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3 MAR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7" r:id="rId16"/>
  </pivotCaches>
</workbook>
</file>

<file path=xl/calcChain.xml><?xml version="1.0" encoding="utf-8"?>
<calcChain xmlns="http://schemas.openxmlformats.org/spreadsheetml/2006/main">
  <c r="N45" i="1" l="1"/>
  <c r="P21" i="1" l="1"/>
  <c r="P20" i="1"/>
  <c r="N20" i="1"/>
  <c r="B543" i="1" l="1"/>
  <c r="C543" i="1" s="1"/>
  <c r="AD543" i="1"/>
  <c r="AE543" i="1"/>
  <c r="W543" i="1" s="1"/>
  <c r="AK543" i="1"/>
  <c r="AL543" i="1" s="1"/>
  <c r="AM543" i="1" l="1"/>
  <c r="AN543" i="1"/>
  <c r="X543" i="1"/>
  <c r="Y543" i="1" s="1"/>
  <c r="Z543" i="1" s="1"/>
  <c r="AA543" i="1" s="1"/>
  <c r="B501" i="1" l="1"/>
  <c r="C501" i="1" s="1"/>
  <c r="D501" i="1"/>
  <c r="AC501" i="1" s="1"/>
  <c r="AD501" i="1"/>
  <c r="AE501" i="1"/>
  <c r="W501" i="1" s="1"/>
  <c r="AG501" i="1"/>
  <c r="AJ501" i="1" s="1"/>
  <c r="AK501" i="1"/>
  <c r="AL501" i="1" s="1"/>
  <c r="AM501" i="1" l="1"/>
  <c r="AN501" i="1"/>
  <c r="AH501" i="1"/>
  <c r="AF501" i="1"/>
  <c r="AB501" i="1"/>
  <c r="Y501" i="1"/>
  <c r="AA501" i="1"/>
  <c r="X501" i="1"/>
  <c r="Z501" i="1"/>
  <c r="B451" i="1" l="1"/>
  <c r="C451" i="1" s="1"/>
  <c r="AE451" i="1"/>
  <c r="W451" i="1" s="1"/>
  <c r="AK451" i="1"/>
  <c r="AD451" i="1" l="1"/>
  <c r="AM451" i="1" s="1"/>
  <c r="X451" i="1"/>
  <c r="Y451" i="1" s="1"/>
  <c r="Z451" i="1" s="1"/>
  <c r="AA451" i="1" s="1"/>
  <c r="AL451" i="1" l="1"/>
  <c r="B4" i="1"/>
  <c r="B5" i="1"/>
  <c r="B6" i="1"/>
  <c r="B8" i="1"/>
  <c r="B9" i="1"/>
  <c r="B10" i="1"/>
  <c r="B12" i="1"/>
  <c r="B13" i="1"/>
  <c r="B14" i="1"/>
  <c r="B15" i="1"/>
  <c r="B16" i="1"/>
  <c r="B17" i="1"/>
  <c r="B19" i="1"/>
  <c r="B21" i="1"/>
  <c r="B23" i="1"/>
  <c r="B27" i="1"/>
  <c r="B30" i="1"/>
  <c r="B31" i="1"/>
  <c r="B33" i="1"/>
  <c r="B35" i="1"/>
  <c r="B37" i="1"/>
  <c r="B38" i="1"/>
  <c r="B39" i="1"/>
  <c r="B41" i="1"/>
  <c r="B42" i="1"/>
  <c r="B43" i="1"/>
  <c r="B44" i="1"/>
  <c r="B46" i="1"/>
  <c r="B48" i="1"/>
  <c r="B49" i="1"/>
  <c r="B50" i="1"/>
  <c r="B51" i="1"/>
  <c r="B52" i="1"/>
  <c r="B53" i="1"/>
  <c r="B55" i="1"/>
  <c r="B57" i="1"/>
  <c r="B58" i="1"/>
  <c r="B60" i="1"/>
  <c r="B61" i="1"/>
  <c r="B63" i="1"/>
  <c r="B65" i="1"/>
  <c r="B67" i="1"/>
  <c r="B68" i="1"/>
  <c r="B69" i="1"/>
  <c r="B71" i="1"/>
  <c r="B72" i="1"/>
  <c r="B73" i="1"/>
  <c r="B74" i="1"/>
  <c r="B75" i="1"/>
  <c r="B76" i="1"/>
  <c r="B78" i="1"/>
  <c r="B79" i="1"/>
  <c r="B80" i="1"/>
  <c r="B82" i="1"/>
  <c r="B83" i="1"/>
  <c r="B84" i="1"/>
  <c r="B85" i="1"/>
  <c r="B86" i="1"/>
  <c r="B87" i="1"/>
  <c r="B88" i="1"/>
  <c r="B89" i="1"/>
  <c r="B90" i="1"/>
  <c r="B92" i="1"/>
  <c r="B94" i="1"/>
  <c r="B96" i="1"/>
  <c r="B98" i="1"/>
  <c r="B99" i="1"/>
  <c r="B100" i="1"/>
  <c r="B101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8" i="1"/>
  <c r="B119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9" i="1"/>
  <c r="B141" i="1"/>
  <c r="B142" i="1"/>
  <c r="B143" i="1"/>
  <c r="B144" i="1"/>
  <c r="B146" i="1"/>
  <c r="B147" i="1"/>
  <c r="B149" i="1"/>
  <c r="B150" i="1"/>
  <c r="B151" i="1"/>
  <c r="B152" i="1"/>
  <c r="B153" i="1"/>
  <c r="B154" i="1"/>
  <c r="B155" i="1"/>
  <c r="B156" i="1"/>
  <c r="B157" i="1"/>
  <c r="B159" i="1"/>
  <c r="B161" i="1"/>
  <c r="B163" i="1"/>
  <c r="B164" i="1"/>
  <c r="B166" i="1"/>
  <c r="B167" i="1"/>
  <c r="B168" i="1"/>
  <c r="B169" i="1"/>
  <c r="B170" i="1"/>
  <c r="B172" i="1"/>
  <c r="B173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2" i="1"/>
  <c r="B193" i="1"/>
  <c r="B194" i="1"/>
  <c r="B195" i="1"/>
  <c r="B196" i="1"/>
  <c r="B198" i="1"/>
  <c r="B199" i="1"/>
  <c r="B200" i="1"/>
  <c r="B201" i="1"/>
  <c r="B202" i="1"/>
  <c r="B204" i="1"/>
  <c r="B205" i="1"/>
  <c r="B207" i="1"/>
  <c r="B209" i="1"/>
  <c r="B210" i="1"/>
  <c r="B211" i="1"/>
  <c r="B213" i="1"/>
  <c r="B215" i="1"/>
  <c r="B216" i="1"/>
  <c r="B217" i="1"/>
  <c r="B218" i="1"/>
  <c r="B219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5" i="1"/>
  <c r="B256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3" i="1"/>
  <c r="B274" i="1"/>
  <c r="B275" i="1"/>
  <c r="B276" i="1"/>
  <c r="B277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2" i="1"/>
  <c r="B303" i="1"/>
  <c r="B304" i="1"/>
  <c r="B305" i="1"/>
  <c r="B306" i="1"/>
  <c r="B308" i="1"/>
  <c r="B309" i="1"/>
  <c r="B310" i="1"/>
  <c r="B311" i="1"/>
  <c r="B312" i="1"/>
  <c r="B313" i="1"/>
  <c r="B314" i="1"/>
  <c r="B315" i="1"/>
  <c r="B316" i="1"/>
  <c r="B317" i="1"/>
  <c r="B318" i="1"/>
  <c r="B320" i="1"/>
  <c r="B321" i="1"/>
  <c r="B322" i="1"/>
  <c r="B323" i="1"/>
  <c r="B324" i="1"/>
  <c r="B325" i="1"/>
  <c r="B326" i="1"/>
  <c r="B327" i="1"/>
  <c r="B328" i="1"/>
  <c r="B329" i="1"/>
  <c r="B331" i="1"/>
  <c r="B332" i="1"/>
  <c r="B333" i="1"/>
  <c r="B334" i="1"/>
  <c r="B336" i="1"/>
  <c r="B338" i="1"/>
  <c r="B339" i="1"/>
  <c r="B340" i="1"/>
  <c r="B341" i="1"/>
  <c r="B342" i="1"/>
  <c r="B343" i="1"/>
  <c r="B344" i="1"/>
  <c r="B346" i="1"/>
  <c r="B348" i="1"/>
  <c r="B349" i="1"/>
  <c r="B351" i="1"/>
  <c r="B353" i="1"/>
  <c r="B354" i="1"/>
  <c r="B355" i="1"/>
  <c r="B357" i="1"/>
  <c r="B359" i="1"/>
  <c r="B360" i="1"/>
  <c r="B362" i="1"/>
  <c r="B363" i="1"/>
  <c r="B364" i="1"/>
  <c r="B365" i="1"/>
  <c r="B366" i="1"/>
  <c r="B368" i="1"/>
  <c r="B369" i="1"/>
  <c r="B370" i="1"/>
  <c r="B371" i="1"/>
  <c r="B372" i="1"/>
  <c r="B373" i="1"/>
  <c r="B375" i="1"/>
  <c r="B376" i="1"/>
  <c r="B377" i="1"/>
  <c r="B378" i="1"/>
  <c r="B379" i="1"/>
  <c r="B380" i="1"/>
  <c r="B381" i="1"/>
  <c r="B382" i="1"/>
  <c r="B383" i="1"/>
  <c r="B384" i="1"/>
  <c r="B385" i="1"/>
  <c r="B387" i="1"/>
  <c r="B388" i="1"/>
  <c r="B389" i="1"/>
  <c r="B390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5" i="1"/>
  <c r="B416" i="1"/>
  <c r="B417" i="1"/>
  <c r="B419" i="1"/>
  <c r="B420" i="1"/>
  <c r="B421" i="1"/>
  <c r="B422" i="1"/>
  <c r="B423" i="1"/>
  <c r="B424" i="1"/>
  <c r="B425" i="1"/>
  <c r="B426" i="1"/>
  <c r="B428" i="1"/>
  <c r="B429" i="1"/>
  <c r="B430" i="1"/>
  <c r="B431" i="1"/>
  <c r="B433" i="1"/>
  <c r="B435" i="1"/>
  <c r="B437" i="1"/>
  <c r="B439" i="1"/>
  <c r="B441" i="1"/>
  <c r="B442" i="1"/>
  <c r="B444" i="1"/>
  <c r="B446" i="1"/>
  <c r="B447" i="1"/>
  <c r="B448" i="1"/>
  <c r="B449" i="1"/>
  <c r="B450" i="1"/>
  <c r="B452" i="1"/>
  <c r="B453" i="1"/>
  <c r="B455" i="1"/>
  <c r="B457" i="1"/>
  <c r="B458" i="1"/>
  <c r="B459" i="1"/>
  <c r="B460" i="1"/>
  <c r="B461" i="1"/>
  <c r="B462" i="1"/>
  <c r="B463" i="1"/>
  <c r="B464" i="1"/>
  <c r="B466" i="1"/>
  <c r="B467" i="1"/>
  <c r="B468" i="1"/>
  <c r="B469" i="1"/>
  <c r="B470" i="1"/>
  <c r="B471" i="1"/>
  <c r="B472" i="1"/>
  <c r="B474" i="1"/>
  <c r="B476" i="1"/>
  <c r="B477" i="1"/>
  <c r="B479" i="1"/>
  <c r="B480" i="1"/>
  <c r="B482" i="1"/>
  <c r="B483" i="1"/>
  <c r="B484" i="1"/>
  <c r="B486" i="1"/>
  <c r="B487" i="1"/>
  <c r="B489" i="1"/>
  <c r="B491" i="1"/>
  <c r="B492" i="1"/>
  <c r="B493" i="1"/>
  <c r="B494" i="1"/>
  <c r="B495" i="1"/>
  <c r="B496" i="1"/>
  <c r="B498" i="1"/>
  <c r="B500" i="1"/>
  <c r="B503" i="1"/>
  <c r="B504" i="1"/>
  <c r="B505" i="1"/>
  <c r="B506" i="1"/>
  <c r="B508" i="1"/>
  <c r="B509" i="1"/>
  <c r="B510" i="1"/>
  <c r="B511" i="1"/>
  <c r="B513" i="1"/>
  <c r="B514" i="1"/>
  <c r="B516" i="1"/>
  <c r="B517" i="1"/>
  <c r="B519" i="1"/>
  <c r="B521" i="1"/>
  <c r="B522" i="1"/>
  <c r="B523" i="1"/>
  <c r="B524" i="1"/>
  <c r="B525" i="1"/>
  <c r="B527" i="1"/>
  <c r="B528" i="1"/>
  <c r="B529" i="1"/>
  <c r="B530" i="1"/>
  <c r="B531" i="1"/>
  <c r="B532" i="1"/>
  <c r="B534" i="1"/>
  <c r="B535" i="1"/>
  <c r="B537" i="1"/>
  <c r="B538" i="1"/>
  <c r="B539" i="1"/>
  <c r="B541" i="1"/>
  <c r="B542" i="1"/>
  <c r="B544" i="1"/>
  <c r="B545" i="1"/>
  <c r="B546" i="1"/>
  <c r="B547" i="1"/>
  <c r="B548" i="1"/>
  <c r="B549" i="1"/>
  <c r="B551" i="1"/>
  <c r="B552" i="1"/>
  <c r="B553" i="1"/>
  <c r="B554" i="1"/>
  <c r="B555" i="1"/>
  <c r="B557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AE633" i="1" l="1"/>
  <c r="B964" i="1" l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C754" i="1" l="1"/>
  <c r="D754" i="1"/>
  <c r="AB754" i="1" s="1"/>
  <c r="AD754" i="1"/>
  <c r="AE754" i="1"/>
  <c r="W754" i="1" s="1"/>
  <c r="AG754" i="1"/>
  <c r="AJ754" i="1" s="1"/>
  <c r="AK754" i="1"/>
  <c r="AL754" i="1" l="1"/>
  <c r="AM754" i="1"/>
  <c r="AN754" i="1"/>
  <c r="AH754" i="1"/>
  <c r="AF754" i="1"/>
  <c r="AC754" i="1"/>
  <c r="X754" i="1"/>
  <c r="Z754" i="1"/>
  <c r="Y754" i="1"/>
  <c r="AA754" i="1"/>
  <c r="AE755" i="1"/>
  <c r="W755" i="1" s="1"/>
  <c r="AK755" i="1"/>
  <c r="AL755" i="1" l="1"/>
  <c r="AM755" i="1"/>
  <c r="AD755" i="1"/>
  <c r="X755" i="1"/>
  <c r="Z755" i="1"/>
  <c r="Y755" i="1"/>
  <c r="AA755" i="1"/>
  <c r="C756" i="1"/>
  <c r="AE756" i="1"/>
  <c r="W756" i="1" s="1"/>
  <c r="AK756" i="1"/>
  <c r="AL756" i="1" l="1"/>
  <c r="AM756" i="1"/>
  <c r="AD756" i="1"/>
  <c r="X756" i="1"/>
  <c r="Y756" i="1"/>
  <c r="C757" i="1"/>
  <c r="AE757" i="1"/>
  <c r="W757" i="1" s="1"/>
  <c r="Z756" i="1" l="1"/>
  <c r="AA756" i="1" s="1"/>
  <c r="X757" i="1"/>
  <c r="Y757" i="1" s="1"/>
  <c r="Z757" i="1" s="1"/>
  <c r="AA757" i="1" s="1"/>
  <c r="AD757" i="1"/>
  <c r="AK757" i="1"/>
  <c r="C758" i="1"/>
  <c r="AD758" i="1"/>
  <c r="AE758" i="1"/>
  <c r="W758" i="1" s="1"/>
  <c r="AK758" i="1"/>
  <c r="AL757" i="1" l="1"/>
  <c r="AM757" i="1"/>
  <c r="AL758" i="1"/>
  <c r="AM758" i="1"/>
  <c r="X758" i="1"/>
  <c r="Z758" i="1"/>
  <c r="Y758" i="1"/>
  <c r="AA758" i="1"/>
  <c r="AN758" i="1"/>
  <c r="AE759" i="1"/>
  <c r="W759" i="1" s="1"/>
  <c r="AK759" i="1"/>
  <c r="AL759" i="1" l="1"/>
  <c r="AM759" i="1"/>
  <c r="AD759" i="1"/>
  <c r="X759" i="1"/>
  <c r="Y759" i="1" s="1"/>
  <c r="Z759" i="1" s="1"/>
  <c r="AA759" i="1" s="1"/>
  <c r="C760" i="1"/>
  <c r="AE760" i="1"/>
  <c r="W760" i="1" s="1"/>
  <c r="AK760" i="1"/>
  <c r="AL760" i="1" l="1"/>
  <c r="AM760" i="1"/>
  <c r="AD760" i="1"/>
  <c r="X760" i="1"/>
  <c r="C761" i="1"/>
  <c r="AE761" i="1"/>
  <c r="W761" i="1" s="1"/>
  <c r="AK761" i="1"/>
  <c r="AL761" i="1" l="1"/>
  <c r="AM761" i="1"/>
  <c r="Y760" i="1"/>
  <c r="Z760" i="1" s="1"/>
  <c r="AA760" i="1" s="1"/>
  <c r="AD761" i="1"/>
  <c r="X761" i="1"/>
  <c r="Y761" i="1" s="1"/>
  <c r="Z761" i="1" s="1"/>
  <c r="AA761" i="1" s="1"/>
  <c r="C762" i="1"/>
  <c r="AE762" i="1"/>
  <c r="W762" i="1" s="1"/>
  <c r="AK762" i="1"/>
  <c r="AL762" i="1" l="1"/>
  <c r="AM762" i="1"/>
  <c r="AD762" i="1"/>
  <c r="X762" i="1"/>
  <c r="Y762" i="1" s="1"/>
  <c r="Z762" i="1" s="1"/>
  <c r="AA762" i="1" s="1"/>
  <c r="C763" i="1"/>
  <c r="AE763" i="1"/>
  <c r="W763" i="1" s="1"/>
  <c r="AK763" i="1"/>
  <c r="AL763" i="1" l="1"/>
  <c r="AM763" i="1"/>
  <c r="AD763" i="1"/>
  <c r="X763" i="1"/>
  <c r="Y763" i="1" s="1"/>
  <c r="Z763" i="1" s="1"/>
  <c r="AA763" i="1" s="1"/>
  <c r="C764" i="1"/>
  <c r="AE764" i="1"/>
  <c r="W764" i="1" s="1"/>
  <c r="AK764" i="1"/>
  <c r="AL764" i="1" l="1"/>
  <c r="AM764" i="1"/>
  <c r="AD764" i="1"/>
  <c r="X764" i="1"/>
  <c r="Y764" i="1" s="1"/>
  <c r="Z764" i="1" s="1"/>
  <c r="AA764" i="1" s="1"/>
  <c r="C765" i="1"/>
  <c r="AE765" i="1"/>
  <c r="W765" i="1" s="1"/>
  <c r="AK765" i="1"/>
  <c r="AL765" i="1" l="1"/>
  <c r="AM765" i="1"/>
  <c r="AD765" i="1"/>
  <c r="X765" i="1"/>
  <c r="Y765" i="1" s="1"/>
  <c r="Z765" i="1" s="1"/>
  <c r="AA765" i="1" s="1"/>
  <c r="C766" i="1"/>
  <c r="AE766" i="1"/>
  <c r="W766" i="1" s="1"/>
  <c r="AK766" i="1"/>
  <c r="AL766" i="1" l="1"/>
  <c r="AM766" i="1"/>
  <c r="AD766" i="1"/>
  <c r="X766" i="1"/>
  <c r="Y766" i="1" s="1"/>
  <c r="Z766" i="1" s="1"/>
  <c r="AA766" i="1" s="1"/>
  <c r="C767" i="1"/>
  <c r="AE767" i="1"/>
  <c r="W767" i="1" s="1"/>
  <c r="AK767" i="1"/>
  <c r="AL767" i="1" l="1"/>
  <c r="AM767" i="1"/>
  <c r="AD767" i="1"/>
  <c r="X767" i="1"/>
  <c r="Y767" i="1" s="1"/>
  <c r="C768" i="1"/>
  <c r="AE768" i="1"/>
  <c r="W768" i="1" s="1"/>
  <c r="AK768" i="1"/>
  <c r="AL768" i="1" l="1"/>
  <c r="AM768" i="1"/>
  <c r="AD768" i="1"/>
  <c r="Z767" i="1"/>
  <c r="AA767" i="1" s="1"/>
  <c r="X768" i="1"/>
  <c r="C769" i="1"/>
  <c r="AE769" i="1"/>
  <c r="W769" i="1" s="1"/>
  <c r="AK769" i="1"/>
  <c r="AL769" i="1" l="1"/>
  <c r="AM769" i="1"/>
  <c r="Z768" i="1"/>
  <c r="AA768" i="1" s="1"/>
  <c r="Y768" i="1"/>
  <c r="AD769" i="1"/>
  <c r="X769" i="1"/>
  <c r="Y769" i="1"/>
  <c r="C770" i="1"/>
  <c r="AE770" i="1"/>
  <c r="W770" i="1" s="1"/>
  <c r="AK770" i="1"/>
  <c r="AL770" i="1" l="1"/>
  <c r="AM770" i="1"/>
  <c r="Z769" i="1"/>
  <c r="AA769" i="1" s="1"/>
  <c r="AD770" i="1"/>
  <c r="X770" i="1"/>
  <c r="C771" i="1"/>
  <c r="AE771" i="1"/>
  <c r="W771" i="1" s="1"/>
  <c r="AK771" i="1"/>
  <c r="AL771" i="1" l="1"/>
  <c r="AM771" i="1"/>
  <c r="AD771" i="1"/>
  <c r="Y770" i="1"/>
  <c r="Z770" i="1" s="1"/>
  <c r="AA770" i="1" s="1"/>
  <c r="X771" i="1"/>
  <c r="Y771" i="1"/>
  <c r="C772" i="1"/>
  <c r="AE772" i="1"/>
  <c r="W772" i="1" s="1"/>
  <c r="AK772" i="1"/>
  <c r="AL772" i="1" l="1"/>
  <c r="AM772" i="1"/>
  <c r="Z771" i="1"/>
  <c r="AA771" i="1" s="1"/>
  <c r="AD772" i="1"/>
  <c r="X772" i="1"/>
  <c r="Y772" i="1" s="1"/>
  <c r="C773" i="1"/>
  <c r="D773" i="1"/>
  <c r="AB773" i="1" s="1"/>
  <c r="AD773" i="1"/>
  <c r="AE773" i="1"/>
  <c r="W773" i="1" s="1"/>
  <c r="AG773" i="1"/>
  <c r="AJ773" i="1" s="1"/>
  <c r="AK773" i="1"/>
  <c r="AL773" i="1" l="1"/>
  <c r="AM773" i="1"/>
  <c r="Z772" i="1"/>
  <c r="AA772" i="1" s="1"/>
  <c r="AN773" i="1"/>
  <c r="AC773" i="1"/>
  <c r="AH773" i="1"/>
  <c r="AF773" i="1"/>
  <c r="X773" i="1"/>
  <c r="Z773" i="1"/>
  <c r="Y773" i="1"/>
  <c r="AA773" i="1"/>
  <c r="AE774" i="1"/>
  <c r="W774" i="1" s="1"/>
  <c r="AK774" i="1"/>
  <c r="AL774" i="1" l="1"/>
  <c r="AM774" i="1"/>
  <c r="AD774" i="1"/>
  <c r="X774" i="1"/>
  <c r="Z774" i="1"/>
  <c r="Y774" i="1"/>
  <c r="AA774" i="1"/>
  <c r="C775" i="1"/>
  <c r="D775" i="1"/>
  <c r="AB775" i="1" s="1"/>
  <c r="AD775" i="1"/>
  <c r="AE775" i="1"/>
  <c r="W775" i="1" s="1"/>
  <c r="AG775" i="1"/>
  <c r="AJ775" i="1" s="1"/>
  <c r="AK775" i="1"/>
  <c r="AL775" i="1" l="1"/>
  <c r="AM775" i="1"/>
  <c r="AN775" i="1"/>
  <c r="AC775" i="1"/>
  <c r="AH775" i="1"/>
  <c r="AF775" i="1"/>
  <c r="X775" i="1"/>
  <c r="Z775" i="1"/>
  <c r="Y775" i="1"/>
  <c r="AA775" i="1"/>
  <c r="AE776" i="1"/>
  <c r="W776" i="1" s="1"/>
  <c r="AK776" i="1"/>
  <c r="AL776" i="1" l="1"/>
  <c r="AM776" i="1"/>
  <c r="AD776" i="1"/>
  <c r="X776" i="1"/>
  <c r="Y776" i="1"/>
  <c r="C777" i="1"/>
  <c r="D777" i="1"/>
  <c r="AB777" i="1" s="1"/>
  <c r="AD777" i="1"/>
  <c r="AE777" i="1"/>
  <c r="W777" i="1" s="1"/>
  <c r="AG777" i="1"/>
  <c r="AJ777" i="1" s="1"/>
  <c r="AK777" i="1"/>
  <c r="AL777" i="1" l="1"/>
  <c r="AM777" i="1"/>
  <c r="Z776" i="1"/>
  <c r="AA776" i="1" s="1"/>
  <c r="AN777" i="1"/>
  <c r="AC777" i="1"/>
  <c r="AH777" i="1"/>
  <c r="AF777" i="1"/>
  <c r="X777" i="1"/>
  <c r="Z777" i="1"/>
  <c r="Y777" i="1"/>
  <c r="AA777" i="1"/>
  <c r="AE778" i="1"/>
  <c r="W778" i="1" s="1"/>
  <c r="AK778" i="1"/>
  <c r="AL778" i="1" l="1"/>
  <c r="AM778" i="1"/>
  <c r="AD778" i="1"/>
  <c r="X778" i="1"/>
  <c r="Y778" i="1" s="1"/>
  <c r="C779" i="1"/>
  <c r="AE779" i="1"/>
  <c r="W779" i="1" s="1"/>
  <c r="AK779" i="1"/>
  <c r="AL779" i="1" l="1"/>
  <c r="AM779" i="1"/>
  <c r="AD779" i="1"/>
  <c r="Z778" i="1"/>
  <c r="AA778" i="1" s="1"/>
  <c r="X779" i="1"/>
  <c r="C780" i="1"/>
  <c r="AE780" i="1"/>
  <c r="W780" i="1" s="1"/>
  <c r="AK780" i="1"/>
  <c r="AL780" i="1" l="1"/>
  <c r="AM780" i="1"/>
  <c r="AD780" i="1"/>
  <c r="Y779" i="1"/>
  <c r="Z779" i="1" s="1"/>
  <c r="AA779" i="1" s="1"/>
  <c r="X780" i="1"/>
  <c r="Y780" i="1" s="1"/>
  <c r="C781" i="1"/>
  <c r="AE781" i="1"/>
  <c r="W781" i="1" s="1"/>
  <c r="AK781" i="1"/>
  <c r="AL781" i="1" l="1"/>
  <c r="AM781" i="1"/>
  <c r="AD781" i="1"/>
  <c r="Z780" i="1"/>
  <c r="AA780" i="1" s="1"/>
  <c r="X781" i="1"/>
  <c r="C782" i="1"/>
  <c r="AE782" i="1"/>
  <c r="W782" i="1" s="1"/>
  <c r="AK782" i="1"/>
  <c r="AL782" i="1" l="1"/>
  <c r="AM782" i="1"/>
  <c r="Z781" i="1"/>
  <c r="AA781" i="1" s="1"/>
  <c r="Y781" i="1"/>
  <c r="AD782" i="1"/>
  <c r="X782" i="1"/>
  <c r="Y782" i="1" s="1"/>
  <c r="C783" i="1"/>
  <c r="AE783" i="1"/>
  <c r="W783" i="1" s="1"/>
  <c r="AK783" i="1"/>
  <c r="AL783" i="1" l="1"/>
  <c r="AM783" i="1"/>
  <c r="AD783" i="1"/>
  <c r="Z782" i="1"/>
  <c r="AA782" i="1" s="1"/>
  <c r="X783" i="1"/>
  <c r="C784" i="1"/>
  <c r="D784" i="1"/>
  <c r="AB784" i="1" s="1"/>
  <c r="AD784" i="1"/>
  <c r="AE784" i="1"/>
  <c r="W784" i="1" s="1"/>
  <c r="AG784" i="1"/>
  <c r="AJ784" i="1" s="1"/>
  <c r="AK784" i="1"/>
  <c r="AL784" i="1" l="1"/>
  <c r="AM784" i="1"/>
  <c r="Z783" i="1"/>
  <c r="AA783" i="1" s="1"/>
  <c r="Y783" i="1"/>
  <c r="AN784" i="1"/>
  <c r="AC784" i="1"/>
  <c r="AH784" i="1"/>
  <c r="AF784" i="1"/>
  <c r="X784" i="1"/>
  <c r="Z784" i="1"/>
  <c r="Y784" i="1"/>
  <c r="AA784" i="1"/>
  <c r="AE785" i="1"/>
  <c r="W785" i="1" s="1"/>
  <c r="AK785" i="1"/>
  <c r="AL785" i="1" l="1"/>
  <c r="AM785" i="1"/>
  <c r="AD785" i="1"/>
  <c r="X785" i="1"/>
  <c r="Y785" i="1" s="1"/>
  <c r="C786" i="1"/>
  <c r="AE786" i="1"/>
  <c r="W786" i="1" s="1"/>
  <c r="AK786" i="1"/>
  <c r="AL786" i="1" l="1"/>
  <c r="AM786" i="1"/>
  <c r="AD786" i="1"/>
  <c r="Z785" i="1"/>
  <c r="AA785" i="1" s="1"/>
  <c r="X786" i="1"/>
  <c r="Y786" i="1" s="1"/>
  <c r="C787" i="1"/>
  <c r="AE787" i="1"/>
  <c r="W787" i="1" s="1"/>
  <c r="AK787" i="1"/>
  <c r="AL787" i="1" l="1"/>
  <c r="AM787" i="1"/>
  <c r="AD787" i="1"/>
  <c r="Z786" i="1"/>
  <c r="AA786" i="1" s="1"/>
  <c r="X787" i="1"/>
  <c r="Y787" i="1" s="1"/>
  <c r="C788" i="1"/>
  <c r="AE788" i="1"/>
  <c r="W788" i="1" s="1"/>
  <c r="AK788" i="1"/>
  <c r="AL788" i="1" l="1"/>
  <c r="AM788" i="1"/>
  <c r="AD788" i="1"/>
  <c r="Z787" i="1"/>
  <c r="AA787" i="1" s="1"/>
  <c r="X788" i="1"/>
  <c r="Y788" i="1" s="1"/>
  <c r="C789" i="1"/>
  <c r="AE789" i="1"/>
  <c r="W789" i="1" s="1"/>
  <c r="AK789" i="1"/>
  <c r="AL789" i="1" l="1"/>
  <c r="AM789" i="1"/>
  <c r="AD789" i="1"/>
  <c r="Z788" i="1"/>
  <c r="AA788" i="1" s="1"/>
  <c r="X789" i="1"/>
  <c r="Y789" i="1" s="1"/>
  <c r="Z789" i="1" s="1"/>
  <c r="AA789" i="1" s="1"/>
  <c r="C790" i="1"/>
  <c r="AE790" i="1"/>
  <c r="W790" i="1" s="1"/>
  <c r="AK790" i="1"/>
  <c r="AL790" i="1" l="1"/>
  <c r="AM790" i="1"/>
  <c r="AD790" i="1"/>
  <c r="X790" i="1"/>
  <c r="Y790" i="1" s="1"/>
  <c r="C791" i="1"/>
  <c r="AE791" i="1"/>
  <c r="W791" i="1" s="1"/>
  <c r="AK791" i="1"/>
  <c r="AL791" i="1" l="1"/>
  <c r="AM791" i="1"/>
  <c r="AD791" i="1"/>
  <c r="Z790" i="1"/>
  <c r="AA790" i="1" s="1"/>
  <c r="X791" i="1"/>
  <c r="C792" i="1"/>
  <c r="AE792" i="1"/>
  <c r="W792" i="1" s="1"/>
  <c r="AK792" i="1"/>
  <c r="AL792" i="1" l="1"/>
  <c r="AM792" i="1"/>
  <c r="AD792" i="1"/>
  <c r="Y791" i="1"/>
  <c r="Z791" i="1" s="1"/>
  <c r="AA791" i="1" s="1"/>
  <c r="X792" i="1"/>
  <c r="C793" i="1"/>
  <c r="AE793" i="1"/>
  <c r="W793" i="1" s="1"/>
  <c r="AK793" i="1"/>
  <c r="AL793" i="1" l="1"/>
  <c r="AM793" i="1"/>
  <c r="Y792" i="1"/>
  <c r="Z792" i="1" s="1"/>
  <c r="AA792" i="1" s="1"/>
  <c r="AD793" i="1"/>
  <c r="X793" i="1"/>
  <c r="Y793" i="1" s="1"/>
  <c r="Z793" i="1" s="1"/>
  <c r="AA793" i="1" s="1"/>
  <c r="C794" i="1"/>
  <c r="AE794" i="1"/>
  <c r="W794" i="1" s="1"/>
  <c r="AK794" i="1"/>
  <c r="AL794" i="1" l="1"/>
  <c r="AM794" i="1"/>
  <c r="AD794" i="1"/>
  <c r="X794" i="1"/>
  <c r="Y794" i="1" s="1"/>
  <c r="Z794" i="1" s="1"/>
  <c r="AA794" i="1" s="1"/>
  <c r="C795" i="1"/>
  <c r="D795" i="1"/>
  <c r="AC795" i="1" s="1"/>
  <c r="AD795" i="1"/>
  <c r="AE795" i="1"/>
  <c r="W795" i="1" s="1"/>
  <c r="AG795" i="1"/>
  <c r="AJ795" i="1" s="1"/>
  <c r="AK795" i="1"/>
  <c r="AL795" i="1" l="1"/>
  <c r="AM795" i="1"/>
  <c r="AN795" i="1"/>
  <c r="AH795" i="1"/>
  <c r="AF795" i="1"/>
  <c r="AB795" i="1"/>
  <c r="Y795" i="1"/>
  <c r="AA795" i="1"/>
  <c r="X795" i="1"/>
  <c r="Z795" i="1"/>
  <c r="AE796" i="1"/>
  <c r="W796" i="1" s="1"/>
  <c r="AK796" i="1"/>
  <c r="AL796" i="1" l="1"/>
  <c r="AM796" i="1"/>
  <c r="AD796" i="1"/>
  <c r="X796" i="1"/>
  <c r="C797" i="1"/>
  <c r="D797" i="1"/>
  <c r="AC797" i="1" s="1"/>
  <c r="AD797" i="1"/>
  <c r="AE797" i="1"/>
  <c r="W797" i="1" s="1"/>
  <c r="AG797" i="1"/>
  <c r="AJ797" i="1" s="1"/>
  <c r="AK797" i="1"/>
  <c r="AL797" i="1" l="1"/>
  <c r="AM797" i="1"/>
  <c r="Y796" i="1"/>
  <c r="Z796" i="1" s="1"/>
  <c r="AA796" i="1" s="1"/>
  <c r="AH797" i="1"/>
  <c r="AF797" i="1"/>
  <c r="AB797" i="1"/>
  <c r="Y797" i="1"/>
  <c r="AA797" i="1"/>
  <c r="X797" i="1"/>
  <c r="Z797" i="1"/>
  <c r="AN797" i="1"/>
  <c r="AE798" i="1"/>
  <c r="W798" i="1" s="1"/>
  <c r="AK798" i="1"/>
  <c r="AL798" i="1" l="1"/>
  <c r="AM798" i="1"/>
  <c r="AD798" i="1"/>
  <c r="X798" i="1"/>
  <c r="C799" i="1"/>
  <c r="AE799" i="1"/>
  <c r="W799" i="1" s="1"/>
  <c r="AK799" i="1"/>
  <c r="AL799" i="1" l="1"/>
  <c r="AM799" i="1"/>
  <c r="AD799" i="1"/>
  <c r="Y798" i="1"/>
  <c r="Z798" i="1" s="1"/>
  <c r="AA798" i="1" s="1"/>
  <c r="X799" i="1"/>
  <c r="C800" i="1"/>
  <c r="AE800" i="1"/>
  <c r="W800" i="1" s="1"/>
  <c r="AK800" i="1"/>
  <c r="AL800" i="1" l="1"/>
  <c r="AM800" i="1"/>
  <c r="AD800" i="1"/>
  <c r="Y799" i="1"/>
  <c r="Z799" i="1" s="1"/>
  <c r="AA799" i="1" s="1"/>
  <c r="X800" i="1"/>
  <c r="C801" i="1"/>
  <c r="AE801" i="1"/>
  <c r="W801" i="1" s="1"/>
  <c r="AK801" i="1"/>
  <c r="AL801" i="1" l="1"/>
  <c r="AM801" i="1"/>
  <c r="AD801" i="1"/>
  <c r="Y800" i="1"/>
  <c r="Z800" i="1" s="1"/>
  <c r="AA800" i="1" s="1"/>
  <c r="X801" i="1"/>
  <c r="C802" i="1"/>
  <c r="AE802" i="1"/>
  <c r="W802" i="1" s="1"/>
  <c r="AK802" i="1"/>
  <c r="AL802" i="1" l="1"/>
  <c r="AM802" i="1"/>
  <c r="AD802" i="1"/>
  <c r="Y801" i="1"/>
  <c r="Z801" i="1" s="1"/>
  <c r="AA801" i="1" s="1"/>
  <c r="X802" i="1"/>
  <c r="Y802" i="1" s="1"/>
  <c r="Z802" i="1" s="1"/>
  <c r="AA802" i="1" s="1"/>
  <c r="C803" i="1"/>
  <c r="AD803" i="1"/>
  <c r="AE803" i="1"/>
  <c r="W803" i="1" s="1"/>
  <c r="AK803" i="1"/>
  <c r="AL803" i="1" l="1"/>
  <c r="AM803" i="1"/>
  <c r="X803" i="1"/>
  <c r="Y803" i="1" s="1"/>
  <c r="Z803" i="1" s="1"/>
  <c r="AA803" i="1" s="1"/>
  <c r="C804" i="1"/>
  <c r="D804" i="1"/>
  <c r="AC804" i="1" s="1"/>
  <c r="AD804" i="1"/>
  <c r="AE804" i="1"/>
  <c r="W804" i="1" s="1"/>
  <c r="AG804" i="1"/>
  <c r="AJ804" i="1" s="1"/>
  <c r="AK804" i="1"/>
  <c r="AL804" i="1" l="1"/>
  <c r="AM804" i="1"/>
  <c r="AN804" i="1"/>
  <c r="AH804" i="1"/>
  <c r="AF804" i="1"/>
  <c r="AB804" i="1"/>
  <c r="Y804" i="1"/>
  <c r="AA804" i="1"/>
  <c r="X804" i="1"/>
  <c r="Z804" i="1"/>
  <c r="AE805" i="1"/>
  <c r="W805" i="1" s="1"/>
  <c r="AK805" i="1"/>
  <c r="AL805" i="1" l="1"/>
  <c r="AM805" i="1"/>
  <c r="AD805" i="1"/>
  <c r="X805" i="1"/>
  <c r="C806" i="1"/>
  <c r="AE806" i="1"/>
  <c r="W806" i="1" s="1"/>
  <c r="AK806" i="1"/>
  <c r="AL806" i="1" l="1"/>
  <c r="AM806" i="1"/>
  <c r="AD806" i="1"/>
  <c r="Y805" i="1"/>
  <c r="Z805" i="1" s="1"/>
  <c r="AA805" i="1" s="1"/>
  <c r="X806" i="1"/>
  <c r="Y806" i="1" s="1"/>
  <c r="Z806" i="1" s="1"/>
  <c r="AA806" i="1" s="1"/>
  <c r="C807" i="1"/>
  <c r="AE807" i="1"/>
  <c r="W807" i="1" s="1"/>
  <c r="AK807" i="1"/>
  <c r="AL807" i="1" l="1"/>
  <c r="AM807" i="1"/>
  <c r="AD807" i="1"/>
  <c r="X807" i="1"/>
  <c r="C808" i="1"/>
  <c r="AE808" i="1"/>
  <c r="W808" i="1" s="1"/>
  <c r="AK808" i="1"/>
  <c r="AL808" i="1" l="1"/>
  <c r="AM808" i="1"/>
  <c r="AD808" i="1"/>
  <c r="Y807" i="1"/>
  <c r="Z807" i="1" s="1"/>
  <c r="AA807" i="1" s="1"/>
  <c r="X808" i="1"/>
  <c r="Y808" i="1"/>
  <c r="C809" i="1"/>
  <c r="AE809" i="1"/>
  <c r="W809" i="1" s="1"/>
  <c r="AK809" i="1"/>
  <c r="AL809" i="1" l="1"/>
  <c r="AM809" i="1"/>
  <c r="Z808" i="1"/>
  <c r="AA808" i="1" s="1"/>
  <c r="AD809" i="1"/>
  <c r="X809" i="1"/>
  <c r="C810" i="1"/>
  <c r="AE810" i="1"/>
  <c r="W810" i="1" s="1"/>
  <c r="AK810" i="1"/>
  <c r="AL810" i="1" l="1"/>
  <c r="AM810" i="1"/>
  <c r="AD810" i="1"/>
  <c r="Y809" i="1"/>
  <c r="Z809" i="1" s="1"/>
  <c r="AA809" i="1" s="1"/>
  <c r="X810" i="1"/>
  <c r="C811" i="1"/>
  <c r="AE811" i="1"/>
  <c r="W811" i="1" s="1"/>
  <c r="AK811" i="1"/>
  <c r="AL811" i="1" l="1"/>
  <c r="AM811" i="1"/>
  <c r="Z810" i="1"/>
  <c r="AA810" i="1" s="1"/>
  <c r="Y810" i="1"/>
  <c r="AD811" i="1"/>
  <c r="X811" i="1"/>
  <c r="Y811" i="1"/>
  <c r="C812" i="1"/>
  <c r="AD812" i="1"/>
  <c r="AE812" i="1"/>
  <c r="W812" i="1" s="1"/>
  <c r="AK812" i="1"/>
  <c r="AL812" i="1" l="1"/>
  <c r="AM812" i="1"/>
  <c r="Z811" i="1"/>
  <c r="AA811" i="1" s="1"/>
  <c r="X812" i="1"/>
  <c r="Y812" i="1" s="1"/>
  <c r="C813" i="1"/>
  <c r="AE813" i="1"/>
  <c r="W813" i="1" s="1"/>
  <c r="AK813" i="1"/>
  <c r="AL813" i="1" l="1"/>
  <c r="AM813" i="1"/>
  <c r="AD813" i="1"/>
  <c r="Z812" i="1"/>
  <c r="AA812" i="1" s="1"/>
  <c r="X813" i="1"/>
  <c r="C814" i="1"/>
  <c r="AE814" i="1"/>
  <c r="W814" i="1" s="1"/>
  <c r="AK814" i="1"/>
  <c r="AL814" i="1" l="1"/>
  <c r="AM814" i="1"/>
  <c r="AD814" i="1"/>
  <c r="Y813" i="1"/>
  <c r="Z813" i="1" s="1"/>
  <c r="AA813" i="1" s="1"/>
  <c r="X814" i="1"/>
  <c r="C815" i="1"/>
  <c r="D815" i="1"/>
  <c r="AB815" i="1" s="1"/>
  <c r="AD815" i="1"/>
  <c r="AE815" i="1"/>
  <c r="W815" i="1" s="1"/>
  <c r="AG815" i="1"/>
  <c r="AJ815" i="1" s="1"/>
  <c r="AK815" i="1"/>
  <c r="AL815" i="1" l="1"/>
  <c r="AM815" i="1"/>
  <c r="Z814" i="1"/>
  <c r="AA814" i="1" s="1"/>
  <c r="Y814" i="1"/>
  <c r="AN815" i="1"/>
  <c r="AC815" i="1"/>
  <c r="AH815" i="1"/>
  <c r="AF815" i="1"/>
  <c r="X815" i="1"/>
  <c r="Z815" i="1"/>
  <c r="Y815" i="1"/>
  <c r="AA815" i="1"/>
  <c r="AE816" i="1"/>
  <c r="W816" i="1" s="1"/>
  <c r="AK816" i="1"/>
  <c r="AL816" i="1" l="1"/>
  <c r="AM816" i="1"/>
  <c r="AD816" i="1"/>
  <c r="X816" i="1"/>
  <c r="Y816" i="1" s="1"/>
  <c r="C817" i="1"/>
  <c r="D817" i="1"/>
  <c r="AB817" i="1" s="1"/>
  <c r="AD817" i="1"/>
  <c r="AE817" i="1"/>
  <c r="W817" i="1" s="1"/>
  <c r="AG817" i="1"/>
  <c r="AJ817" i="1" s="1"/>
  <c r="AK817" i="1"/>
  <c r="AL817" i="1" l="1"/>
  <c r="AM817" i="1"/>
  <c r="Z816" i="1"/>
  <c r="AA816" i="1" s="1"/>
  <c r="AN817" i="1"/>
  <c r="AC817" i="1"/>
  <c r="AH817" i="1"/>
  <c r="AF817" i="1"/>
  <c r="X817" i="1"/>
  <c r="Z817" i="1"/>
  <c r="Y817" i="1"/>
  <c r="AA817" i="1"/>
  <c r="AE818" i="1" l="1"/>
  <c r="W818" i="1" s="1"/>
  <c r="AK818" i="1"/>
  <c r="AL818" i="1" l="1"/>
  <c r="AM818" i="1"/>
  <c r="AD818" i="1"/>
  <c r="X818" i="1"/>
  <c r="Z818" i="1"/>
  <c r="Y818" i="1"/>
  <c r="AA818" i="1"/>
  <c r="C819" i="1"/>
  <c r="D819" i="1"/>
  <c r="AB819" i="1" s="1"/>
  <c r="AD819" i="1"/>
  <c r="AE819" i="1"/>
  <c r="W819" i="1" s="1"/>
  <c r="AG819" i="1"/>
  <c r="AJ819" i="1" s="1"/>
  <c r="AK819" i="1"/>
  <c r="AL819" i="1" l="1"/>
  <c r="AM819" i="1"/>
  <c r="AN819" i="1"/>
  <c r="AC819" i="1"/>
  <c r="AH819" i="1"/>
  <c r="AF819" i="1"/>
  <c r="X819" i="1"/>
  <c r="Z819" i="1"/>
  <c r="Y819" i="1"/>
  <c r="AA819" i="1"/>
  <c r="AE820" i="1"/>
  <c r="W820" i="1" s="1"/>
  <c r="AK820" i="1"/>
  <c r="AL820" i="1" l="1"/>
  <c r="AM820" i="1"/>
  <c r="AD820" i="1"/>
  <c r="X820" i="1"/>
  <c r="Z820" i="1"/>
  <c r="Y820" i="1"/>
  <c r="AA820" i="1"/>
  <c r="C821" i="1"/>
  <c r="AE821" i="1"/>
  <c r="W821" i="1" s="1"/>
  <c r="AK821" i="1"/>
  <c r="AL821" i="1" l="1"/>
  <c r="AM821" i="1"/>
  <c r="AD821" i="1"/>
  <c r="X821" i="1"/>
  <c r="C822" i="1"/>
  <c r="D822" i="1"/>
  <c r="AB822" i="1" s="1"/>
  <c r="AD822" i="1"/>
  <c r="AE822" i="1"/>
  <c r="W822" i="1" s="1"/>
  <c r="AG822" i="1"/>
  <c r="AJ822" i="1" s="1"/>
  <c r="AK822" i="1"/>
  <c r="AL822" i="1" l="1"/>
  <c r="AM822" i="1"/>
  <c r="Y821" i="1"/>
  <c r="Z821" i="1" s="1"/>
  <c r="AA821" i="1" s="1"/>
  <c r="AN822" i="1"/>
  <c r="AC822" i="1"/>
  <c r="AH822" i="1"/>
  <c r="AF822" i="1"/>
  <c r="X822" i="1"/>
  <c r="Z822" i="1"/>
  <c r="Y822" i="1"/>
  <c r="AA822" i="1"/>
  <c r="AE823" i="1"/>
  <c r="W823" i="1" s="1"/>
  <c r="AK823" i="1"/>
  <c r="AL823" i="1" l="1"/>
  <c r="AM823" i="1"/>
  <c r="AD823" i="1"/>
  <c r="X823" i="1"/>
  <c r="Y823" i="1"/>
  <c r="AN823" i="1"/>
  <c r="C824" i="1"/>
  <c r="AE824" i="1"/>
  <c r="W824" i="1" s="1"/>
  <c r="AK824" i="1"/>
  <c r="AL824" i="1" l="1"/>
  <c r="AM824" i="1"/>
  <c r="AD824" i="1"/>
  <c r="Z823" i="1"/>
  <c r="AA823" i="1" s="1"/>
  <c r="AN824" i="1"/>
  <c r="X824" i="1"/>
  <c r="C825" i="1"/>
  <c r="AE825" i="1"/>
  <c r="W825" i="1" s="1"/>
  <c r="AK825" i="1"/>
  <c r="AL825" i="1" l="1"/>
  <c r="AM825" i="1"/>
  <c r="AD825" i="1"/>
  <c r="Y824" i="1"/>
  <c r="Z824" i="1" s="1"/>
  <c r="AA824" i="1" s="1"/>
  <c r="X825" i="1"/>
  <c r="Y825" i="1"/>
  <c r="AN825" i="1"/>
  <c r="C826" i="1"/>
  <c r="AE826" i="1"/>
  <c r="W826" i="1" s="1"/>
  <c r="AK826" i="1"/>
  <c r="AM826" i="1" s="1"/>
  <c r="AN826" i="1" l="1"/>
  <c r="AL826" i="1"/>
  <c r="AD826" i="1"/>
  <c r="Z825" i="1"/>
  <c r="AA825" i="1" s="1"/>
  <c r="X826" i="1"/>
  <c r="Y826" i="1" s="1"/>
  <c r="Z826" i="1" s="1"/>
  <c r="AA826" i="1" s="1"/>
  <c r="C827" i="1"/>
  <c r="AE827" i="1"/>
  <c r="W827" i="1" s="1"/>
  <c r="AK827" i="1"/>
  <c r="AM827" i="1" s="1"/>
  <c r="AN827" i="1" l="1"/>
  <c r="AL827" i="1"/>
  <c r="AD827" i="1"/>
  <c r="X827" i="1"/>
  <c r="C828" i="1"/>
  <c r="AE828" i="1"/>
  <c r="W828" i="1" s="1"/>
  <c r="AK828" i="1"/>
  <c r="AL828" i="1" l="1"/>
  <c r="AM828" i="1"/>
  <c r="AD828" i="1"/>
  <c r="Y827" i="1"/>
  <c r="Z827" i="1" s="1"/>
  <c r="AA827" i="1" s="1"/>
  <c r="AN828" i="1"/>
  <c r="X828" i="1"/>
  <c r="C829" i="1"/>
  <c r="D829" i="1"/>
  <c r="AB829" i="1" s="1"/>
  <c r="AD829" i="1"/>
  <c r="AE829" i="1"/>
  <c r="W829" i="1" s="1"/>
  <c r="AG829" i="1"/>
  <c r="AJ829" i="1" s="1"/>
  <c r="AK829" i="1"/>
  <c r="AL829" i="1" l="1"/>
  <c r="AM829" i="1"/>
  <c r="Y828" i="1"/>
  <c r="Z828" i="1" s="1"/>
  <c r="AA828" i="1" s="1"/>
  <c r="AC829" i="1"/>
  <c r="AH829" i="1"/>
  <c r="AF829" i="1"/>
  <c r="X829" i="1"/>
  <c r="Z829" i="1"/>
  <c r="Y829" i="1"/>
  <c r="AA829" i="1"/>
  <c r="AN829" i="1"/>
  <c r="AD830" i="1"/>
  <c r="AE830" i="1"/>
  <c r="W830" i="1" s="1"/>
  <c r="AK830" i="1"/>
  <c r="AL830" i="1" l="1"/>
  <c r="AM830" i="1"/>
  <c r="AN830" i="1"/>
  <c r="X830" i="1"/>
  <c r="C831" i="1"/>
  <c r="AD831" i="1"/>
  <c r="AE831" i="1"/>
  <c r="W831" i="1" s="1"/>
  <c r="AK831" i="1"/>
  <c r="AL831" i="1" l="1"/>
  <c r="AM831" i="1"/>
  <c r="Y830" i="1"/>
  <c r="Z830" i="1" s="1"/>
  <c r="AA830" i="1" s="1"/>
  <c r="X831" i="1"/>
  <c r="AN831" i="1"/>
  <c r="C832" i="1"/>
  <c r="AD832" i="1"/>
  <c r="AE832" i="1"/>
  <c r="W832" i="1" s="1"/>
  <c r="AK832" i="1"/>
  <c r="AL832" i="1" l="1"/>
  <c r="AM832" i="1"/>
  <c r="Y831" i="1"/>
  <c r="Z831" i="1" s="1"/>
  <c r="AA831" i="1" s="1"/>
  <c r="AN832" i="1"/>
  <c r="X832" i="1"/>
  <c r="Y832" i="1" s="1"/>
  <c r="Z832" i="1" s="1"/>
  <c r="AA832" i="1" s="1"/>
  <c r="C833" i="1"/>
  <c r="AD833" i="1"/>
  <c r="AE833" i="1"/>
  <c r="W833" i="1" s="1"/>
  <c r="AK833" i="1"/>
  <c r="AL833" i="1" l="1"/>
  <c r="AM833" i="1"/>
  <c r="X833" i="1"/>
  <c r="Z833" i="1" s="1"/>
  <c r="AA833" i="1" s="1"/>
  <c r="Y833" i="1"/>
  <c r="AN833" i="1"/>
  <c r="C834" i="1"/>
  <c r="AD834" i="1"/>
  <c r="AE834" i="1"/>
  <c r="W834" i="1" s="1"/>
  <c r="AK834" i="1"/>
  <c r="AL834" i="1" l="1"/>
  <c r="AM834" i="1"/>
  <c r="AN834" i="1"/>
  <c r="X834" i="1"/>
  <c r="C835" i="1"/>
  <c r="AE835" i="1"/>
  <c r="W835" i="1" s="1"/>
  <c r="AK835" i="1"/>
  <c r="AL835" i="1" l="1"/>
  <c r="AM835" i="1"/>
  <c r="AD835" i="1"/>
  <c r="Y834" i="1"/>
  <c r="Z834" i="1" s="1"/>
  <c r="AA834" i="1" s="1"/>
  <c r="X835" i="1"/>
  <c r="AN835" i="1"/>
  <c r="C836" i="1"/>
  <c r="AD836" i="1"/>
  <c r="AE836" i="1"/>
  <c r="W836" i="1" s="1"/>
  <c r="AK836" i="1"/>
  <c r="AL836" i="1" l="1"/>
  <c r="AM836" i="1"/>
  <c r="Y835" i="1"/>
  <c r="Z835" i="1" s="1"/>
  <c r="AA835" i="1" s="1"/>
  <c r="X836" i="1"/>
  <c r="Y836" i="1" s="1"/>
  <c r="AN836" i="1"/>
  <c r="C837" i="1"/>
  <c r="D837" i="1"/>
  <c r="AC837" i="1" s="1"/>
  <c r="AD837" i="1"/>
  <c r="AE837" i="1"/>
  <c r="W837" i="1" s="1"/>
  <c r="AG837" i="1"/>
  <c r="AJ837" i="1" s="1"/>
  <c r="AK837" i="1"/>
  <c r="AL837" i="1" l="1"/>
  <c r="AM837" i="1"/>
  <c r="Z836" i="1"/>
  <c r="AA836" i="1" s="1"/>
  <c r="AH837" i="1"/>
  <c r="AF837" i="1"/>
  <c r="AB837" i="1"/>
  <c r="Y837" i="1"/>
  <c r="AA837" i="1"/>
  <c r="X837" i="1"/>
  <c r="Z837" i="1"/>
  <c r="AN837" i="1"/>
  <c r="AD838" i="1"/>
  <c r="AE838" i="1"/>
  <c r="W838" i="1" s="1"/>
  <c r="AK838" i="1"/>
  <c r="AL838" i="1" l="1"/>
  <c r="AM838" i="1"/>
  <c r="AN838" i="1"/>
  <c r="X838" i="1"/>
  <c r="Y838" i="1" s="1"/>
  <c r="C839" i="1"/>
  <c r="AD839" i="1"/>
  <c r="AE839" i="1"/>
  <c r="W839" i="1" s="1"/>
  <c r="AK839" i="1"/>
  <c r="AL839" i="1" l="1"/>
  <c r="AM839" i="1"/>
  <c r="Z838" i="1"/>
  <c r="AA838" i="1" s="1"/>
  <c r="X839" i="1"/>
  <c r="AN839" i="1"/>
  <c r="C840" i="1"/>
  <c r="AD840" i="1"/>
  <c r="AE840" i="1"/>
  <c r="W840" i="1" s="1"/>
  <c r="AK840" i="1"/>
  <c r="AL840" i="1" l="1"/>
  <c r="AM840" i="1"/>
  <c r="Y839" i="1"/>
  <c r="Z839" i="1" s="1"/>
  <c r="AA839" i="1" s="1"/>
  <c r="AN840" i="1"/>
  <c r="X840" i="1"/>
  <c r="Y840" i="1" s="1"/>
  <c r="Z840" i="1" s="1"/>
  <c r="AA840" i="1" s="1"/>
  <c r="C841" i="1"/>
  <c r="AD841" i="1"/>
  <c r="AE841" i="1"/>
  <c r="W841" i="1" s="1"/>
  <c r="AK841" i="1"/>
  <c r="AL841" i="1" l="1"/>
  <c r="AM841" i="1"/>
  <c r="X841" i="1"/>
  <c r="Y841" i="1"/>
  <c r="AN841" i="1"/>
  <c r="C842" i="1"/>
  <c r="AD842" i="1"/>
  <c r="AE842" i="1"/>
  <c r="W842" i="1" s="1"/>
  <c r="AK842" i="1"/>
  <c r="AL842" i="1" l="1"/>
  <c r="AM842" i="1"/>
  <c r="Z841" i="1"/>
  <c r="AA841" i="1" s="1"/>
  <c r="AN842" i="1"/>
  <c r="X842" i="1"/>
  <c r="Y842" i="1" s="1"/>
  <c r="Z842" i="1" s="1"/>
  <c r="AA842" i="1" s="1"/>
  <c r="C843" i="1"/>
  <c r="AD843" i="1"/>
  <c r="AE843" i="1"/>
  <c r="W843" i="1" s="1"/>
  <c r="AK843" i="1"/>
  <c r="AL843" i="1" l="1"/>
  <c r="AM843" i="1"/>
  <c r="X843" i="1"/>
  <c r="Z843" i="1"/>
  <c r="Y843" i="1"/>
  <c r="AA843" i="1"/>
  <c r="AN843" i="1"/>
  <c r="C844" i="1"/>
  <c r="AD844" i="1"/>
  <c r="AE844" i="1"/>
  <c r="W844" i="1" s="1"/>
  <c r="AK844" i="1"/>
  <c r="AL844" i="1" l="1"/>
  <c r="AM844" i="1"/>
  <c r="AN844" i="1"/>
  <c r="X844" i="1"/>
  <c r="C845" i="1"/>
  <c r="D845" i="1"/>
  <c r="AB845" i="1" s="1"/>
  <c r="AD845" i="1"/>
  <c r="AE845" i="1"/>
  <c r="W845" i="1" s="1"/>
  <c r="AG845" i="1"/>
  <c r="AJ845" i="1" s="1"/>
  <c r="AK845" i="1"/>
  <c r="AL845" i="1" l="1"/>
  <c r="AM845" i="1"/>
  <c r="Y844" i="1"/>
  <c r="Z844" i="1" s="1"/>
  <c r="AA844" i="1" s="1"/>
  <c r="AC845" i="1"/>
  <c r="AH845" i="1"/>
  <c r="AF845" i="1"/>
  <c r="X845" i="1"/>
  <c r="Z845" i="1"/>
  <c r="Y845" i="1"/>
  <c r="AA845" i="1"/>
  <c r="AN845" i="1"/>
  <c r="AD846" i="1"/>
  <c r="AE846" i="1"/>
  <c r="W846" i="1" s="1"/>
  <c r="AK846" i="1"/>
  <c r="AL846" i="1" l="1"/>
  <c r="AM846" i="1"/>
  <c r="AN846" i="1"/>
  <c r="X846" i="1"/>
  <c r="C847" i="1"/>
  <c r="AD847" i="1"/>
  <c r="AE847" i="1"/>
  <c r="W847" i="1" s="1"/>
  <c r="AK847" i="1"/>
  <c r="AL847" i="1" l="1"/>
  <c r="AM847" i="1"/>
  <c r="Y846" i="1"/>
  <c r="Z846" i="1" s="1"/>
  <c r="AA846" i="1" s="1"/>
  <c r="X847" i="1"/>
  <c r="AN847" i="1"/>
  <c r="C848" i="1"/>
  <c r="AD848" i="1"/>
  <c r="AE848" i="1"/>
  <c r="W848" i="1" s="1"/>
  <c r="AK848" i="1"/>
  <c r="AL848" i="1" l="1"/>
  <c r="AM848" i="1"/>
  <c r="Y847" i="1"/>
  <c r="Z847" i="1" s="1"/>
  <c r="AA847" i="1" s="1"/>
  <c r="X848" i="1"/>
  <c r="AN848" i="1"/>
  <c r="C849" i="1"/>
  <c r="AD849" i="1"/>
  <c r="AE849" i="1"/>
  <c r="W849" i="1" s="1"/>
  <c r="AK849" i="1"/>
  <c r="AL849" i="1" l="1"/>
  <c r="AM849" i="1"/>
  <c r="Y848" i="1"/>
  <c r="Z848" i="1" s="1"/>
  <c r="AA848" i="1" s="1"/>
  <c r="AN849" i="1"/>
  <c r="X849" i="1"/>
  <c r="Y849" i="1" s="1"/>
  <c r="Z849" i="1" s="1"/>
  <c r="AA849" i="1" s="1"/>
  <c r="C850" i="1"/>
  <c r="AD850" i="1"/>
  <c r="AE850" i="1"/>
  <c r="W850" i="1" s="1"/>
  <c r="AK850" i="1"/>
  <c r="AL850" i="1" l="1"/>
  <c r="AM850" i="1"/>
  <c r="X850" i="1"/>
  <c r="Z850" i="1"/>
  <c r="Y850" i="1"/>
  <c r="AA850" i="1"/>
  <c r="AN850" i="1"/>
  <c r="C851" i="1"/>
  <c r="AD851" i="1"/>
  <c r="AE851" i="1"/>
  <c r="W851" i="1" s="1"/>
  <c r="AK851" i="1"/>
  <c r="AL851" i="1" l="1"/>
  <c r="AM851" i="1"/>
  <c r="X851" i="1"/>
  <c r="Y851" i="1" s="1"/>
  <c r="Z851" i="1" s="1"/>
  <c r="AA851" i="1" s="1"/>
  <c r="AN851" i="1"/>
  <c r="C852" i="1"/>
  <c r="AD852" i="1"/>
  <c r="AE852" i="1"/>
  <c r="W852" i="1" s="1"/>
  <c r="AK852" i="1"/>
  <c r="AL852" i="1" l="1"/>
  <c r="AM852" i="1"/>
  <c r="X852" i="1"/>
  <c r="Y852" i="1" s="1"/>
  <c r="Z852" i="1" s="1"/>
  <c r="AA852" i="1" s="1"/>
  <c r="AN852" i="1"/>
  <c r="C853" i="1"/>
  <c r="AD853" i="1"/>
  <c r="AE853" i="1"/>
  <c r="W853" i="1" s="1"/>
  <c r="AK853" i="1"/>
  <c r="AL853" i="1" l="1"/>
  <c r="AM853" i="1"/>
  <c r="AN853" i="1"/>
  <c r="X853" i="1"/>
  <c r="C854" i="1"/>
  <c r="AD854" i="1"/>
  <c r="AE854" i="1"/>
  <c r="W854" i="1" s="1"/>
  <c r="AK854" i="1"/>
  <c r="AL854" i="1" l="1"/>
  <c r="AM854" i="1"/>
  <c r="Y853" i="1"/>
  <c r="Z853" i="1" s="1"/>
  <c r="AA853" i="1" s="1"/>
  <c r="X854" i="1"/>
  <c r="AN854" i="1"/>
  <c r="C855" i="1"/>
  <c r="AD855" i="1"/>
  <c r="AE855" i="1"/>
  <c r="W855" i="1" s="1"/>
  <c r="AK855" i="1"/>
  <c r="AL855" i="1" l="1"/>
  <c r="AM855" i="1"/>
  <c r="Y854" i="1"/>
  <c r="Z854" i="1" s="1"/>
  <c r="AA854" i="1" s="1"/>
  <c r="AN855" i="1"/>
  <c r="X855" i="1"/>
  <c r="Y855" i="1" s="1"/>
  <c r="Z855" i="1" s="1"/>
  <c r="AA855" i="1" s="1"/>
  <c r="C856" i="1"/>
  <c r="D856" i="1"/>
  <c r="AB856" i="1" s="1"/>
  <c r="AD856" i="1"/>
  <c r="AE856" i="1"/>
  <c r="W856" i="1" s="1"/>
  <c r="AG856" i="1"/>
  <c r="AJ856" i="1" s="1"/>
  <c r="AK856" i="1"/>
  <c r="AL856" i="1" l="1"/>
  <c r="AM856" i="1"/>
  <c r="AC856" i="1"/>
  <c r="AH856" i="1"/>
  <c r="AF856" i="1"/>
  <c r="X856" i="1"/>
  <c r="Z856" i="1"/>
  <c r="Y856" i="1"/>
  <c r="AA856" i="1"/>
  <c r="AN856" i="1"/>
  <c r="AE857" i="1"/>
  <c r="W857" i="1" s="1"/>
  <c r="AK857" i="1"/>
  <c r="AL857" i="1" l="1"/>
  <c r="AM857" i="1"/>
  <c r="AD857" i="1"/>
  <c r="AN857" i="1"/>
  <c r="X857" i="1"/>
  <c r="Y857" i="1" s="1"/>
  <c r="C858" i="1"/>
  <c r="AE858" i="1"/>
  <c r="W858" i="1" s="1"/>
  <c r="AK858" i="1"/>
  <c r="AL858" i="1" l="1"/>
  <c r="AM858" i="1"/>
  <c r="AD858" i="1"/>
  <c r="Z857" i="1"/>
  <c r="AA857" i="1" s="1"/>
  <c r="X858" i="1"/>
  <c r="Z858" i="1" s="1"/>
  <c r="AA858" i="1" s="1"/>
  <c r="Y858" i="1"/>
  <c r="AN858" i="1"/>
  <c r="C859" i="1"/>
  <c r="AE859" i="1"/>
  <c r="W859" i="1" s="1"/>
  <c r="AK859" i="1"/>
  <c r="AL859" i="1" l="1"/>
  <c r="AM859" i="1"/>
  <c r="AD859" i="1"/>
  <c r="X859" i="1"/>
  <c r="AN859" i="1"/>
  <c r="C860" i="1"/>
  <c r="AE860" i="1"/>
  <c r="W860" i="1" s="1"/>
  <c r="AK860" i="1"/>
  <c r="AL860" i="1" l="1"/>
  <c r="AM860" i="1"/>
  <c r="Y859" i="1"/>
  <c r="Z859" i="1" s="1"/>
  <c r="AA859" i="1" s="1"/>
  <c r="AN860" i="1"/>
  <c r="X860" i="1"/>
  <c r="C861" i="1"/>
  <c r="D861" i="1"/>
  <c r="AB861" i="1" s="1"/>
  <c r="AD861" i="1"/>
  <c r="AE861" i="1"/>
  <c r="W861" i="1" s="1"/>
  <c r="AG861" i="1"/>
  <c r="AJ861" i="1" s="1"/>
  <c r="AK861" i="1"/>
  <c r="AL861" i="1" l="1"/>
  <c r="AM861" i="1"/>
  <c r="Y860" i="1"/>
  <c r="Z860" i="1" s="1"/>
  <c r="AA860" i="1" s="1"/>
  <c r="AC861" i="1"/>
  <c r="AH861" i="1"/>
  <c r="AF861" i="1"/>
  <c r="X861" i="1"/>
  <c r="Z861" i="1"/>
  <c r="Y861" i="1"/>
  <c r="AA861" i="1"/>
  <c r="AN861" i="1"/>
  <c r="C862" i="1"/>
  <c r="D862" i="1"/>
  <c r="AC862" i="1" s="1"/>
  <c r="AD862" i="1"/>
  <c r="AE862" i="1"/>
  <c r="W862" i="1" s="1"/>
  <c r="AG862" i="1"/>
  <c r="AJ862" i="1" s="1"/>
  <c r="AK862" i="1"/>
  <c r="AL862" i="1" l="1"/>
  <c r="AM862" i="1"/>
  <c r="AH862" i="1"/>
  <c r="AF862" i="1"/>
  <c r="AB862" i="1"/>
  <c r="Y862" i="1"/>
  <c r="AA862" i="1"/>
  <c r="X862" i="1"/>
  <c r="Z862" i="1"/>
  <c r="AN862" i="1"/>
  <c r="C863" i="1"/>
  <c r="D863" i="1"/>
  <c r="AC863" i="1" s="1"/>
  <c r="AD863" i="1"/>
  <c r="AE863" i="1"/>
  <c r="W863" i="1" s="1"/>
  <c r="AG863" i="1"/>
  <c r="AJ863" i="1" s="1"/>
  <c r="AK863" i="1"/>
  <c r="AL863" i="1" l="1"/>
  <c r="AM863" i="1"/>
  <c r="AN863" i="1"/>
  <c r="AH863" i="1"/>
  <c r="AF863" i="1"/>
  <c r="AB863" i="1"/>
  <c r="Y863" i="1"/>
  <c r="AA863" i="1"/>
  <c r="X863" i="1"/>
  <c r="Z863" i="1"/>
  <c r="C864" i="1"/>
  <c r="D864" i="1"/>
  <c r="AB864" i="1" s="1"/>
  <c r="AD864" i="1"/>
  <c r="AE864" i="1"/>
  <c r="W864" i="1" s="1"/>
  <c r="AG864" i="1"/>
  <c r="AJ864" i="1" s="1"/>
  <c r="AK864" i="1"/>
  <c r="AL864" i="1" l="1"/>
  <c r="AM864" i="1"/>
  <c r="AC864" i="1"/>
  <c r="AH864" i="1"/>
  <c r="AF864" i="1"/>
  <c r="X864" i="1"/>
  <c r="Z864" i="1"/>
  <c r="Y864" i="1"/>
  <c r="AA864" i="1"/>
  <c r="AN864" i="1"/>
  <c r="C865" i="1"/>
  <c r="D865" i="1"/>
  <c r="AC865" i="1" s="1"/>
  <c r="AD865" i="1"/>
  <c r="AE865" i="1"/>
  <c r="W865" i="1" s="1"/>
  <c r="AG865" i="1"/>
  <c r="AJ865" i="1" s="1"/>
  <c r="AK865" i="1"/>
  <c r="AL865" i="1" l="1"/>
  <c r="AM865" i="1"/>
  <c r="AH865" i="1"/>
  <c r="AF865" i="1"/>
  <c r="AB865" i="1"/>
  <c r="Y865" i="1"/>
  <c r="AA865" i="1"/>
  <c r="X865" i="1"/>
  <c r="Z865" i="1"/>
  <c r="AN865" i="1"/>
  <c r="C866" i="1"/>
  <c r="D866" i="1"/>
  <c r="AC866" i="1" s="1"/>
  <c r="AD866" i="1"/>
  <c r="AE866" i="1"/>
  <c r="W866" i="1" s="1"/>
  <c r="AG866" i="1"/>
  <c r="AJ866" i="1" s="1"/>
  <c r="AK866" i="1"/>
  <c r="AL866" i="1" l="1"/>
  <c r="AM866" i="1"/>
  <c r="AN866" i="1"/>
  <c r="AH866" i="1"/>
  <c r="AF866" i="1"/>
  <c r="AB866" i="1"/>
  <c r="Y866" i="1"/>
  <c r="AA866" i="1"/>
  <c r="X866" i="1"/>
  <c r="Z866" i="1"/>
  <c r="C867" i="1"/>
  <c r="D867" i="1"/>
  <c r="AB867" i="1" s="1"/>
  <c r="AD867" i="1"/>
  <c r="AE867" i="1"/>
  <c r="W867" i="1" s="1"/>
  <c r="AG867" i="1"/>
  <c r="AJ867" i="1" s="1"/>
  <c r="AK867" i="1"/>
  <c r="AL867" i="1" l="1"/>
  <c r="AM867" i="1"/>
  <c r="AC867" i="1"/>
  <c r="AH867" i="1"/>
  <c r="AF867" i="1"/>
  <c r="X867" i="1"/>
  <c r="Z867" i="1"/>
  <c r="Y867" i="1"/>
  <c r="AA867" i="1"/>
  <c r="AN867" i="1"/>
  <c r="C868" i="1"/>
  <c r="D868" i="1"/>
  <c r="AC868" i="1" s="1"/>
  <c r="AD868" i="1"/>
  <c r="AE868" i="1"/>
  <c r="W868" i="1" s="1"/>
  <c r="AG868" i="1"/>
  <c r="AJ868" i="1" s="1"/>
  <c r="AK868" i="1"/>
  <c r="AL868" i="1" l="1"/>
  <c r="AM868" i="1"/>
  <c r="AN868" i="1"/>
  <c r="AH868" i="1"/>
  <c r="AF868" i="1"/>
  <c r="AB868" i="1"/>
  <c r="Y868" i="1"/>
  <c r="AA868" i="1"/>
  <c r="X868" i="1"/>
  <c r="Z868" i="1"/>
  <c r="C869" i="1"/>
  <c r="D869" i="1"/>
  <c r="AB869" i="1" s="1"/>
  <c r="AD869" i="1"/>
  <c r="AE869" i="1"/>
  <c r="W869" i="1" s="1"/>
  <c r="AG869" i="1"/>
  <c r="AJ869" i="1" s="1"/>
  <c r="AK869" i="1"/>
  <c r="AL869" i="1" l="1"/>
  <c r="AM869" i="1"/>
  <c r="AC869" i="1"/>
  <c r="AH869" i="1"/>
  <c r="AF869" i="1"/>
  <c r="X869" i="1"/>
  <c r="Z869" i="1"/>
  <c r="Y869" i="1"/>
  <c r="AA869" i="1"/>
  <c r="AN869" i="1"/>
  <c r="C870" i="1"/>
  <c r="D870" i="1"/>
  <c r="AC870" i="1" s="1"/>
  <c r="AD870" i="1"/>
  <c r="AE870" i="1"/>
  <c r="W870" i="1" s="1"/>
  <c r="AG870" i="1"/>
  <c r="AJ870" i="1" s="1"/>
  <c r="AK870" i="1"/>
  <c r="AL870" i="1" l="1"/>
  <c r="AM870" i="1"/>
  <c r="AN870" i="1"/>
  <c r="AH870" i="1"/>
  <c r="AF870" i="1"/>
  <c r="AB870" i="1"/>
  <c r="Y870" i="1"/>
  <c r="AA870" i="1"/>
  <c r="X870" i="1"/>
  <c r="Z870" i="1"/>
  <c r="C871" i="1"/>
  <c r="D871" i="1"/>
  <c r="AB871" i="1" s="1"/>
  <c r="AD871" i="1"/>
  <c r="AE871" i="1"/>
  <c r="W871" i="1" s="1"/>
  <c r="AG871" i="1"/>
  <c r="AJ871" i="1" s="1"/>
  <c r="AK871" i="1"/>
  <c r="AL871" i="1" l="1"/>
  <c r="AM871" i="1"/>
  <c r="AC871" i="1"/>
  <c r="AH871" i="1"/>
  <c r="AF871" i="1"/>
  <c r="X871" i="1"/>
  <c r="Z871" i="1"/>
  <c r="Y871" i="1"/>
  <c r="AA871" i="1"/>
  <c r="AN871" i="1"/>
  <c r="C872" i="1"/>
  <c r="D872" i="1"/>
  <c r="AB872" i="1" s="1"/>
  <c r="AD872" i="1"/>
  <c r="AE872" i="1"/>
  <c r="W872" i="1" s="1"/>
  <c r="AG872" i="1"/>
  <c r="AJ872" i="1" s="1"/>
  <c r="AK872" i="1"/>
  <c r="AL872" i="1" l="1"/>
  <c r="AM872" i="1"/>
  <c r="AN872" i="1"/>
  <c r="AC872" i="1"/>
  <c r="AH872" i="1"/>
  <c r="AF872" i="1"/>
  <c r="X872" i="1"/>
  <c r="Z872" i="1"/>
  <c r="Y872" i="1"/>
  <c r="AA872" i="1"/>
  <c r="C873" i="1"/>
  <c r="D873" i="1"/>
  <c r="AB873" i="1" s="1"/>
  <c r="AD873" i="1"/>
  <c r="AE873" i="1"/>
  <c r="W873" i="1" s="1"/>
  <c r="AG873" i="1"/>
  <c r="AJ873" i="1" s="1"/>
  <c r="AK873" i="1"/>
  <c r="AL873" i="1" l="1"/>
  <c r="AM873" i="1"/>
  <c r="AN873" i="1"/>
  <c r="AH873" i="1"/>
  <c r="AF873" i="1"/>
  <c r="AC873" i="1"/>
  <c r="X873" i="1"/>
  <c r="Z873" i="1"/>
  <c r="Y873" i="1"/>
  <c r="AA873" i="1"/>
  <c r="C874" i="1"/>
  <c r="D874" i="1"/>
  <c r="AB874" i="1" s="1"/>
  <c r="AD874" i="1"/>
  <c r="AE874" i="1"/>
  <c r="W874" i="1" s="1"/>
  <c r="AG874" i="1"/>
  <c r="AJ874" i="1" s="1"/>
  <c r="AK874" i="1"/>
  <c r="AL874" i="1" l="1"/>
  <c r="AM874" i="1"/>
  <c r="AN874" i="1"/>
  <c r="AC874" i="1"/>
  <c r="AH874" i="1"/>
  <c r="AF874" i="1"/>
  <c r="X874" i="1"/>
  <c r="Z874" i="1"/>
  <c r="Y874" i="1"/>
  <c r="AA874" i="1"/>
  <c r="C875" i="1"/>
  <c r="D875" i="1"/>
  <c r="AB875" i="1" s="1"/>
  <c r="AD875" i="1"/>
  <c r="AE875" i="1"/>
  <c r="W875" i="1" s="1"/>
  <c r="AG875" i="1"/>
  <c r="AJ875" i="1" s="1"/>
  <c r="AK875" i="1"/>
  <c r="AL875" i="1" l="1"/>
  <c r="AM875" i="1"/>
  <c r="AN875" i="1"/>
  <c r="AC875" i="1"/>
  <c r="AH875" i="1"/>
  <c r="AF875" i="1"/>
  <c r="X875" i="1"/>
  <c r="Z875" i="1"/>
  <c r="Y875" i="1"/>
  <c r="AA875" i="1"/>
  <c r="C876" i="1"/>
  <c r="D876" i="1"/>
  <c r="AC876" i="1" s="1"/>
  <c r="AD876" i="1"/>
  <c r="AE876" i="1"/>
  <c r="W876" i="1" s="1"/>
  <c r="AG876" i="1"/>
  <c r="AJ876" i="1" s="1"/>
  <c r="AK876" i="1"/>
  <c r="AL876" i="1" l="1"/>
  <c r="AM876" i="1"/>
  <c r="AN876" i="1"/>
  <c r="AH876" i="1"/>
  <c r="AF876" i="1"/>
  <c r="AB876" i="1"/>
  <c r="X876" i="1"/>
  <c r="Y876" i="1"/>
  <c r="AA876" i="1"/>
  <c r="Z876" i="1"/>
  <c r="C877" i="1"/>
  <c r="D877" i="1"/>
  <c r="AB877" i="1" s="1"/>
  <c r="AD877" i="1"/>
  <c r="AE877" i="1"/>
  <c r="W877" i="1" s="1"/>
  <c r="AG877" i="1"/>
  <c r="AJ877" i="1" s="1"/>
  <c r="AK877" i="1"/>
  <c r="AL877" i="1" l="1"/>
  <c r="AM877" i="1"/>
  <c r="AC877" i="1"/>
  <c r="AH877" i="1"/>
  <c r="AF877" i="1"/>
  <c r="X877" i="1"/>
  <c r="Z877" i="1"/>
  <c r="Y877" i="1"/>
  <c r="AA877" i="1"/>
  <c r="AN877" i="1"/>
  <c r="C878" i="1"/>
  <c r="D878" i="1"/>
  <c r="AC878" i="1" s="1"/>
  <c r="AD878" i="1"/>
  <c r="AE878" i="1"/>
  <c r="W878" i="1" s="1"/>
  <c r="AG878" i="1"/>
  <c r="AJ878" i="1" s="1"/>
  <c r="AK878" i="1"/>
  <c r="AL878" i="1" l="1"/>
  <c r="AM878" i="1"/>
  <c r="AH878" i="1"/>
  <c r="AF878" i="1"/>
  <c r="AB878" i="1"/>
  <c r="Y878" i="1"/>
  <c r="AA878" i="1"/>
  <c r="X878" i="1"/>
  <c r="Z878" i="1"/>
  <c r="AN878" i="1"/>
  <c r="C879" i="1"/>
  <c r="D879" i="1"/>
  <c r="AC879" i="1" s="1"/>
  <c r="AD879" i="1"/>
  <c r="AE879" i="1"/>
  <c r="W879" i="1" s="1"/>
  <c r="AG879" i="1"/>
  <c r="AJ879" i="1" s="1"/>
  <c r="AK879" i="1"/>
  <c r="AL879" i="1" l="1"/>
  <c r="AM879" i="1"/>
  <c r="AH879" i="1"/>
  <c r="AF879" i="1"/>
  <c r="AB879" i="1"/>
  <c r="Y879" i="1"/>
  <c r="AA879" i="1"/>
  <c r="X879" i="1"/>
  <c r="Z879" i="1"/>
  <c r="AN879" i="1"/>
  <c r="C880" i="1"/>
  <c r="D880" i="1"/>
  <c r="AC880" i="1" s="1"/>
  <c r="AD880" i="1"/>
  <c r="AE880" i="1"/>
  <c r="W880" i="1" s="1"/>
  <c r="AG880" i="1"/>
  <c r="AJ880" i="1" s="1"/>
  <c r="AK880" i="1"/>
  <c r="AL880" i="1" l="1"/>
  <c r="AM880" i="1"/>
  <c r="AN880" i="1"/>
  <c r="AH880" i="1"/>
  <c r="AF880" i="1"/>
  <c r="AB880" i="1"/>
  <c r="Y880" i="1"/>
  <c r="AA880" i="1"/>
  <c r="X880" i="1"/>
  <c r="Z880" i="1"/>
  <c r="C881" i="1"/>
  <c r="D881" i="1"/>
  <c r="AB881" i="1" s="1"/>
  <c r="AD881" i="1"/>
  <c r="AE881" i="1"/>
  <c r="W881" i="1" s="1"/>
  <c r="AG881" i="1"/>
  <c r="AJ881" i="1" s="1"/>
  <c r="AK881" i="1"/>
  <c r="AL881" i="1" l="1"/>
  <c r="AM881" i="1"/>
  <c r="AN881" i="1"/>
  <c r="AH881" i="1"/>
  <c r="AF881" i="1"/>
  <c r="AC881" i="1"/>
  <c r="X881" i="1"/>
  <c r="Z881" i="1"/>
  <c r="Y881" i="1"/>
  <c r="AA881" i="1"/>
  <c r="C882" i="1"/>
  <c r="D882" i="1"/>
  <c r="AB882" i="1" s="1"/>
  <c r="AD882" i="1"/>
  <c r="AE882" i="1"/>
  <c r="W882" i="1" s="1"/>
  <c r="AG882" i="1"/>
  <c r="AJ882" i="1" s="1"/>
  <c r="AK882" i="1"/>
  <c r="AL882" i="1" l="1"/>
  <c r="AM882" i="1"/>
  <c r="AC882" i="1"/>
  <c r="AH882" i="1"/>
  <c r="AF882" i="1"/>
  <c r="X882" i="1"/>
  <c r="Z882" i="1"/>
  <c r="Y882" i="1"/>
  <c r="AA882" i="1"/>
  <c r="AN882" i="1"/>
  <c r="C883" i="1"/>
  <c r="D883" i="1"/>
  <c r="AC883" i="1" s="1"/>
  <c r="AD883" i="1"/>
  <c r="AE883" i="1"/>
  <c r="W883" i="1" s="1"/>
  <c r="AG883" i="1"/>
  <c r="AJ883" i="1" s="1"/>
  <c r="AK883" i="1"/>
  <c r="AL883" i="1" l="1"/>
  <c r="AM883" i="1"/>
  <c r="AN883" i="1"/>
  <c r="AH883" i="1"/>
  <c r="AF883" i="1"/>
  <c r="AB883" i="1"/>
  <c r="Y883" i="1"/>
  <c r="AA883" i="1"/>
  <c r="X883" i="1"/>
  <c r="Z883" i="1"/>
  <c r="C884" i="1"/>
  <c r="D884" i="1"/>
  <c r="AB884" i="1" s="1"/>
  <c r="AD884" i="1"/>
  <c r="AE884" i="1"/>
  <c r="W884" i="1" s="1"/>
  <c r="AG884" i="1"/>
  <c r="AJ884" i="1" s="1"/>
  <c r="AK884" i="1"/>
  <c r="AL884" i="1" l="1"/>
  <c r="AM884" i="1"/>
  <c r="AC884" i="1"/>
  <c r="AH884" i="1"/>
  <c r="AF884" i="1"/>
  <c r="X884" i="1"/>
  <c r="Z884" i="1"/>
  <c r="Y884" i="1"/>
  <c r="AA884" i="1"/>
  <c r="AN884" i="1"/>
  <c r="C885" i="1"/>
  <c r="D885" i="1"/>
  <c r="AC885" i="1" s="1"/>
  <c r="AD885" i="1"/>
  <c r="AE885" i="1"/>
  <c r="W885" i="1" s="1"/>
  <c r="AG885" i="1"/>
  <c r="AJ885" i="1" s="1"/>
  <c r="AK885" i="1"/>
  <c r="AL885" i="1" l="1"/>
  <c r="AM885" i="1"/>
  <c r="AN885" i="1"/>
  <c r="AH885" i="1"/>
  <c r="AF885" i="1"/>
  <c r="AB885" i="1"/>
  <c r="Y885" i="1"/>
  <c r="AA885" i="1"/>
  <c r="X885" i="1"/>
  <c r="Z885" i="1"/>
  <c r="C886" i="1"/>
  <c r="D886" i="1"/>
  <c r="AB886" i="1" s="1"/>
  <c r="AD886" i="1"/>
  <c r="AE886" i="1"/>
  <c r="W886" i="1" s="1"/>
  <c r="AG886" i="1"/>
  <c r="AJ886" i="1" s="1"/>
  <c r="AK886" i="1"/>
  <c r="AL886" i="1" l="1"/>
  <c r="AM886" i="1"/>
  <c r="AC886" i="1"/>
  <c r="AH886" i="1"/>
  <c r="AF886" i="1"/>
  <c r="X886" i="1"/>
  <c r="Z886" i="1"/>
  <c r="Y886" i="1"/>
  <c r="AA886" i="1"/>
  <c r="AN886" i="1"/>
  <c r="C887" i="1"/>
  <c r="D887" i="1"/>
  <c r="AC887" i="1" s="1"/>
  <c r="AD887" i="1"/>
  <c r="AE887" i="1"/>
  <c r="W887" i="1" s="1"/>
  <c r="AG887" i="1"/>
  <c r="AJ887" i="1" s="1"/>
  <c r="AK887" i="1"/>
  <c r="AL887" i="1" l="1"/>
  <c r="AM887" i="1"/>
  <c r="AN887" i="1"/>
  <c r="AH887" i="1"/>
  <c r="AF887" i="1"/>
  <c r="AB887" i="1"/>
  <c r="Y887" i="1"/>
  <c r="AA887" i="1"/>
  <c r="X887" i="1"/>
  <c r="Z887" i="1"/>
  <c r="C888" i="1"/>
  <c r="D888" i="1"/>
  <c r="AB888" i="1" s="1"/>
  <c r="AD888" i="1"/>
  <c r="AE888" i="1"/>
  <c r="W888" i="1" s="1"/>
  <c r="AG888" i="1"/>
  <c r="AJ888" i="1" s="1"/>
  <c r="AK888" i="1"/>
  <c r="AL888" i="1" l="1"/>
  <c r="AM888" i="1"/>
  <c r="AN888" i="1"/>
  <c r="AC888" i="1"/>
  <c r="AH888" i="1"/>
  <c r="AF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l="1"/>
  <c r="AM889" i="1"/>
  <c r="AN889" i="1"/>
  <c r="AC889" i="1"/>
  <c r="AH889" i="1"/>
  <c r="AF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l="1"/>
  <c r="AM890" i="1"/>
  <c r="AN890" i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l="1"/>
  <c r="AM891" i="1"/>
  <c r="AN891" i="1"/>
  <c r="AH891" i="1"/>
  <c r="AF891" i="1"/>
  <c r="AC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l="1"/>
  <c r="AM892" i="1"/>
  <c r="AN892" i="1"/>
  <c r="AC892" i="1"/>
  <c r="AH892" i="1"/>
  <c r="AF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l="1"/>
  <c r="AM893" i="1"/>
  <c r="AN893" i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l="1"/>
  <c r="AM894" i="1"/>
  <c r="AN894" i="1"/>
  <c r="AH894" i="1"/>
  <c r="AF894" i="1"/>
  <c r="AC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l="1"/>
  <c r="AM895" i="1"/>
  <c r="AN895" i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l="1"/>
  <c r="AM896" i="1"/>
  <c r="AN896" i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l="1"/>
  <c r="AM897" i="1"/>
  <c r="AN897" i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l="1"/>
  <c r="AM898" i="1"/>
  <c r="AN898" i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l="1"/>
  <c r="AM899" i="1"/>
  <c r="AN899" i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l="1"/>
  <c r="AM900" i="1"/>
  <c r="AN900" i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l="1"/>
  <c r="AM901" i="1"/>
  <c r="AN901" i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l="1"/>
  <c r="AM902" i="1"/>
  <c r="AN902" i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l="1"/>
  <c r="AM903" i="1"/>
  <c r="AN903" i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l="1"/>
  <c r="AM904" i="1"/>
  <c r="AN904" i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l="1"/>
  <c r="AM905" i="1"/>
  <c r="AN905" i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l="1"/>
  <c r="AM906" i="1"/>
  <c r="AN906" i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l="1"/>
  <c r="AM907" i="1"/>
  <c r="AN907" i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l="1"/>
  <c r="AM908" i="1"/>
  <c r="AN908" i="1"/>
  <c r="AC908" i="1"/>
  <c r="AH908" i="1"/>
  <c r="AF908" i="1"/>
  <c r="X908" i="1"/>
  <c r="Z908" i="1"/>
  <c r="Y908" i="1"/>
  <c r="AA908" i="1"/>
  <c r="C909" i="1"/>
  <c r="D909" i="1"/>
  <c r="AB909" i="1" s="1"/>
  <c r="AD909" i="1"/>
  <c r="AE909" i="1"/>
  <c r="W909" i="1" s="1"/>
  <c r="AG909" i="1"/>
  <c r="AJ909" i="1" s="1"/>
  <c r="AK909" i="1"/>
  <c r="AL909" i="1" l="1"/>
  <c r="AM909" i="1"/>
  <c r="AN909" i="1"/>
  <c r="AC909" i="1"/>
  <c r="AH909" i="1"/>
  <c r="AF909" i="1"/>
  <c r="X909" i="1"/>
  <c r="Z909" i="1"/>
  <c r="Y909" i="1"/>
  <c r="AA909" i="1"/>
  <c r="C910" i="1"/>
  <c r="D910" i="1"/>
  <c r="AB910" i="1" s="1"/>
  <c r="AD910" i="1"/>
  <c r="AE910" i="1"/>
  <c r="W910" i="1" s="1"/>
  <c r="AG910" i="1"/>
  <c r="AJ910" i="1" s="1"/>
  <c r="AK910" i="1"/>
  <c r="AL910" i="1" l="1"/>
  <c r="AM910" i="1"/>
  <c r="AN910" i="1"/>
  <c r="AC910" i="1"/>
  <c r="AH910" i="1"/>
  <c r="AF910" i="1"/>
  <c r="X910" i="1"/>
  <c r="Z910" i="1"/>
  <c r="Y910" i="1"/>
  <c r="AA910" i="1"/>
  <c r="C911" i="1"/>
  <c r="D911" i="1"/>
  <c r="AB911" i="1" s="1"/>
  <c r="AD911" i="1"/>
  <c r="AE911" i="1"/>
  <c r="W911" i="1" s="1"/>
  <c r="AG911" i="1"/>
  <c r="AJ911" i="1" s="1"/>
  <c r="AK911" i="1"/>
  <c r="AL911" i="1" l="1"/>
  <c r="AM911" i="1"/>
  <c r="AC911" i="1"/>
  <c r="AH911" i="1"/>
  <c r="AF911" i="1"/>
  <c r="X911" i="1"/>
  <c r="Z911" i="1"/>
  <c r="Y911" i="1"/>
  <c r="AA911" i="1"/>
  <c r="AN911" i="1"/>
  <c r="C912" i="1"/>
  <c r="D912" i="1"/>
  <c r="AC912" i="1" s="1"/>
  <c r="AD912" i="1"/>
  <c r="AE912" i="1"/>
  <c r="W912" i="1" s="1"/>
  <c r="AG912" i="1"/>
  <c r="AJ912" i="1" s="1"/>
  <c r="AK912" i="1"/>
  <c r="AL912" i="1" l="1"/>
  <c r="AM912" i="1"/>
  <c r="AN912" i="1"/>
  <c r="AH912" i="1"/>
  <c r="AF912" i="1"/>
  <c r="AB912" i="1"/>
  <c r="Y912" i="1"/>
  <c r="AA912" i="1"/>
  <c r="X912" i="1"/>
  <c r="Z912" i="1"/>
  <c r="C913" i="1"/>
  <c r="D913" i="1"/>
  <c r="AB913" i="1" s="1"/>
  <c r="AD913" i="1"/>
  <c r="AE913" i="1"/>
  <c r="W913" i="1" s="1"/>
  <c r="AG913" i="1"/>
  <c r="AJ913" i="1" s="1"/>
  <c r="AK913" i="1"/>
  <c r="AL913" i="1" l="1"/>
  <c r="AM913" i="1"/>
  <c r="AH913" i="1"/>
  <c r="AC913" i="1"/>
  <c r="AF913" i="1"/>
  <c r="X913" i="1"/>
  <c r="Z913" i="1"/>
  <c r="Y913" i="1"/>
  <c r="AA913" i="1"/>
  <c r="AN913" i="1"/>
  <c r="C914" i="1"/>
  <c r="D914" i="1"/>
  <c r="AC914" i="1" s="1"/>
  <c r="AD914" i="1"/>
  <c r="AE914" i="1"/>
  <c r="W914" i="1" s="1"/>
  <c r="AG914" i="1"/>
  <c r="AJ914" i="1" s="1"/>
  <c r="AK914" i="1"/>
  <c r="AL914" i="1" l="1"/>
  <c r="AM914" i="1"/>
  <c r="AN914" i="1"/>
  <c r="AH914" i="1"/>
  <c r="AF914" i="1"/>
  <c r="AB914" i="1"/>
  <c r="Y914" i="1"/>
  <c r="AA914" i="1"/>
  <c r="X914" i="1"/>
  <c r="Z914" i="1"/>
  <c r="C915" i="1"/>
  <c r="D915" i="1"/>
  <c r="AB915" i="1" s="1"/>
  <c r="AD915" i="1"/>
  <c r="AE915" i="1"/>
  <c r="W915" i="1" s="1"/>
  <c r="AG915" i="1"/>
  <c r="AJ915" i="1" s="1"/>
  <c r="AK915" i="1"/>
  <c r="AL915" i="1" l="1"/>
  <c r="AM915" i="1"/>
  <c r="AC915" i="1"/>
  <c r="AH915" i="1"/>
  <c r="AF915" i="1"/>
  <c r="X915" i="1"/>
  <c r="Z915" i="1"/>
  <c r="Y915" i="1"/>
  <c r="AA915" i="1"/>
  <c r="AN915" i="1"/>
  <c r="C916" i="1"/>
  <c r="D916" i="1"/>
  <c r="AC916" i="1" s="1"/>
  <c r="AD916" i="1"/>
  <c r="AE916" i="1"/>
  <c r="W916" i="1" s="1"/>
  <c r="AG916" i="1"/>
  <c r="AJ916" i="1" s="1"/>
  <c r="AK916" i="1"/>
  <c r="AL916" i="1" l="1"/>
  <c r="AM916" i="1"/>
  <c r="AN916" i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l="1"/>
  <c r="AM917" i="1"/>
  <c r="AC917" i="1"/>
  <c r="AH917" i="1"/>
  <c r="AF917" i="1"/>
  <c r="X917" i="1"/>
  <c r="Z917" i="1"/>
  <c r="Y917" i="1"/>
  <c r="AA917" i="1"/>
  <c r="AN917" i="1"/>
  <c r="C918" i="1"/>
  <c r="D918" i="1"/>
  <c r="AC918" i="1" s="1"/>
  <c r="AD918" i="1"/>
  <c r="AE918" i="1"/>
  <c r="W918" i="1" s="1"/>
  <c r="AG918" i="1"/>
  <c r="AJ918" i="1" s="1"/>
  <c r="AK918" i="1"/>
  <c r="AL918" i="1" l="1"/>
  <c r="AM918" i="1"/>
  <c r="AH918" i="1"/>
  <c r="AF918" i="1"/>
  <c r="AB918" i="1"/>
  <c r="Y918" i="1"/>
  <c r="AA918" i="1"/>
  <c r="X918" i="1"/>
  <c r="Z918" i="1"/>
  <c r="AN918" i="1"/>
  <c r="C919" i="1"/>
  <c r="D919" i="1"/>
  <c r="AC919" i="1" s="1"/>
  <c r="AD919" i="1"/>
  <c r="AE919" i="1"/>
  <c r="W919" i="1" s="1"/>
  <c r="AG919" i="1"/>
  <c r="AJ919" i="1" s="1"/>
  <c r="AK919" i="1"/>
  <c r="AL919" i="1" l="1"/>
  <c r="AM919" i="1"/>
  <c r="AN919" i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l="1"/>
  <c r="AM920" i="1"/>
  <c r="AC920" i="1"/>
  <c r="AH920" i="1"/>
  <c r="AF920" i="1"/>
  <c r="X920" i="1"/>
  <c r="Z920" i="1"/>
  <c r="Y920" i="1"/>
  <c r="AA920" i="1"/>
  <c r="AN920" i="1"/>
  <c r="C921" i="1"/>
  <c r="D921" i="1"/>
  <c r="AC921" i="1" s="1"/>
  <c r="AD921" i="1"/>
  <c r="AE921" i="1"/>
  <c r="W921" i="1" s="1"/>
  <c r="AG921" i="1"/>
  <c r="AJ921" i="1" s="1"/>
  <c r="AK921" i="1"/>
  <c r="AL921" i="1" l="1"/>
  <c r="AM921" i="1"/>
  <c r="AH921" i="1"/>
  <c r="AF921" i="1"/>
  <c r="AB921" i="1"/>
  <c r="Y921" i="1"/>
  <c r="AA921" i="1"/>
  <c r="X921" i="1"/>
  <c r="Z921" i="1"/>
  <c r="AN921" i="1"/>
  <c r="C922" i="1"/>
  <c r="D922" i="1"/>
  <c r="AC922" i="1" s="1"/>
  <c r="AD922" i="1"/>
  <c r="AE922" i="1"/>
  <c r="W922" i="1" s="1"/>
  <c r="AG922" i="1"/>
  <c r="AJ922" i="1" s="1"/>
  <c r="AK922" i="1"/>
  <c r="AL922" i="1" l="1"/>
  <c r="AM922" i="1"/>
  <c r="AN922" i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l="1"/>
  <c r="AM923" i="1"/>
  <c r="AC923" i="1"/>
  <c r="AH923" i="1"/>
  <c r="AF923" i="1"/>
  <c r="X923" i="1"/>
  <c r="Z923" i="1"/>
  <c r="Y923" i="1"/>
  <c r="AA923" i="1"/>
  <c r="AN923" i="1"/>
  <c r="C924" i="1"/>
  <c r="D924" i="1"/>
  <c r="AC924" i="1" s="1"/>
  <c r="AD924" i="1"/>
  <c r="AE924" i="1"/>
  <c r="W924" i="1" s="1"/>
  <c r="AG924" i="1"/>
  <c r="AJ924" i="1" s="1"/>
  <c r="AK924" i="1"/>
  <c r="AL924" i="1" l="1"/>
  <c r="AM924" i="1"/>
  <c r="AH924" i="1"/>
  <c r="AF924" i="1"/>
  <c r="AB924" i="1"/>
  <c r="Y924" i="1"/>
  <c r="AA924" i="1"/>
  <c r="X924" i="1"/>
  <c r="Z924" i="1"/>
  <c r="AN924" i="1"/>
  <c r="C925" i="1"/>
  <c r="D925" i="1"/>
  <c r="AC925" i="1" s="1"/>
  <c r="AD925" i="1"/>
  <c r="AE925" i="1"/>
  <c r="W925" i="1" s="1"/>
  <c r="AG925" i="1"/>
  <c r="AJ925" i="1" s="1"/>
  <c r="AK925" i="1"/>
  <c r="AL925" i="1" l="1"/>
  <c r="AM925" i="1"/>
  <c r="AN925" i="1"/>
  <c r="AH925" i="1"/>
  <c r="AF925" i="1"/>
  <c r="AB925" i="1"/>
  <c r="Y925" i="1"/>
  <c r="AA925" i="1"/>
  <c r="X925" i="1"/>
  <c r="Z925" i="1"/>
  <c r="C926" i="1"/>
  <c r="D926" i="1"/>
  <c r="AB926" i="1" s="1"/>
  <c r="AD926" i="1"/>
  <c r="AE926" i="1"/>
  <c r="W926" i="1" s="1"/>
  <c r="AG926" i="1"/>
  <c r="AJ926" i="1" s="1"/>
  <c r="AK926" i="1"/>
  <c r="AL926" i="1" l="1"/>
  <c r="AM926" i="1"/>
  <c r="AC926" i="1"/>
  <c r="AH926" i="1"/>
  <c r="AF926" i="1"/>
  <c r="X926" i="1"/>
  <c r="Z926" i="1"/>
  <c r="Y926" i="1"/>
  <c r="AA926" i="1"/>
  <c r="AN926" i="1"/>
  <c r="C927" i="1"/>
  <c r="D927" i="1"/>
  <c r="AC927" i="1" s="1"/>
  <c r="AD927" i="1"/>
  <c r="AE927" i="1"/>
  <c r="W927" i="1" s="1"/>
  <c r="AG927" i="1"/>
  <c r="AJ927" i="1" s="1"/>
  <c r="AK927" i="1"/>
  <c r="AL927" i="1" l="1"/>
  <c r="AM927" i="1"/>
  <c r="AH927" i="1"/>
  <c r="AF927" i="1"/>
  <c r="AB927" i="1"/>
  <c r="Y927" i="1"/>
  <c r="AA927" i="1"/>
  <c r="X927" i="1"/>
  <c r="Z927" i="1"/>
  <c r="AN927" i="1"/>
  <c r="C928" i="1"/>
  <c r="D928" i="1"/>
  <c r="AC928" i="1" s="1"/>
  <c r="AD928" i="1"/>
  <c r="AE928" i="1"/>
  <c r="W928" i="1" s="1"/>
  <c r="AG928" i="1"/>
  <c r="AJ928" i="1" s="1"/>
  <c r="AK928" i="1"/>
  <c r="AL928" i="1" l="1"/>
  <c r="AM928" i="1"/>
  <c r="AN928" i="1"/>
  <c r="AH928" i="1"/>
  <c r="AF928" i="1"/>
  <c r="AB928" i="1"/>
  <c r="Y928" i="1"/>
  <c r="AA928" i="1"/>
  <c r="X928" i="1"/>
  <c r="Z928" i="1"/>
  <c r="C929" i="1"/>
  <c r="D929" i="1"/>
  <c r="AB929" i="1" s="1"/>
  <c r="AD929" i="1"/>
  <c r="AE929" i="1"/>
  <c r="W929" i="1" s="1"/>
  <c r="AG929" i="1"/>
  <c r="AJ929" i="1" s="1"/>
  <c r="AK929" i="1"/>
  <c r="AL929" i="1" l="1"/>
  <c r="AM929" i="1"/>
  <c r="AC929" i="1"/>
  <c r="AH929" i="1"/>
  <c r="AF929" i="1"/>
  <c r="X929" i="1"/>
  <c r="Z929" i="1"/>
  <c r="Y929" i="1"/>
  <c r="AA929" i="1"/>
  <c r="AN929" i="1"/>
  <c r="C930" i="1"/>
  <c r="D930" i="1"/>
  <c r="AC930" i="1" s="1"/>
  <c r="AD930" i="1"/>
  <c r="AE930" i="1"/>
  <c r="W930" i="1" s="1"/>
  <c r="AG930" i="1"/>
  <c r="AJ930" i="1" s="1"/>
  <c r="AK930" i="1"/>
  <c r="AL930" i="1" l="1"/>
  <c r="AM930" i="1"/>
  <c r="AN930" i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l="1"/>
  <c r="AM931" i="1"/>
  <c r="AC931" i="1"/>
  <c r="AH931" i="1"/>
  <c r="AF931" i="1"/>
  <c r="X931" i="1"/>
  <c r="Z931" i="1"/>
  <c r="Y931" i="1"/>
  <c r="AA931" i="1"/>
  <c r="AN931" i="1"/>
  <c r="C932" i="1"/>
  <c r="D932" i="1"/>
  <c r="AC932" i="1" s="1"/>
  <c r="AD932" i="1"/>
  <c r="AE932" i="1"/>
  <c r="W932" i="1" s="1"/>
  <c r="AG932" i="1"/>
  <c r="AJ932" i="1" s="1"/>
  <c r="AK932" i="1"/>
  <c r="AL932" i="1" l="1"/>
  <c r="AM932" i="1"/>
  <c r="AH932" i="1"/>
  <c r="AF932" i="1"/>
  <c r="AB932" i="1"/>
  <c r="Y932" i="1"/>
  <c r="AA932" i="1"/>
  <c r="X932" i="1"/>
  <c r="Z932" i="1"/>
  <c r="AN932" i="1"/>
  <c r="C933" i="1"/>
  <c r="D933" i="1"/>
  <c r="AC933" i="1" s="1"/>
  <c r="AD933" i="1"/>
  <c r="AE933" i="1"/>
  <c r="W933" i="1" s="1"/>
  <c r="AG933" i="1"/>
  <c r="AJ933" i="1" s="1"/>
  <c r="AK933" i="1"/>
  <c r="AL933" i="1" l="1"/>
  <c r="AM933" i="1"/>
  <c r="AN933" i="1"/>
  <c r="AH933" i="1"/>
  <c r="AF933" i="1"/>
  <c r="AB933" i="1"/>
  <c r="Y933" i="1"/>
  <c r="AA933" i="1"/>
  <c r="X933" i="1"/>
  <c r="Z933" i="1"/>
  <c r="C934" i="1"/>
  <c r="D934" i="1"/>
  <c r="AB934" i="1" s="1"/>
  <c r="AD934" i="1"/>
  <c r="AE934" i="1"/>
  <c r="W934" i="1" s="1"/>
  <c r="AG934" i="1"/>
  <c r="AJ934" i="1" s="1"/>
  <c r="AK934" i="1"/>
  <c r="AL934" i="1" l="1"/>
  <c r="AM934" i="1"/>
  <c r="AC934" i="1"/>
  <c r="AH934" i="1"/>
  <c r="AF934" i="1"/>
  <c r="X934" i="1"/>
  <c r="Z934" i="1"/>
  <c r="Y934" i="1"/>
  <c r="AA934" i="1"/>
  <c r="AN934" i="1"/>
  <c r="C935" i="1"/>
  <c r="D935" i="1"/>
  <c r="AC935" i="1" s="1"/>
  <c r="AD935" i="1"/>
  <c r="AE935" i="1"/>
  <c r="W935" i="1" s="1"/>
  <c r="AG935" i="1"/>
  <c r="AJ935" i="1" s="1"/>
  <c r="AK935" i="1"/>
  <c r="AL935" i="1" l="1"/>
  <c r="AM935" i="1"/>
  <c r="AN935" i="1"/>
  <c r="AH935" i="1"/>
  <c r="AF935" i="1"/>
  <c r="AB935" i="1"/>
  <c r="Y935" i="1"/>
  <c r="AA935" i="1"/>
  <c r="X935" i="1"/>
  <c r="Z935" i="1"/>
  <c r="C936" i="1"/>
  <c r="D936" i="1"/>
  <c r="AB936" i="1" s="1"/>
  <c r="AD936" i="1"/>
  <c r="AE936" i="1"/>
  <c r="W936" i="1" s="1"/>
  <c r="AG936" i="1"/>
  <c r="AJ936" i="1" s="1"/>
  <c r="AK936" i="1"/>
  <c r="AL936" i="1" l="1"/>
  <c r="AM936" i="1"/>
  <c r="AC936" i="1"/>
  <c r="AH936" i="1"/>
  <c r="AF936" i="1"/>
  <c r="X936" i="1"/>
  <c r="Z936" i="1"/>
  <c r="Y936" i="1"/>
  <c r="AA936" i="1"/>
  <c r="AN936" i="1"/>
  <c r="C937" i="1"/>
  <c r="D937" i="1"/>
  <c r="AC937" i="1" s="1"/>
  <c r="AD937" i="1"/>
  <c r="AE937" i="1"/>
  <c r="W937" i="1" s="1"/>
  <c r="AG937" i="1"/>
  <c r="AJ937" i="1" s="1"/>
  <c r="AK937" i="1"/>
  <c r="AL937" i="1" l="1"/>
  <c r="AM937" i="1"/>
  <c r="AN937" i="1"/>
  <c r="AH937" i="1"/>
  <c r="AF937" i="1"/>
  <c r="AB937" i="1"/>
  <c r="Y937" i="1"/>
  <c r="AA937" i="1"/>
  <c r="X937" i="1"/>
  <c r="Z937" i="1"/>
  <c r="C938" i="1"/>
  <c r="D938" i="1"/>
  <c r="AB938" i="1" s="1"/>
  <c r="AD938" i="1"/>
  <c r="AE938" i="1"/>
  <c r="W938" i="1" s="1"/>
  <c r="AG938" i="1"/>
  <c r="AJ938" i="1" s="1"/>
  <c r="AK938" i="1"/>
  <c r="AL938" i="1" l="1"/>
  <c r="AM938" i="1"/>
  <c r="AC938" i="1"/>
  <c r="AH938" i="1"/>
  <c r="AF938" i="1"/>
  <c r="X938" i="1"/>
  <c r="Z938" i="1"/>
  <c r="Y938" i="1"/>
  <c r="AA938" i="1"/>
  <c r="AN938" i="1"/>
  <c r="C939" i="1"/>
  <c r="D939" i="1"/>
  <c r="AC939" i="1" s="1"/>
  <c r="AD939" i="1"/>
  <c r="AE939" i="1"/>
  <c r="W939" i="1" s="1"/>
  <c r="AG939" i="1"/>
  <c r="AJ939" i="1" s="1"/>
  <c r="AK939" i="1"/>
  <c r="AL939" i="1" l="1"/>
  <c r="AM939" i="1"/>
  <c r="AH939" i="1"/>
  <c r="AF939" i="1"/>
  <c r="AB939" i="1"/>
  <c r="Y939" i="1"/>
  <c r="AA939" i="1"/>
  <c r="X939" i="1"/>
  <c r="Z939" i="1"/>
  <c r="AN939" i="1"/>
  <c r="C940" i="1"/>
  <c r="D940" i="1"/>
  <c r="AC940" i="1" s="1"/>
  <c r="AD940" i="1"/>
  <c r="AE940" i="1"/>
  <c r="W940" i="1" s="1"/>
  <c r="AG940" i="1"/>
  <c r="AJ940" i="1" s="1"/>
  <c r="AK940" i="1"/>
  <c r="AL940" i="1" l="1"/>
  <c r="AM940" i="1"/>
  <c r="AN940" i="1"/>
  <c r="AH940" i="1"/>
  <c r="AF940" i="1"/>
  <c r="AB940" i="1"/>
  <c r="Y940" i="1"/>
  <c r="AA940" i="1"/>
  <c r="X940" i="1"/>
  <c r="Z940" i="1"/>
  <c r="C941" i="1"/>
  <c r="D941" i="1"/>
  <c r="AB941" i="1" s="1"/>
  <c r="AD941" i="1"/>
  <c r="AE941" i="1"/>
  <c r="W941" i="1" s="1"/>
  <c r="AG941" i="1"/>
  <c r="AJ941" i="1" s="1"/>
  <c r="AK941" i="1"/>
  <c r="AL941" i="1" l="1"/>
  <c r="AM941" i="1"/>
  <c r="AC941" i="1"/>
  <c r="AH941" i="1"/>
  <c r="AF941" i="1"/>
  <c r="X941" i="1"/>
  <c r="Z941" i="1"/>
  <c r="Y941" i="1"/>
  <c r="AA941" i="1"/>
  <c r="AN941" i="1"/>
  <c r="C942" i="1"/>
  <c r="D942" i="1"/>
  <c r="AC942" i="1" s="1"/>
  <c r="AD942" i="1"/>
  <c r="AE942" i="1"/>
  <c r="W942" i="1" s="1"/>
  <c r="AG942" i="1"/>
  <c r="AJ942" i="1" s="1"/>
  <c r="AK942" i="1"/>
  <c r="AL942" i="1" l="1"/>
  <c r="AM942" i="1"/>
  <c r="AN942" i="1"/>
  <c r="AH942" i="1"/>
  <c r="AF942" i="1"/>
  <c r="AB942" i="1"/>
  <c r="Y942" i="1"/>
  <c r="AA942" i="1"/>
  <c r="X942" i="1"/>
  <c r="Z942" i="1"/>
  <c r="C943" i="1"/>
  <c r="D943" i="1"/>
  <c r="AB943" i="1" s="1"/>
  <c r="AD943" i="1"/>
  <c r="AE943" i="1"/>
  <c r="W943" i="1" s="1"/>
  <c r="AG943" i="1"/>
  <c r="AJ943" i="1" s="1"/>
  <c r="AK943" i="1"/>
  <c r="AL943" i="1" l="1"/>
  <c r="AM943" i="1"/>
  <c r="AC943" i="1"/>
  <c r="AH943" i="1"/>
  <c r="AF943" i="1"/>
  <c r="X943" i="1"/>
  <c r="Z943" i="1"/>
  <c r="AA943" i="1"/>
  <c r="Y943" i="1"/>
  <c r="AN943" i="1"/>
  <c r="C944" i="1"/>
  <c r="D944" i="1"/>
  <c r="AC944" i="1" s="1"/>
  <c r="AD944" i="1"/>
  <c r="AE944" i="1"/>
  <c r="W944" i="1" s="1"/>
  <c r="AG944" i="1"/>
  <c r="AJ944" i="1" s="1"/>
  <c r="AK944" i="1"/>
  <c r="AL944" i="1" l="1"/>
  <c r="AM944" i="1"/>
  <c r="AN944" i="1"/>
  <c r="AH944" i="1"/>
  <c r="AF944" i="1"/>
  <c r="AB944" i="1"/>
  <c r="Y944" i="1"/>
  <c r="AA944" i="1"/>
  <c r="X944" i="1"/>
  <c r="Z944" i="1"/>
  <c r="C945" i="1"/>
  <c r="D945" i="1"/>
  <c r="AB945" i="1" s="1"/>
  <c r="AD945" i="1"/>
  <c r="AE945" i="1"/>
  <c r="W945" i="1" s="1"/>
  <c r="AG945" i="1"/>
  <c r="AJ945" i="1" s="1"/>
  <c r="AK945" i="1"/>
  <c r="AL945" i="1" l="1"/>
  <c r="AM945" i="1"/>
  <c r="AC945" i="1"/>
  <c r="AH945" i="1"/>
  <c r="AF945" i="1"/>
  <c r="X945" i="1"/>
  <c r="Z945" i="1"/>
  <c r="Y945" i="1"/>
  <c r="AA945" i="1"/>
  <c r="AN945" i="1"/>
  <c r="C946" i="1"/>
  <c r="D946" i="1"/>
  <c r="AC946" i="1" s="1"/>
  <c r="AD946" i="1"/>
  <c r="AE946" i="1"/>
  <c r="W946" i="1" s="1"/>
  <c r="AG946" i="1"/>
  <c r="AJ946" i="1" s="1"/>
  <c r="AK946" i="1"/>
  <c r="AL946" i="1" l="1"/>
  <c r="AM946" i="1"/>
  <c r="AN946" i="1"/>
  <c r="AH946" i="1"/>
  <c r="AF946" i="1"/>
  <c r="AB946" i="1"/>
  <c r="Y946" i="1"/>
  <c r="AA946" i="1"/>
  <c r="X946" i="1"/>
  <c r="Z946" i="1"/>
  <c r="C947" i="1"/>
  <c r="D947" i="1"/>
  <c r="AB947" i="1" s="1"/>
  <c r="AD947" i="1"/>
  <c r="AE947" i="1"/>
  <c r="W947" i="1" s="1"/>
  <c r="AG947" i="1"/>
  <c r="AJ947" i="1" s="1"/>
  <c r="AK947" i="1"/>
  <c r="AL947" i="1" l="1"/>
  <c r="AM947" i="1"/>
  <c r="AC947" i="1"/>
  <c r="AH947" i="1"/>
  <c r="AF947" i="1"/>
  <c r="X947" i="1"/>
  <c r="Z947" i="1"/>
  <c r="Y947" i="1"/>
  <c r="AA947" i="1"/>
  <c r="AN947" i="1"/>
  <c r="C948" i="1"/>
  <c r="D948" i="1"/>
  <c r="AC948" i="1" s="1"/>
  <c r="AD948" i="1"/>
  <c r="AE948" i="1"/>
  <c r="W948" i="1" s="1"/>
  <c r="AG948" i="1"/>
  <c r="AJ948" i="1" s="1"/>
  <c r="AK948" i="1"/>
  <c r="AL948" i="1" l="1"/>
  <c r="AM948" i="1"/>
  <c r="AH948" i="1"/>
  <c r="AF948" i="1"/>
  <c r="AB948" i="1"/>
  <c r="Y948" i="1"/>
  <c r="AA948" i="1"/>
  <c r="X948" i="1"/>
  <c r="Z948" i="1"/>
  <c r="AN948" i="1"/>
  <c r="C949" i="1"/>
  <c r="D949" i="1"/>
  <c r="AC949" i="1" s="1"/>
  <c r="AD949" i="1"/>
  <c r="AE949" i="1"/>
  <c r="W949" i="1" s="1"/>
  <c r="AG949" i="1"/>
  <c r="AJ949" i="1" s="1"/>
  <c r="AK949" i="1"/>
  <c r="AL949" i="1" l="1"/>
  <c r="AM949" i="1"/>
  <c r="AN949" i="1"/>
  <c r="AH949" i="1"/>
  <c r="AF949" i="1"/>
  <c r="AB949" i="1"/>
  <c r="Y949" i="1"/>
  <c r="AA949" i="1"/>
  <c r="X949" i="1"/>
  <c r="Z949" i="1"/>
  <c r="C950" i="1"/>
  <c r="D950" i="1"/>
  <c r="AB950" i="1" s="1"/>
  <c r="AD950" i="1"/>
  <c r="AE950" i="1"/>
  <c r="W950" i="1" s="1"/>
  <c r="AG950" i="1"/>
  <c r="AJ950" i="1" s="1"/>
  <c r="AK950" i="1"/>
  <c r="AL950" i="1" l="1"/>
  <c r="AM950" i="1"/>
  <c r="AH950" i="1"/>
  <c r="AF950" i="1"/>
  <c r="AC950" i="1"/>
  <c r="X950" i="1"/>
  <c r="Z950" i="1"/>
  <c r="Y950" i="1"/>
  <c r="AA950" i="1"/>
  <c r="AN950" i="1"/>
  <c r="C951" i="1"/>
  <c r="D951" i="1"/>
  <c r="AC951" i="1" s="1"/>
  <c r="AD951" i="1"/>
  <c r="AE951" i="1"/>
  <c r="W951" i="1" s="1"/>
  <c r="AG951" i="1"/>
  <c r="AJ951" i="1" s="1"/>
  <c r="AK951" i="1"/>
  <c r="AL951" i="1" l="1"/>
  <c r="AM951" i="1"/>
  <c r="AH951" i="1"/>
  <c r="AF951" i="1"/>
  <c r="AB951" i="1"/>
  <c r="Y951" i="1"/>
  <c r="AA951" i="1"/>
  <c r="X951" i="1"/>
  <c r="Z951" i="1"/>
  <c r="AN951" i="1"/>
  <c r="C952" i="1"/>
  <c r="D952" i="1"/>
  <c r="AC952" i="1" s="1"/>
  <c r="AD952" i="1"/>
  <c r="AE952" i="1"/>
  <c r="W952" i="1" s="1"/>
  <c r="AG952" i="1"/>
  <c r="AJ952" i="1" s="1"/>
  <c r="AK952" i="1"/>
  <c r="AL952" i="1" l="1"/>
  <c r="AM952" i="1"/>
  <c r="AN952" i="1"/>
  <c r="AH952" i="1"/>
  <c r="AF952" i="1"/>
  <c r="AB952" i="1"/>
  <c r="Y952" i="1"/>
  <c r="AA952" i="1"/>
  <c r="X952" i="1"/>
  <c r="Z952" i="1"/>
  <c r="C953" i="1"/>
  <c r="D953" i="1"/>
  <c r="AB953" i="1" s="1"/>
  <c r="AD953" i="1"/>
  <c r="AE953" i="1"/>
  <c r="W953" i="1" s="1"/>
  <c r="AG953" i="1"/>
  <c r="AJ953" i="1" s="1"/>
  <c r="AK953" i="1"/>
  <c r="AL953" i="1" l="1"/>
  <c r="AM953" i="1"/>
  <c r="AC953" i="1"/>
  <c r="AH953" i="1"/>
  <c r="AF953" i="1"/>
  <c r="X953" i="1"/>
  <c r="Z953" i="1"/>
  <c r="Y953" i="1"/>
  <c r="AA953" i="1"/>
  <c r="AN953" i="1"/>
  <c r="C954" i="1"/>
  <c r="D954" i="1"/>
  <c r="AC954" i="1" s="1"/>
  <c r="AD954" i="1"/>
  <c r="AE954" i="1"/>
  <c r="W954" i="1" s="1"/>
  <c r="AG954" i="1"/>
  <c r="AJ954" i="1" s="1"/>
  <c r="AK954" i="1"/>
  <c r="AL954" i="1" l="1"/>
  <c r="AM954" i="1"/>
  <c r="AN954" i="1"/>
  <c r="AH954" i="1"/>
  <c r="AF954" i="1"/>
  <c r="AB954" i="1"/>
  <c r="Y954" i="1"/>
  <c r="AA954" i="1"/>
  <c r="X954" i="1"/>
  <c r="Z954" i="1"/>
  <c r="C955" i="1"/>
  <c r="D955" i="1"/>
  <c r="AB955" i="1" s="1"/>
  <c r="AD955" i="1"/>
  <c r="AE955" i="1"/>
  <c r="W955" i="1" s="1"/>
  <c r="AG955" i="1"/>
  <c r="AJ955" i="1" s="1"/>
  <c r="AK955" i="1"/>
  <c r="AL955" i="1" l="1"/>
  <c r="AM955" i="1"/>
  <c r="AC955" i="1"/>
  <c r="AH955" i="1"/>
  <c r="AF955" i="1"/>
  <c r="X955" i="1"/>
  <c r="Z955" i="1"/>
  <c r="Y955" i="1"/>
  <c r="AA955" i="1"/>
  <c r="AN955" i="1"/>
  <c r="C956" i="1"/>
  <c r="D956" i="1"/>
  <c r="AC956" i="1" s="1"/>
  <c r="AD956" i="1"/>
  <c r="AE956" i="1"/>
  <c r="W956" i="1" s="1"/>
  <c r="AG956" i="1"/>
  <c r="AJ956" i="1" s="1"/>
  <c r="AK956" i="1"/>
  <c r="AL956" i="1" l="1"/>
  <c r="AM956" i="1"/>
  <c r="AH956" i="1"/>
  <c r="AF956" i="1"/>
  <c r="AB956" i="1"/>
  <c r="Y956" i="1"/>
  <c r="AA956" i="1"/>
  <c r="X956" i="1"/>
  <c r="Z956" i="1"/>
  <c r="AN956" i="1"/>
  <c r="C957" i="1"/>
  <c r="D957" i="1"/>
  <c r="AC957" i="1" s="1"/>
  <c r="AD957" i="1"/>
  <c r="AE957" i="1"/>
  <c r="W957" i="1" s="1"/>
  <c r="AG957" i="1"/>
  <c r="AJ957" i="1" s="1"/>
  <c r="AK957" i="1"/>
  <c r="AL957" i="1" l="1"/>
  <c r="AM957" i="1"/>
  <c r="AH957" i="1"/>
  <c r="AF957" i="1"/>
  <c r="AB957" i="1"/>
  <c r="Y957" i="1"/>
  <c r="AA957" i="1"/>
  <c r="X957" i="1"/>
  <c r="Z957" i="1"/>
  <c r="AN957" i="1"/>
  <c r="C958" i="1"/>
  <c r="D958" i="1"/>
  <c r="AC958" i="1" s="1"/>
  <c r="AD958" i="1"/>
  <c r="AE958" i="1"/>
  <c r="W958" i="1" s="1"/>
  <c r="AG958" i="1"/>
  <c r="AJ958" i="1" s="1"/>
  <c r="AK958" i="1"/>
  <c r="AL958" i="1" l="1"/>
  <c r="AM958" i="1"/>
  <c r="AN958" i="1"/>
  <c r="AH958" i="1"/>
  <c r="AF958" i="1"/>
  <c r="AB958" i="1"/>
  <c r="Y958" i="1"/>
  <c r="AA958" i="1"/>
  <c r="X958" i="1"/>
  <c r="Z958" i="1"/>
  <c r="C959" i="1"/>
  <c r="D959" i="1"/>
  <c r="AB959" i="1" s="1"/>
  <c r="AD959" i="1"/>
  <c r="AE959" i="1"/>
  <c r="W959" i="1" s="1"/>
  <c r="AG959" i="1"/>
  <c r="AJ959" i="1" s="1"/>
  <c r="AK959" i="1"/>
  <c r="AL959" i="1" l="1"/>
  <c r="AM959" i="1"/>
  <c r="AC959" i="1"/>
  <c r="AH959" i="1"/>
  <c r="AF959" i="1"/>
  <c r="X959" i="1"/>
  <c r="Z959" i="1"/>
  <c r="Y959" i="1"/>
  <c r="AA959" i="1"/>
  <c r="AN959" i="1"/>
  <c r="C960" i="1"/>
  <c r="D960" i="1"/>
  <c r="AC960" i="1" s="1"/>
  <c r="AD960" i="1"/>
  <c r="AE960" i="1"/>
  <c r="W960" i="1" s="1"/>
  <c r="AG960" i="1"/>
  <c r="AJ960" i="1" s="1"/>
  <c r="AK960" i="1"/>
  <c r="AL960" i="1" l="1"/>
  <c r="AM960" i="1"/>
  <c r="AN960" i="1"/>
  <c r="AH960" i="1"/>
  <c r="AF960" i="1"/>
  <c r="AB960" i="1"/>
  <c r="Y960" i="1"/>
  <c r="AA960" i="1"/>
  <c r="X960" i="1"/>
  <c r="Z960" i="1"/>
  <c r="C961" i="1"/>
  <c r="D961" i="1"/>
  <c r="AB961" i="1" s="1"/>
  <c r="AD961" i="1"/>
  <c r="AE961" i="1"/>
  <c r="W961" i="1" s="1"/>
  <c r="AG961" i="1"/>
  <c r="AJ961" i="1" s="1"/>
  <c r="AK961" i="1"/>
  <c r="AL961" i="1" l="1"/>
  <c r="AM961" i="1"/>
  <c r="AC961" i="1"/>
  <c r="AH961" i="1"/>
  <c r="AF961" i="1"/>
  <c r="X961" i="1"/>
  <c r="Z961" i="1"/>
  <c r="Y961" i="1"/>
  <c r="AA961" i="1"/>
  <c r="AN961" i="1"/>
  <c r="C962" i="1"/>
  <c r="D962" i="1"/>
  <c r="AC962" i="1" s="1"/>
  <c r="AD962" i="1"/>
  <c r="AE962" i="1"/>
  <c r="W962" i="1" s="1"/>
  <c r="AG962" i="1"/>
  <c r="AJ962" i="1" s="1"/>
  <c r="AK962" i="1"/>
  <c r="AL962" i="1" l="1"/>
  <c r="AM962" i="1"/>
  <c r="AH962" i="1"/>
  <c r="AF962" i="1"/>
  <c r="AB962" i="1"/>
  <c r="Y962" i="1"/>
  <c r="AA962" i="1"/>
  <c r="X962" i="1"/>
  <c r="Z962" i="1"/>
  <c r="AN962" i="1"/>
  <c r="C963" i="1"/>
  <c r="D963" i="1"/>
  <c r="AC963" i="1" s="1"/>
  <c r="AD963" i="1"/>
  <c r="AE963" i="1"/>
  <c r="W963" i="1" s="1"/>
  <c r="AG963" i="1"/>
  <c r="AJ963" i="1" s="1"/>
  <c r="AK963" i="1"/>
  <c r="AL963" i="1" l="1"/>
  <c r="AM963" i="1"/>
  <c r="AH963" i="1"/>
  <c r="AF963" i="1"/>
  <c r="AB963" i="1"/>
  <c r="Y963" i="1"/>
  <c r="AA963" i="1"/>
  <c r="X963" i="1"/>
  <c r="Z963" i="1"/>
  <c r="AN963" i="1"/>
  <c r="C964" i="1"/>
  <c r="D964" i="1"/>
  <c r="AC964" i="1" s="1"/>
  <c r="AD964" i="1"/>
  <c r="AE964" i="1"/>
  <c r="W964" i="1" s="1"/>
  <c r="AG964" i="1"/>
  <c r="AJ964" i="1" s="1"/>
  <c r="AK964" i="1"/>
  <c r="AL964" i="1" l="1"/>
  <c r="AM964" i="1"/>
  <c r="AH964" i="1"/>
  <c r="AF964" i="1"/>
  <c r="AB964" i="1"/>
  <c r="Y964" i="1"/>
  <c r="AA964" i="1"/>
  <c r="X964" i="1"/>
  <c r="Z964" i="1"/>
  <c r="AN964" i="1"/>
  <c r="C965" i="1"/>
  <c r="D965" i="1"/>
  <c r="AC965" i="1" s="1"/>
  <c r="AD965" i="1"/>
  <c r="AE965" i="1"/>
  <c r="W965" i="1" s="1"/>
  <c r="AG965" i="1"/>
  <c r="AJ965" i="1" s="1"/>
  <c r="AK965" i="1"/>
  <c r="AL965" i="1" l="1"/>
  <c r="AM965" i="1"/>
  <c r="AN965" i="1"/>
  <c r="AH965" i="1"/>
  <c r="AF965" i="1"/>
  <c r="AB965" i="1"/>
  <c r="Y965" i="1"/>
  <c r="AA965" i="1"/>
  <c r="X965" i="1"/>
  <c r="Z965" i="1"/>
  <c r="C966" i="1"/>
  <c r="D966" i="1"/>
  <c r="AB966" i="1" s="1"/>
  <c r="AD966" i="1"/>
  <c r="AE966" i="1"/>
  <c r="W966" i="1" s="1"/>
  <c r="AG966" i="1"/>
  <c r="AJ966" i="1" s="1"/>
  <c r="AK966" i="1"/>
  <c r="AL966" i="1" l="1"/>
  <c r="AM966" i="1"/>
  <c r="AC966" i="1"/>
  <c r="AH966" i="1"/>
  <c r="AF966" i="1"/>
  <c r="X966" i="1"/>
  <c r="Z966" i="1"/>
  <c r="Y966" i="1"/>
  <c r="AA966" i="1"/>
  <c r="AN966" i="1"/>
  <c r="C967" i="1"/>
  <c r="D967" i="1"/>
  <c r="AC967" i="1" s="1"/>
  <c r="AD967" i="1"/>
  <c r="AE967" i="1"/>
  <c r="W967" i="1" s="1"/>
  <c r="AG967" i="1"/>
  <c r="AJ967" i="1" s="1"/>
  <c r="AK967" i="1"/>
  <c r="AL967" i="1" l="1"/>
  <c r="AM967" i="1"/>
  <c r="AH967" i="1"/>
  <c r="AF967" i="1"/>
  <c r="AB967" i="1"/>
  <c r="Y967" i="1"/>
  <c r="AA967" i="1"/>
  <c r="X967" i="1"/>
  <c r="Z967" i="1"/>
  <c r="AN967" i="1"/>
  <c r="C968" i="1"/>
  <c r="D968" i="1"/>
  <c r="AC968" i="1" s="1"/>
  <c r="AD968" i="1"/>
  <c r="AE968" i="1"/>
  <c r="W968" i="1" s="1"/>
  <c r="AG968" i="1"/>
  <c r="AJ968" i="1" s="1"/>
  <c r="AK968" i="1"/>
  <c r="AL968" i="1" l="1"/>
  <c r="AM968" i="1"/>
  <c r="AN968" i="1"/>
  <c r="AH968" i="1"/>
  <c r="AF968" i="1"/>
  <c r="AB968" i="1"/>
  <c r="Y968" i="1"/>
  <c r="AA968" i="1"/>
  <c r="X968" i="1"/>
  <c r="Z968" i="1"/>
  <c r="C969" i="1"/>
  <c r="D969" i="1"/>
  <c r="AB969" i="1" s="1"/>
  <c r="AD969" i="1"/>
  <c r="AE969" i="1"/>
  <c r="W969" i="1" s="1"/>
  <c r="AG969" i="1"/>
  <c r="AJ969" i="1" s="1"/>
  <c r="AK969" i="1"/>
  <c r="AL969" i="1" l="1"/>
  <c r="AM969" i="1"/>
  <c r="AC969" i="1"/>
  <c r="AH969" i="1"/>
  <c r="AF969" i="1"/>
  <c r="X969" i="1"/>
  <c r="Z969" i="1"/>
  <c r="Y969" i="1"/>
  <c r="AA969" i="1"/>
  <c r="AN969" i="1"/>
  <c r="C970" i="1"/>
  <c r="D970" i="1"/>
  <c r="AC970" i="1" s="1"/>
  <c r="AD970" i="1"/>
  <c r="AE970" i="1"/>
  <c r="W970" i="1" s="1"/>
  <c r="AG970" i="1"/>
  <c r="AJ970" i="1" s="1"/>
  <c r="AK970" i="1"/>
  <c r="AL970" i="1" l="1"/>
  <c r="AM970" i="1"/>
  <c r="AN970" i="1"/>
  <c r="AH970" i="1"/>
  <c r="AF970" i="1"/>
  <c r="AB970" i="1"/>
  <c r="Y970" i="1"/>
  <c r="AA970" i="1"/>
  <c r="X970" i="1"/>
  <c r="Z970" i="1"/>
  <c r="C971" i="1"/>
  <c r="D971" i="1"/>
  <c r="AB971" i="1" s="1"/>
  <c r="AD971" i="1"/>
  <c r="AE971" i="1"/>
  <c r="W971" i="1" s="1"/>
  <c r="AG971" i="1"/>
  <c r="AJ971" i="1" s="1"/>
  <c r="AK971" i="1"/>
  <c r="AL971" i="1" l="1"/>
  <c r="AM971" i="1"/>
  <c r="AC971" i="1"/>
  <c r="AH971" i="1"/>
  <c r="AF971" i="1"/>
  <c r="X971" i="1"/>
  <c r="Z971" i="1"/>
  <c r="Y971" i="1"/>
  <c r="AA971" i="1"/>
  <c r="AN971" i="1"/>
  <c r="C972" i="1"/>
  <c r="D972" i="1"/>
  <c r="AC972" i="1" s="1"/>
  <c r="AD972" i="1"/>
  <c r="AE972" i="1"/>
  <c r="W972" i="1" s="1"/>
  <c r="AG972" i="1"/>
  <c r="AJ972" i="1" s="1"/>
  <c r="AK972" i="1"/>
  <c r="AL972" i="1" l="1"/>
  <c r="AM972" i="1"/>
  <c r="AH972" i="1"/>
  <c r="AF972" i="1"/>
  <c r="AB972" i="1"/>
  <c r="Y972" i="1"/>
  <c r="AA972" i="1"/>
  <c r="X972" i="1"/>
  <c r="Z972" i="1"/>
  <c r="AN972" i="1"/>
  <c r="C973" i="1"/>
  <c r="D973" i="1"/>
  <c r="AC973" i="1" s="1"/>
  <c r="AD973" i="1"/>
  <c r="AE973" i="1"/>
  <c r="W973" i="1" s="1"/>
  <c r="AG973" i="1"/>
  <c r="AJ973" i="1" s="1"/>
  <c r="AK973" i="1"/>
  <c r="AL973" i="1" l="1"/>
  <c r="AM973" i="1"/>
  <c r="AH973" i="1"/>
  <c r="AF973" i="1"/>
  <c r="AB973" i="1"/>
  <c r="Y973" i="1"/>
  <c r="AA973" i="1"/>
  <c r="X973" i="1"/>
  <c r="Z973" i="1"/>
  <c r="AN973" i="1"/>
  <c r="C974" i="1"/>
  <c r="D974" i="1"/>
  <c r="AC974" i="1" s="1"/>
  <c r="AD974" i="1"/>
  <c r="AE974" i="1"/>
  <c r="W974" i="1" s="1"/>
  <c r="AG974" i="1"/>
  <c r="AJ974" i="1" s="1"/>
  <c r="AK974" i="1"/>
  <c r="AL974" i="1" l="1"/>
  <c r="AM974" i="1"/>
  <c r="AN974" i="1"/>
  <c r="AH974" i="1"/>
  <c r="AF974" i="1"/>
  <c r="AB974" i="1"/>
  <c r="Y974" i="1"/>
  <c r="AA974" i="1"/>
  <c r="X974" i="1"/>
  <c r="Z974" i="1"/>
  <c r="C975" i="1"/>
  <c r="D975" i="1"/>
  <c r="AB975" i="1" s="1"/>
  <c r="AD975" i="1"/>
  <c r="AE975" i="1"/>
  <c r="W975" i="1" s="1"/>
  <c r="AG975" i="1"/>
  <c r="AJ975" i="1" s="1"/>
  <c r="AK975" i="1"/>
  <c r="AL975" i="1" l="1"/>
  <c r="AM975" i="1"/>
  <c r="AC975" i="1"/>
  <c r="AH975" i="1"/>
  <c r="AF975" i="1"/>
  <c r="X975" i="1"/>
  <c r="Z975" i="1"/>
  <c r="Y975" i="1"/>
  <c r="AA975" i="1"/>
  <c r="AN975" i="1"/>
  <c r="C976" i="1"/>
  <c r="D976" i="1"/>
  <c r="AB976" i="1" s="1"/>
  <c r="AD976" i="1"/>
  <c r="AE976" i="1"/>
  <c r="W976" i="1" s="1"/>
  <c r="AG976" i="1"/>
  <c r="AJ976" i="1" s="1"/>
  <c r="AK976" i="1"/>
  <c r="AL976" i="1" l="1"/>
  <c r="AM976" i="1"/>
  <c r="AC976" i="1"/>
  <c r="AH976" i="1"/>
  <c r="AF976" i="1"/>
  <c r="Y976" i="1"/>
  <c r="AA976" i="1"/>
  <c r="X976" i="1"/>
  <c r="Z976" i="1"/>
  <c r="AN976" i="1"/>
  <c r="C977" i="1"/>
  <c r="D977" i="1"/>
  <c r="AC977" i="1" s="1"/>
  <c r="AD977" i="1"/>
  <c r="AE977" i="1"/>
  <c r="W977" i="1" s="1"/>
  <c r="AG977" i="1"/>
  <c r="AJ977" i="1" s="1"/>
  <c r="AK977" i="1"/>
  <c r="AL977" i="1" l="1"/>
  <c r="AM977" i="1"/>
  <c r="AH977" i="1"/>
  <c r="AF977" i="1"/>
  <c r="AB977" i="1"/>
  <c r="Y977" i="1"/>
  <c r="AA977" i="1"/>
  <c r="X977" i="1"/>
  <c r="Z977" i="1"/>
  <c r="AN977" i="1"/>
  <c r="C978" i="1"/>
  <c r="D978" i="1"/>
  <c r="AC978" i="1" s="1"/>
  <c r="AD978" i="1"/>
  <c r="AE978" i="1"/>
  <c r="W978" i="1" s="1"/>
  <c r="AG978" i="1"/>
  <c r="AJ978" i="1" s="1"/>
  <c r="AK978" i="1"/>
  <c r="AL978" i="1" l="1"/>
  <c r="AM978" i="1"/>
  <c r="AN978" i="1"/>
  <c r="AH978" i="1"/>
  <c r="AF978" i="1"/>
  <c r="AB978" i="1"/>
  <c r="Y978" i="1"/>
  <c r="AA978" i="1"/>
  <c r="X978" i="1"/>
  <c r="Z978" i="1"/>
  <c r="C979" i="1"/>
  <c r="D979" i="1"/>
  <c r="AB979" i="1" s="1"/>
  <c r="AD979" i="1"/>
  <c r="AE979" i="1"/>
  <c r="W979" i="1" s="1"/>
  <c r="AG979" i="1"/>
  <c r="AJ979" i="1" s="1"/>
  <c r="AK979" i="1"/>
  <c r="AL979" i="1" l="1"/>
  <c r="AM979" i="1"/>
  <c r="AC979" i="1"/>
  <c r="AH979" i="1"/>
  <c r="AF979" i="1"/>
  <c r="X979" i="1"/>
  <c r="Z979" i="1"/>
  <c r="Y979" i="1"/>
  <c r="AA979" i="1"/>
  <c r="AN979" i="1"/>
  <c r="C980" i="1"/>
  <c r="D980" i="1"/>
  <c r="AC980" i="1" s="1"/>
  <c r="AD980" i="1"/>
  <c r="AE980" i="1"/>
  <c r="W980" i="1" s="1"/>
  <c r="AG980" i="1"/>
  <c r="AJ980" i="1" s="1"/>
  <c r="AK980" i="1"/>
  <c r="AL980" i="1" l="1"/>
  <c r="AM980" i="1"/>
  <c r="AH980" i="1"/>
  <c r="AF980" i="1"/>
  <c r="AB980" i="1"/>
  <c r="Y980" i="1"/>
  <c r="AA980" i="1"/>
  <c r="X980" i="1"/>
  <c r="Z980" i="1"/>
  <c r="AN980" i="1"/>
  <c r="C981" i="1"/>
  <c r="D981" i="1"/>
  <c r="AC981" i="1" s="1"/>
  <c r="AD981" i="1"/>
  <c r="AE981" i="1"/>
  <c r="W981" i="1" s="1"/>
  <c r="AG981" i="1"/>
  <c r="AJ981" i="1" s="1"/>
  <c r="AK981" i="1"/>
  <c r="AL981" i="1" l="1"/>
  <c r="AM981" i="1"/>
  <c r="AH981" i="1"/>
  <c r="AF981" i="1"/>
  <c r="AB981" i="1"/>
  <c r="Y981" i="1"/>
  <c r="AA981" i="1"/>
  <c r="X981" i="1"/>
  <c r="Z981" i="1"/>
  <c r="AN981" i="1"/>
  <c r="C982" i="1"/>
  <c r="D982" i="1"/>
  <c r="AC982" i="1" s="1"/>
  <c r="AD982" i="1"/>
  <c r="AE982" i="1"/>
  <c r="W982" i="1" s="1"/>
  <c r="AG982" i="1"/>
  <c r="AJ982" i="1" s="1"/>
  <c r="AK982" i="1"/>
  <c r="AL982" i="1" l="1"/>
  <c r="AM982" i="1"/>
  <c r="AN982" i="1"/>
  <c r="AH982" i="1"/>
  <c r="AF982" i="1"/>
  <c r="AB982" i="1"/>
  <c r="Y982" i="1"/>
  <c r="AA982" i="1"/>
  <c r="X982" i="1"/>
  <c r="Z982" i="1"/>
  <c r="C983" i="1"/>
  <c r="D983" i="1"/>
  <c r="AB983" i="1" s="1"/>
  <c r="AD983" i="1"/>
  <c r="AE983" i="1"/>
  <c r="W983" i="1" s="1"/>
  <c r="AG983" i="1"/>
  <c r="AJ983" i="1" s="1"/>
  <c r="AK983" i="1"/>
  <c r="AL983" i="1" l="1"/>
  <c r="AM983" i="1"/>
  <c r="AC983" i="1"/>
  <c r="AH983" i="1"/>
  <c r="AF983" i="1"/>
  <c r="X983" i="1"/>
  <c r="Z983" i="1"/>
  <c r="Y983" i="1"/>
  <c r="AA983" i="1"/>
  <c r="AN983" i="1"/>
  <c r="C984" i="1"/>
  <c r="D984" i="1"/>
  <c r="AC984" i="1" s="1"/>
  <c r="AD984" i="1"/>
  <c r="AE984" i="1"/>
  <c r="W984" i="1" s="1"/>
  <c r="AG984" i="1"/>
  <c r="AJ984" i="1" s="1"/>
  <c r="AK984" i="1"/>
  <c r="AL984" i="1" l="1"/>
  <c r="AM984" i="1"/>
  <c r="AN984" i="1"/>
  <c r="AH984" i="1"/>
  <c r="AF984" i="1"/>
  <c r="AB984" i="1"/>
  <c r="Y984" i="1"/>
  <c r="AA984" i="1"/>
  <c r="X984" i="1"/>
  <c r="Z984" i="1"/>
  <c r="C985" i="1"/>
  <c r="D985" i="1"/>
  <c r="AB985" i="1" s="1"/>
  <c r="AD985" i="1"/>
  <c r="AE985" i="1"/>
  <c r="W985" i="1" s="1"/>
  <c r="AG985" i="1"/>
  <c r="AJ985" i="1" s="1"/>
  <c r="AK985" i="1"/>
  <c r="AL985" i="1" l="1"/>
  <c r="AM985" i="1"/>
  <c r="AC985" i="1"/>
  <c r="AH985" i="1"/>
  <c r="AF985" i="1"/>
  <c r="X985" i="1"/>
  <c r="Z985" i="1"/>
  <c r="Y985" i="1"/>
  <c r="AA985" i="1"/>
  <c r="AN985" i="1"/>
  <c r="C986" i="1"/>
  <c r="D986" i="1"/>
  <c r="AC986" i="1" s="1"/>
  <c r="AD986" i="1"/>
  <c r="AE986" i="1"/>
  <c r="W986" i="1" s="1"/>
  <c r="AG986" i="1"/>
  <c r="AJ986" i="1" s="1"/>
  <c r="AK986" i="1"/>
  <c r="AL986" i="1" l="1"/>
  <c r="AM986" i="1"/>
  <c r="AN986" i="1"/>
  <c r="AH986" i="1"/>
  <c r="AF986" i="1"/>
  <c r="AB986" i="1"/>
  <c r="Y986" i="1"/>
  <c r="AA986" i="1"/>
  <c r="X986" i="1"/>
  <c r="Z986" i="1"/>
  <c r="C987" i="1"/>
  <c r="D987" i="1"/>
  <c r="AB987" i="1" s="1"/>
  <c r="AD987" i="1"/>
  <c r="AE987" i="1"/>
  <c r="W987" i="1" s="1"/>
  <c r="AG987" i="1"/>
  <c r="AJ987" i="1" s="1"/>
  <c r="AK987" i="1"/>
  <c r="AL987" i="1" l="1"/>
  <c r="AM987" i="1"/>
  <c r="AC987" i="1"/>
  <c r="AH987" i="1"/>
  <c r="AF987" i="1"/>
  <c r="X987" i="1"/>
  <c r="Z987" i="1"/>
  <c r="Y987" i="1"/>
  <c r="AA987" i="1"/>
  <c r="AN987" i="1"/>
  <c r="C988" i="1"/>
  <c r="D988" i="1"/>
  <c r="AC988" i="1" s="1"/>
  <c r="AD988" i="1"/>
  <c r="AE988" i="1"/>
  <c r="W988" i="1" s="1"/>
  <c r="AG988" i="1"/>
  <c r="AJ988" i="1" s="1"/>
  <c r="AK988" i="1"/>
  <c r="AL988" i="1" l="1"/>
  <c r="AM988" i="1"/>
  <c r="AN988" i="1"/>
  <c r="AH988" i="1"/>
  <c r="AF988" i="1"/>
  <c r="AB988" i="1"/>
  <c r="Y988" i="1"/>
  <c r="AA988" i="1"/>
  <c r="X988" i="1"/>
  <c r="Z988" i="1"/>
  <c r="C989" i="1"/>
  <c r="D989" i="1"/>
  <c r="AB989" i="1" s="1"/>
  <c r="AD989" i="1"/>
  <c r="AE989" i="1"/>
  <c r="W989" i="1" s="1"/>
  <c r="AG989" i="1"/>
  <c r="AJ989" i="1" s="1"/>
  <c r="AK989" i="1"/>
  <c r="AL989" i="1" l="1"/>
  <c r="AM989" i="1"/>
  <c r="AH989" i="1"/>
  <c r="AC989" i="1"/>
  <c r="AF989" i="1"/>
  <c r="X989" i="1"/>
  <c r="Z989" i="1"/>
  <c r="Y989" i="1"/>
  <c r="AA989" i="1"/>
  <c r="AN989" i="1"/>
  <c r="C990" i="1"/>
  <c r="D990" i="1"/>
  <c r="AC990" i="1" s="1"/>
  <c r="AD990" i="1"/>
  <c r="AE990" i="1"/>
  <c r="W990" i="1" s="1"/>
  <c r="AG990" i="1"/>
  <c r="AJ990" i="1" s="1"/>
  <c r="AK990" i="1"/>
  <c r="AL990" i="1" l="1"/>
  <c r="AM990" i="1"/>
  <c r="AN990" i="1"/>
  <c r="AH990" i="1"/>
  <c r="AF990" i="1"/>
  <c r="AB990" i="1"/>
  <c r="Y990" i="1"/>
  <c r="AA990" i="1"/>
  <c r="X990" i="1"/>
  <c r="Z990" i="1"/>
  <c r="C991" i="1"/>
  <c r="D991" i="1"/>
  <c r="AB991" i="1" s="1"/>
  <c r="AD991" i="1"/>
  <c r="AE991" i="1"/>
  <c r="W991" i="1" s="1"/>
  <c r="AG991" i="1"/>
  <c r="AJ991" i="1" s="1"/>
  <c r="AK991" i="1"/>
  <c r="AL991" i="1" l="1"/>
  <c r="AM991" i="1"/>
  <c r="AC991" i="1"/>
  <c r="AH991" i="1"/>
  <c r="AF991" i="1"/>
  <c r="X991" i="1"/>
  <c r="Z991" i="1"/>
  <c r="Y991" i="1"/>
  <c r="AA991" i="1"/>
  <c r="AN991" i="1"/>
  <c r="C992" i="1"/>
  <c r="D992" i="1"/>
  <c r="AC992" i="1" s="1"/>
  <c r="AD992" i="1"/>
  <c r="AE992" i="1"/>
  <c r="W992" i="1" s="1"/>
  <c r="AG992" i="1"/>
  <c r="AJ992" i="1" s="1"/>
  <c r="AK992" i="1"/>
  <c r="AL992" i="1" l="1"/>
  <c r="AM992" i="1"/>
  <c r="AH992" i="1"/>
  <c r="AF992" i="1"/>
  <c r="AB992" i="1"/>
  <c r="Y992" i="1"/>
  <c r="AA992" i="1"/>
  <c r="X992" i="1"/>
  <c r="Z992" i="1"/>
  <c r="AN992" i="1"/>
  <c r="C993" i="1"/>
  <c r="D993" i="1"/>
  <c r="AC993" i="1" s="1"/>
  <c r="AD993" i="1"/>
  <c r="AE993" i="1"/>
  <c r="W993" i="1" s="1"/>
  <c r="AG993" i="1"/>
  <c r="AJ993" i="1" s="1"/>
  <c r="AK993" i="1"/>
  <c r="AL993" i="1" l="1"/>
  <c r="AM993" i="1"/>
  <c r="AH993" i="1"/>
  <c r="AF993" i="1"/>
  <c r="AB993" i="1"/>
  <c r="Y993" i="1"/>
  <c r="AA993" i="1"/>
  <c r="X993" i="1"/>
  <c r="Z993" i="1"/>
  <c r="AN993" i="1"/>
  <c r="C994" i="1"/>
  <c r="D994" i="1"/>
  <c r="AC994" i="1" s="1"/>
  <c r="AD994" i="1"/>
  <c r="AE994" i="1"/>
  <c r="W994" i="1" s="1"/>
  <c r="AG994" i="1"/>
  <c r="AJ994" i="1" s="1"/>
  <c r="AK994" i="1"/>
  <c r="AL994" i="1" l="1"/>
  <c r="AM994" i="1"/>
  <c r="AN994" i="1"/>
  <c r="AH994" i="1"/>
  <c r="AF994" i="1"/>
  <c r="AB994" i="1"/>
  <c r="Y994" i="1"/>
  <c r="AA994" i="1"/>
  <c r="X994" i="1"/>
  <c r="Z994" i="1"/>
  <c r="C995" i="1"/>
  <c r="D995" i="1"/>
  <c r="AB995" i="1" s="1"/>
  <c r="AD995" i="1"/>
  <c r="AE995" i="1"/>
  <c r="W995" i="1" s="1"/>
  <c r="AG995" i="1"/>
  <c r="AJ995" i="1" s="1"/>
  <c r="AK995" i="1"/>
  <c r="AL995" i="1" l="1"/>
  <c r="AM995" i="1"/>
  <c r="AC995" i="1"/>
  <c r="AH995" i="1"/>
  <c r="AF995" i="1"/>
  <c r="X995" i="1"/>
  <c r="Z995" i="1"/>
  <c r="Y995" i="1"/>
  <c r="AA995" i="1"/>
  <c r="AN995" i="1"/>
  <c r="C996" i="1"/>
  <c r="D996" i="1"/>
  <c r="AC996" i="1" s="1"/>
  <c r="AD996" i="1"/>
  <c r="AE996" i="1"/>
  <c r="W996" i="1" s="1"/>
  <c r="AG996" i="1"/>
  <c r="AJ996" i="1" s="1"/>
  <c r="AK996" i="1"/>
  <c r="AL996" i="1" l="1"/>
  <c r="AM996" i="1"/>
  <c r="AN996" i="1"/>
  <c r="AH996" i="1"/>
  <c r="AF996" i="1"/>
  <c r="AB996" i="1"/>
  <c r="Y996" i="1"/>
  <c r="AA996" i="1"/>
  <c r="X996" i="1"/>
  <c r="Z996" i="1"/>
  <c r="C997" i="1"/>
  <c r="D997" i="1"/>
  <c r="AB997" i="1" s="1"/>
  <c r="AD997" i="1"/>
  <c r="AE997" i="1"/>
  <c r="W997" i="1" s="1"/>
  <c r="AG997" i="1"/>
  <c r="AJ997" i="1" s="1"/>
  <c r="AK997" i="1"/>
  <c r="AL997" i="1" l="1"/>
  <c r="AM997" i="1"/>
  <c r="AC997" i="1"/>
  <c r="AH997" i="1"/>
  <c r="AF997" i="1"/>
  <c r="X997" i="1"/>
  <c r="Z997" i="1"/>
  <c r="Y997" i="1"/>
  <c r="AA997" i="1"/>
  <c r="AN997" i="1"/>
  <c r="C998" i="1"/>
  <c r="D998" i="1"/>
  <c r="AC998" i="1" s="1"/>
  <c r="AD998" i="1"/>
  <c r="AE998" i="1"/>
  <c r="W998" i="1" s="1"/>
  <c r="AG998" i="1"/>
  <c r="AJ998" i="1" s="1"/>
  <c r="AK998" i="1"/>
  <c r="AL998" i="1" l="1"/>
  <c r="AM998" i="1"/>
  <c r="AN998" i="1"/>
  <c r="AH998" i="1"/>
  <c r="AF998" i="1"/>
  <c r="AB998" i="1"/>
  <c r="Y998" i="1"/>
  <c r="AA998" i="1"/>
  <c r="X998" i="1"/>
  <c r="Z998" i="1"/>
  <c r="C999" i="1"/>
  <c r="D999" i="1"/>
  <c r="AB999" i="1" s="1"/>
  <c r="AD999" i="1"/>
  <c r="AE999" i="1"/>
  <c r="W999" i="1" s="1"/>
  <c r="AG999" i="1"/>
  <c r="AJ999" i="1" s="1"/>
  <c r="AK999" i="1"/>
  <c r="AL999" i="1" l="1"/>
  <c r="AM999" i="1"/>
  <c r="AC999" i="1"/>
  <c r="AH999" i="1"/>
  <c r="AF999" i="1"/>
  <c r="X999" i="1"/>
  <c r="Z999" i="1"/>
  <c r="Y999" i="1"/>
  <c r="AA999" i="1"/>
  <c r="AN999" i="1"/>
  <c r="C1000" i="1"/>
  <c r="D1000" i="1"/>
  <c r="AC1000" i="1" s="1"/>
  <c r="AD1000" i="1"/>
  <c r="AE1000" i="1"/>
  <c r="W1000" i="1" s="1"/>
  <c r="AG1000" i="1"/>
  <c r="AJ1000" i="1" s="1"/>
  <c r="AK1000" i="1"/>
  <c r="AL1000" i="1" l="1"/>
  <c r="AM1000" i="1"/>
  <c r="AH1000" i="1"/>
  <c r="AF1000" i="1"/>
  <c r="AB1000" i="1"/>
  <c r="Y1000" i="1"/>
  <c r="AA1000" i="1"/>
  <c r="X1000" i="1"/>
  <c r="Z1000" i="1"/>
  <c r="AN1000" i="1"/>
  <c r="C1001" i="1"/>
  <c r="D1001" i="1"/>
  <c r="AC1001" i="1" s="1"/>
  <c r="AD1001" i="1"/>
  <c r="AE1001" i="1"/>
  <c r="W1001" i="1" s="1"/>
  <c r="AG1001" i="1"/>
  <c r="AJ1001" i="1" s="1"/>
  <c r="AK1001" i="1"/>
  <c r="AL1001" i="1" l="1"/>
  <c r="AM1001" i="1"/>
  <c r="AN1001" i="1"/>
  <c r="AH1001" i="1"/>
  <c r="AF1001" i="1"/>
  <c r="AB1001" i="1"/>
  <c r="Y1001" i="1"/>
  <c r="AA1001" i="1"/>
  <c r="X1001" i="1"/>
  <c r="Z1001" i="1"/>
  <c r="C1002" i="1"/>
  <c r="D1002" i="1"/>
  <c r="AB1002" i="1" s="1"/>
  <c r="AD1002" i="1"/>
  <c r="AE1002" i="1"/>
  <c r="W1002" i="1" s="1"/>
  <c r="AG1002" i="1"/>
  <c r="AJ1002" i="1" s="1"/>
  <c r="AK1002" i="1"/>
  <c r="AL1002" i="1" l="1"/>
  <c r="AM1002" i="1"/>
  <c r="AN1002" i="1"/>
  <c r="AC1002" i="1"/>
  <c r="AH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l="1"/>
  <c r="AM1003" i="1"/>
  <c r="AN1003" i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l="1"/>
  <c r="AM1004" i="1"/>
  <c r="AN1004" i="1"/>
  <c r="AH1004" i="1"/>
  <c r="AC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l="1"/>
  <c r="AM1005" i="1"/>
  <c r="AN1005" i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l="1"/>
  <c r="AM1006" i="1"/>
  <c r="AN1006" i="1"/>
  <c r="AC1006" i="1"/>
  <c r="AH1006" i="1"/>
  <c r="AF1006" i="1"/>
  <c r="X1006" i="1"/>
  <c r="Z1006" i="1"/>
  <c r="Y1006" i="1"/>
  <c r="AA1006" i="1"/>
  <c r="C1007" i="1"/>
  <c r="D1007" i="1"/>
  <c r="AB1007" i="1" s="1"/>
  <c r="AD1007" i="1"/>
  <c r="AE1007" i="1"/>
  <c r="W1007" i="1" s="1"/>
  <c r="AG1007" i="1"/>
  <c r="AJ1007" i="1" s="1"/>
  <c r="AK1007" i="1"/>
  <c r="AL1007" i="1" l="1"/>
  <c r="AM1007" i="1"/>
  <c r="AN1007" i="1"/>
  <c r="AC1007" i="1"/>
  <c r="AH1007" i="1"/>
  <c r="AF1007" i="1"/>
  <c r="X1007" i="1"/>
  <c r="Z1007" i="1"/>
  <c r="Y1007" i="1"/>
  <c r="AA1007" i="1"/>
  <c r="C1008" i="1"/>
  <c r="D1008" i="1"/>
  <c r="AB1008" i="1" s="1"/>
  <c r="AD1008" i="1"/>
  <c r="AE1008" i="1"/>
  <c r="W1008" i="1" s="1"/>
  <c r="AG1008" i="1"/>
  <c r="AJ1008" i="1" s="1"/>
  <c r="AK1008" i="1"/>
  <c r="AL1008" i="1" l="1"/>
  <c r="AM1008" i="1"/>
  <c r="AN1008" i="1"/>
  <c r="AC1008" i="1"/>
  <c r="AH1008" i="1"/>
  <c r="AF1008" i="1"/>
  <c r="X1008" i="1"/>
  <c r="Z1008" i="1"/>
  <c r="Y1008" i="1"/>
  <c r="AA1008" i="1"/>
  <c r="C1009" i="1"/>
  <c r="D1009" i="1"/>
  <c r="AB1009" i="1" s="1"/>
  <c r="AD1009" i="1"/>
  <c r="AE1009" i="1"/>
  <c r="W1009" i="1" s="1"/>
  <c r="AG1009" i="1"/>
  <c r="AJ1009" i="1" s="1"/>
  <c r="AK1009" i="1"/>
  <c r="AL1009" i="1" l="1"/>
  <c r="AM1009" i="1"/>
  <c r="AN1009" i="1"/>
  <c r="AC1009" i="1"/>
  <c r="AH1009" i="1"/>
  <c r="AF1009" i="1"/>
  <c r="X1009" i="1"/>
  <c r="Z1009" i="1"/>
  <c r="Y1009" i="1"/>
  <c r="AA1009" i="1"/>
  <c r="AE208" i="1" l="1"/>
  <c r="AD208" i="1" s="1"/>
  <c r="AK208" i="1"/>
  <c r="AK358" i="1"/>
  <c r="AL208" i="1" l="1"/>
  <c r="AM208" i="1"/>
  <c r="W208" i="1"/>
  <c r="X208" i="1" s="1"/>
  <c r="Y208" i="1" s="1"/>
  <c r="Z208" i="1" s="1"/>
  <c r="AA208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59" i="1"/>
  <c r="AK60" i="1"/>
  <c r="AK61" i="1"/>
  <c r="AK62" i="1"/>
  <c r="AK63" i="1"/>
  <c r="AK64" i="1"/>
  <c r="AK65" i="1"/>
  <c r="AK91" i="1"/>
  <c r="AK92" i="1"/>
  <c r="AK66" i="1"/>
  <c r="AK67" i="1"/>
  <c r="AK68" i="1"/>
  <c r="AK69" i="1"/>
  <c r="AK93" i="1"/>
  <c r="AK94" i="1"/>
  <c r="AK56" i="1"/>
  <c r="AK57" i="1"/>
  <c r="AK58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41" i="1"/>
  <c r="AK742" i="1"/>
  <c r="AK743" i="1"/>
  <c r="AK744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5" i="1"/>
  <c r="AK746" i="1"/>
  <c r="AK747" i="1"/>
  <c r="AK748" i="1"/>
  <c r="AK749" i="1"/>
  <c r="AK750" i="1"/>
  <c r="AK751" i="1"/>
  <c r="AK752" i="1"/>
  <c r="AK753" i="1"/>
  <c r="AL752" i="1" l="1"/>
  <c r="AM752" i="1"/>
  <c r="AL748" i="1"/>
  <c r="AM748" i="1"/>
  <c r="AL740" i="1"/>
  <c r="AM740" i="1"/>
  <c r="AL738" i="1"/>
  <c r="AM738" i="1"/>
  <c r="AL734" i="1"/>
  <c r="AM734" i="1"/>
  <c r="AL730" i="1"/>
  <c r="AM730" i="1"/>
  <c r="AL726" i="1"/>
  <c r="AM726" i="1"/>
  <c r="AL722" i="1"/>
  <c r="AM722" i="1"/>
  <c r="AL720" i="1"/>
  <c r="AM720" i="1"/>
  <c r="AL716" i="1"/>
  <c r="AM716" i="1"/>
  <c r="AL743" i="1"/>
  <c r="AM743" i="1"/>
  <c r="AL741" i="1"/>
  <c r="AM741" i="1"/>
  <c r="AL714" i="1"/>
  <c r="AM714" i="1"/>
  <c r="AL710" i="1"/>
  <c r="AM710" i="1"/>
  <c r="AL708" i="1"/>
  <c r="AM708" i="1"/>
  <c r="AL706" i="1"/>
  <c r="AM706" i="1"/>
  <c r="AL704" i="1"/>
  <c r="AM704" i="1"/>
  <c r="AL702" i="1"/>
  <c r="AM702" i="1"/>
  <c r="AL700" i="1"/>
  <c r="AM700" i="1"/>
  <c r="AL698" i="1"/>
  <c r="AM698" i="1"/>
  <c r="AL696" i="1"/>
  <c r="AM696" i="1"/>
  <c r="AL694" i="1"/>
  <c r="AM694" i="1"/>
  <c r="AL692" i="1"/>
  <c r="AM692" i="1"/>
  <c r="AL690" i="1"/>
  <c r="AM690" i="1"/>
  <c r="AL688" i="1"/>
  <c r="AM688" i="1"/>
  <c r="AL686" i="1"/>
  <c r="AM686" i="1"/>
  <c r="AL684" i="1"/>
  <c r="AM684" i="1"/>
  <c r="AL682" i="1"/>
  <c r="AM682" i="1"/>
  <c r="AL680" i="1"/>
  <c r="AM680" i="1"/>
  <c r="AL678" i="1"/>
  <c r="AM678" i="1"/>
  <c r="AL676" i="1"/>
  <c r="AM676" i="1"/>
  <c r="AL674" i="1"/>
  <c r="AM674" i="1"/>
  <c r="AL672" i="1"/>
  <c r="AM672" i="1"/>
  <c r="AL670" i="1"/>
  <c r="AM670" i="1"/>
  <c r="AL668" i="1"/>
  <c r="AM668" i="1"/>
  <c r="AL664" i="1"/>
  <c r="AM664" i="1"/>
  <c r="AL662" i="1"/>
  <c r="AM662" i="1"/>
  <c r="AL658" i="1"/>
  <c r="AM658" i="1"/>
  <c r="AL654" i="1"/>
  <c r="AM654" i="1"/>
  <c r="AL650" i="1"/>
  <c r="AM650" i="1"/>
  <c r="AL648" i="1"/>
  <c r="AM648" i="1"/>
  <c r="AL644" i="1"/>
  <c r="AM644" i="1"/>
  <c r="AL640" i="1"/>
  <c r="AM640" i="1"/>
  <c r="AL636" i="1"/>
  <c r="AM636" i="1"/>
  <c r="AL632" i="1"/>
  <c r="AM632" i="1"/>
  <c r="AL630" i="1"/>
  <c r="AM630" i="1"/>
  <c r="AL626" i="1"/>
  <c r="AM626" i="1"/>
  <c r="AL622" i="1"/>
  <c r="AM622" i="1"/>
  <c r="AL618" i="1"/>
  <c r="AM618" i="1"/>
  <c r="AL614" i="1"/>
  <c r="AM614" i="1"/>
  <c r="AL612" i="1"/>
  <c r="AM612" i="1"/>
  <c r="AL608" i="1"/>
  <c r="AM608" i="1"/>
  <c r="AL604" i="1"/>
  <c r="AM604" i="1"/>
  <c r="AL600" i="1"/>
  <c r="AM600" i="1"/>
  <c r="AL596" i="1"/>
  <c r="AM596" i="1"/>
  <c r="AL594" i="1"/>
  <c r="AM594" i="1"/>
  <c r="AL590" i="1"/>
  <c r="AM590" i="1"/>
  <c r="AL584" i="1"/>
  <c r="AM584" i="1"/>
  <c r="AL753" i="1"/>
  <c r="AM753" i="1"/>
  <c r="AL751" i="1"/>
  <c r="AM751" i="1"/>
  <c r="AL749" i="1"/>
  <c r="AM749" i="1"/>
  <c r="AL747" i="1"/>
  <c r="AM747" i="1"/>
  <c r="AL745" i="1"/>
  <c r="AM745" i="1"/>
  <c r="AL739" i="1"/>
  <c r="AM739" i="1"/>
  <c r="AL737" i="1"/>
  <c r="AM737" i="1"/>
  <c r="AL735" i="1"/>
  <c r="AM735" i="1"/>
  <c r="AL733" i="1"/>
  <c r="AM733" i="1"/>
  <c r="AL731" i="1"/>
  <c r="AM731" i="1"/>
  <c r="AL729" i="1"/>
  <c r="AM729" i="1"/>
  <c r="AL727" i="1"/>
  <c r="AM727" i="1"/>
  <c r="AL725" i="1"/>
  <c r="AM725" i="1"/>
  <c r="AL723" i="1"/>
  <c r="AM723" i="1"/>
  <c r="AL721" i="1"/>
  <c r="AM721" i="1"/>
  <c r="AL719" i="1"/>
  <c r="AM719" i="1"/>
  <c r="AL717" i="1"/>
  <c r="AM717" i="1"/>
  <c r="AL744" i="1"/>
  <c r="AM744" i="1"/>
  <c r="AL742" i="1"/>
  <c r="AM742" i="1"/>
  <c r="AL715" i="1"/>
  <c r="AM715" i="1"/>
  <c r="AL713" i="1"/>
  <c r="AM713" i="1"/>
  <c r="AL711" i="1"/>
  <c r="AM711" i="1"/>
  <c r="AL709" i="1"/>
  <c r="AM709" i="1"/>
  <c r="AL707" i="1"/>
  <c r="AM707" i="1"/>
  <c r="AL705" i="1"/>
  <c r="AM705" i="1"/>
  <c r="AL703" i="1"/>
  <c r="AM703" i="1"/>
  <c r="AL701" i="1"/>
  <c r="AM701" i="1"/>
  <c r="AL699" i="1"/>
  <c r="AM699" i="1"/>
  <c r="AL697" i="1"/>
  <c r="AM697" i="1"/>
  <c r="AL695" i="1"/>
  <c r="AM695" i="1"/>
  <c r="AL693" i="1"/>
  <c r="AM693" i="1"/>
  <c r="AL691" i="1"/>
  <c r="AM691" i="1"/>
  <c r="AL689" i="1"/>
  <c r="AM689" i="1"/>
  <c r="AL687" i="1"/>
  <c r="AM687" i="1"/>
  <c r="AL685" i="1"/>
  <c r="AM685" i="1"/>
  <c r="AL683" i="1"/>
  <c r="AM683" i="1"/>
  <c r="AL681" i="1"/>
  <c r="AM681" i="1"/>
  <c r="AL679" i="1"/>
  <c r="AM679" i="1"/>
  <c r="AL677" i="1"/>
  <c r="AM677" i="1"/>
  <c r="AL675" i="1"/>
  <c r="AM675" i="1"/>
  <c r="AL673" i="1"/>
  <c r="AM673" i="1"/>
  <c r="AL671" i="1"/>
  <c r="AM671" i="1"/>
  <c r="AL669" i="1"/>
  <c r="AM669" i="1"/>
  <c r="AL667" i="1"/>
  <c r="AM667" i="1"/>
  <c r="AL665" i="1"/>
  <c r="AM665" i="1"/>
  <c r="AL663" i="1"/>
  <c r="AM663" i="1"/>
  <c r="AL661" i="1"/>
  <c r="AM661" i="1"/>
  <c r="AL659" i="1"/>
  <c r="AM659" i="1"/>
  <c r="AL657" i="1"/>
  <c r="AM657" i="1"/>
  <c r="AL655" i="1"/>
  <c r="AM655" i="1"/>
  <c r="AL653" i="1"/>
  <c r="AM653" i="1"/>
  <c r="AL651" i="1"/>
  <c r="AM651" i="1"/>
  <c r="AL649" i="1"/>
  <c r="AM649" i="1"/>
  <c r="AL647" i="1"/>
  <c r="AM647" i="1"/>
  <c r="AL645" i="1"/>
  <c r="AM645" i="1"/>
  <c r="AL643" i="1"/>
  <c r="AM643" i="1"/>
  <c r="AL641" i="1"/>
  <c r="AM641" i="1"/>
  <c r="AL639" i="1"/>
  <c r="AM639" i="1"/>
  <c r="AL637" i="1"/>
  <c r="AM637" i="1"/>
  <c r="AL635" i="1"/>
  <c r="AM635" i="1"/>
  <c r="AL633" i="1"/>
  <c r="AM633" i="1"/>
  <c r="AL631" i="1"/>
  <c r="AM631" i="1"/>
  <c r="AL629" i="1"/>
  <c r="AM629" i="1"/>
  <c r="AL627" i="1"/>
  <c r="AM627" i="1"/>
  <c r="AL625" i="1"/>
  <c r="AM625" i="1"/>
  <c r="AL623" i="1"/>
  <c r="AM623" i="1"/>
  <c r="AL621" i="1"/>
  <c r="AM621" i="1"/>
  <c r="AL619" i="1"/>
  <c r="AM619" i="1"/>
  <c r="AL617" i="1"/>
  <c r="AM617" i="1"/>
  <c r="AL615" i="1"/>
  <c r="AM615" i="1"/>
  <c r="AL613" i="1"/>
  <c r="AM613" i="1"/>
  <c r="AL611" i="1"/>
  <c r="AM611" i="1"/>
  <c r="AL609" i="1"/>
  <c r="AM609" i="1"/>
  <c r="AL607" i="1"/>
  <c r="AM607" i="1"/>
  <c r="AL605" i="1"/>
  <c r="AM605" i="1"/>
  <c r="AL603" i="1"/>
  <c r="AM603" i="1"/>
  <c r="AL601" i="1"/>
  <c r="AM601" i="1"/>
  <c r="AL599" i="1"/>
  <c r="AM599" i="1"/>
  <c r="AL597" i="1"/>
  <c r="AM597" i="1"/>
  <c r="AL595" i="1"/>
  <c r="AM595" i="1"/>
  <c r="AL593" i="1"/>
  <c r="AM593" i="1"/>
  <c r="AL591" i="1"/>
  <c r="AM591" i="1"/>
  <c r="AL589" i="1"/>
  <c r="AM589" i="1"/>
  <c r="AL587" i="1"/>
  <c r="AM587" i="1"/>
  <c r="AL585" i="1"/>
  <c r="AM585" i="1"/>
  <c r="AL583" i="1"/>
  <c r="AM583" i="1"/>
  <c r="AL581" i="1"/>
  <c r="AM581" i="1"/>
  <c r="AL579" i="1"/>
  <c r="AM579" i="1"/>
  <c r="AL577" i="1"/>
  <c r="AM577" i="1"/>
  <c r="AL575" i="1"/>
  <c r="AM575" i="1"/>
  <c r="AL573" i="1"/>
  <c r="AM573" i="1"/>
  <c r="AL571" i="1"/>
  <c r="AM571" i="1"/>
  <c r="AL569" i="1"/>
  <c r="AM569" i="1"/>
  <c r="AL567" i="1"/>
  <c r="AM567" i="1"/>
  <c r="AL565" i="1"/>
  <c r="AM565" i="1"/>
  <c r="AL563" i="1"/>
  <c r="AM563" i="1"/>
  <c r="AL561" i="1"/>
  <c r="AM561" i="1"/>
  <c r="AL559" i="1"/>
  <c r="AM559" i="1"/>
  <c r="AL557" i="1"/>
  <c r="AM557" i="1"/>
  <c r="AL555" i="1"/>
  <c r="AM555" i="1"/>
  <c r="AL549" i="1"/>
  <c r="AM549" i="1"/>
  <c r="AL532" i="1"/>
  <c r="AM532" i="1"/>
  <c r="AL514" i="1"/>
  <c r="AM514" i="1"/>
  <c r="AL506" i="1"/>
  <c r="AM506" i="1"/>
  <c r="AL489" i="1"/>
  <c r="AM489" i="1"/>
  <c r="AL487" i="1"/>
  <c r="AM487" i="1"/>
  <c r="AL477" i="1"/>
  <c r="AM477" i="1"/>
  <c r="AL455" i="1"/>
  <c r="AM455" i="1"/>
  <c r="AL453" i="1"/>
  <c r="AM453" i="1"/>
  <c r="AL444" i="1"/>
  <c r="AM444" i="1"/>
  <c r="AL442" i="1"/>
  <c r="AM442" i="1"/>
  <c r="AL426" i="1"/>
  <c r="AM426" i="1"/>
  <c r="AL366" i="1"/>
  <c r="AM366" i="1"/>
  <c r="AL360" i="1"/>
  <c r="AM360" i="1"/>
  <c r="AL357" i="1"/>
  <c r="AM357" i="1"/>
  <c r="AL355" i="1"/>
  <c r="AM355" i="1"/>
  <c r="AL351" i="1"/>
  <c r="AM351" i="1"/>
  <c r="AL349" i="1"/>
  <c r="AM349" i="1"/>
  <c r="AL329" i="1"/>
  <c r="AM329" i="1"/>
  <c r="AL283" i="1"/>
  <c r="AM283" i="1"/>
  <c r="AL271" i="1"/>
  <c r="AM271" i="1"/>
  <c r="AL259" i="1"/>
  <c r="AM259" i="1"/>
  <c r="AL247" i="1"/>
  <c r="AM247" i="1"/>
  <c r="AL237" i="1"/>
  <c r="AM237" i="1"/>
  <c r="AL221" i="1"/>
  <c r="AM221" i="1"/>
  <c r="AL219" i="1"/>
  <c r="AM219" i="1"/>
  <c r="AL213" i="1"/>
  <c r="AM213" i="1"/>
  <c r="AL211" i="1"/>
  <c r="AM211" i="1"/>
  <c r="AL202" i="1"/>
  <c r="AM202" i="1"/>
  <c r="AL196" i="1"/>
  <c r="AM196" i="1"/>
  <c r="AL190" i="1"/>
  <c r="AM190" i="1"/>
  <c r="AL188" i="1"/>
  <c r="AM188" i="1"/>
  <c r="AL170" i="1"/>
  <c r="AM170" i="1"/>
  <c r="AL164" i="1"/>
  <c r="AM164" i="1"/>
  <c r="AL144" i="1"/>
  <c r="AM144" i="1"/>
  <c r="AL124" i="1"/>
  <c r="AM124" i="1"/>
  <c r="AL116" i="1"/>
  <c r="AM116" i="1"/>
  <c r="AL96" i="1"/>
  <c r="AM96" i="1"/>
  <c r="AL58" i="1"/>
  <c r="AM58" i="1"/>
  <c r="AL90" i="1"/>
  <c r="AM90" i="1"/>
  <c r="AL80" i="1"/>
  <c r="AM80" i="1"/>
  <c r="AL76" i="1"/>
  <c r="AM76" i="1"/>
  <c r="AL46" i="1"/>
  <c r="AM46" i="1"/>
  <c r="AL750" i="1"/>
  <c r="AM750" i="1"/>
  <c r="AL746" i="1"/>
  <c r="AM746" i="1"/>
  <c r="AL736" i="1"/>
  <c r="AM736" i="1"/>
  <c r="AL732" i="1"/>
  <c r="AM732" i="1"/>
  <c r="AL728" i="1"/>
  <c r="AM728" i="1"/>
  <c r="AL724" i="1"/>
  <c r="AM724" i="1"/>
  <c r="AL718" i="1"/>
  <c r="AM718" i="1"/>
  <c r="AL712" i="1"/>
  <c r="AM712" i="1"/>
  <c r="AL666" i="1"/>
  <c r="AM666" i="1"/>
  <c r="AL660" i="1"/>
  <c r="AM660" i="1"/>
  <c r="AL656" i="1"/>
  <c r="AM656" i="1"/>
  <c r="AL652" i="1"/>
  <c r="AM652" i="1"/>
  <c r="AL646" i="1"/>
  <c r="AM646" i="1"/>
  <c r="AL642" i="1"/>
  <c r="AM642" i="1"/>
  <c r="AL638" i="1"/>
  <c r="AM638" i="1"/>
  <c r="AL634" i="1"/>
  <c r="AM634" i="1"/>
  <c r="AL628" i="1"/>
  <c r="AM628" i="1"/>
  <c r="AL624" i="1"/>
  <c r="AM624" i="1"/>
  <c r="AL620" i="1"/>
  <c r="AM620" i="1"/>
  <c r="AL616" i="1"/>
  <c r="AM616" i="1"/>
  <c r="AL610" i="1"/>
  <c r="AM610" i="1"/>
  <c r="AL606" i="1"/>
  <c r="AM606" i="1"/>
  <c r="AL602" i="1"/>
  <c r="AM602" i="1"/>
  <c r="AL598" i="1"/>
  <c r="AM598" i="1"/>
  <c r="AL592" i="1"/>
  <c r="AM592" i="1"/>
  <c r="AL588" i="1"/>
  <c r="AM588" i="1"/>
  <c r="AL586" i="1"/>
  <c r="AM586" i="1"/>
  <c r="AL582" i="1"/>
  <c r="AM582" i="1"/>
  <c r="AL580" i="1"/>
  <c r="AM580" i="1"/>
  <c r="AL578" i="1"/>
  <c r="AM578" i="1"/>
  <c r="AL576" i="1"/>
  <c r="AM576" i="1"/>
  <c r="AL574" i="1"/>
  <c r="AM574" i="1"/>
  <c r="AL572" i="1"/>
  <c r="AM572" i="1"/>
  <c r="AL570" i="1"/>
  <c r="AM570" i="1"/>
  <c r="AL568" i="1"/>
  <c r="AM568" i="1"/>
  <c r="AL566" i="1"/>
  <c r="AM566" i="1"/>
  <c r="AL564" i="1"/>
  <c r="AM564" i="1"/>
  <c r="AL562" i="1"/>
  <c r="AM562" i="1"/>
  <c r="AL560" i="1"/>
  <c r="AM560" i="1"/>
  <c r="AL539" i="1"/>
  <c r="AM539" i="1"/>
  <c r="AL535" i="1"/>
  <c r="AM535" i="1"/>
  <c r="AL525" i="1"/>
  <c r="AM525" i="1"/>
  <c r="AL519" i="1"/>
  <c r="AM519" i="1"/>
  <c r="AL517" i="1"/>
  <c r="AM517" i="1"/>
  <c r="AL511" i="1"/>
  <c r="AM511" i="1"/>
  <c r="AL498" i="1"/>
  <c r="AM498" i="1"/>
  <c r="AL496" i="1"/>
  <c r="AM496" i="1"/>
  <c r="AL484" i="1"/>
  <c r="AM484" i="1"/>
  <c r="AL480" i="1"/>
  <c r="AM480" i="1"/>
  <c r="AL474" i="1"/>
  <c r="AM474" i="1"/>
  <c r="AL472" i="1"/>
  <c r="AM472" i="1"/>
  <c r="AL464" i="1"/>
  <c r="AM464" i="1"/>
  <c r="AL439" i="1"/>
  <c r="AM439" i="1"/>
  <c r="AL437" i="1"/>
  <c r="AM437" i="1"/>
  <c r="AL435" i="1"/>
  <c r="AM435" i="1"/>
  <c r="AL433" i="1"/>
  <c r="AM433" i="1"/>
  <c r="AL431" i="1"/>
  <c r="AM431" i="1"/>
  <c r="AL417" i="1"/>
  <c r="AM417" i="1"/>
  <c r="AL405" i="1"/>
  <c r="AM405" i="1"/>
  <c r="AL393" i="1"/>
  <c r="AM393" i="1"/>
  <c r="AL385" i="1"/>
  <c r="AM385" i="1"/>
  <c r="AL373" i="1"/>
  <c r="AM373" i="1"/>
  <c r="AL346" i="1"/>
  <c r="AM346" i="1"/>
  <c r="AL344" i="1"/>
  <c r="AM344" i="1"/>
  <c r="AL336" i="1"/>
  <c r="AM336" i="1"/>
  <c r="AL334" i="1"/>
  <c r="AM334" i="1"/>
  <c r="AL318" i="1"/>
  <c r="AM318" i="1"/>
  <c r="AL306" i="1"/>
  <c r="AM306" i="1"/>
  <c r="AL300" i="1"/>
  <c r="AM300" i="1"/>
  <c r="AL294" i="1"/>
  <c r="AM294" i="1"/>
  <c r="AL232" i="1"/>
  <c r="AM232" i="1"/>
  <c r="AL207" i="1"/>
  <c r="AM207" i="1"/>
  <c r="AL205" i="1"/>
  <c r="AM205" i="1"/>
  <c r="AL175" i="1"/>
  <c r="AM175" i="1"/>
  <c r="AL173" i="1"/>
  <c r="AM173" i="1"/>
  <c r="AL161" i="1"/>
  <c r="AM161" i="1"/>
  <c r="AL159" i="1"/>
  <c r="AM159" i="1"/>
  <c r="AL157" i="1"/>
  <c r="AM157" i="1"/>
  <c r="AL147" i="1"/>
  <c r="AM147" i="1"/>
  <c r="AL139" i="1"/>
  <c r="AM139" i="1"/>
  <c r="AL137" i="1"/>
  <c r="AM137" i="1"/>
  <c r="AL119" i="1"/>
  <c r="AM119" i="1"/>
  <c r="AL109" i="1"/>
  <c r="AM109" i="1"/>
  <c r="AL101" i="1"/>
  <c r="AM101" i="1"/>
  <c r="AL94" i="1"/>
  <c r="AM94" i="1"/>
  <c r="AL69" i="1"/>
  <c r="AM69" i="1"/>
  <c r="AL92" i="1"/>
  <c r="AM92" i="1"/>
  <c r="AL65" i="1"/>
  <c r="AM65" i="1"/>
  <c r="AL63" i="1"/>
  <c r="AM63" i="1"/>
  <c r="AL61" i="1"/>
  <c r="AM61" i="1"/>
  <c r="AL55" i="1"/>
  <c r="AM55" i="1"/>
  <c r="AL53" i="1"/>
  <c r="AM53" i="1"/>
  <c r="AN723" i="1"/>
  <c r="AN744" i="1"/>
  <c r="AN715" i="1"/>
  <c r="AN713" i="1"/>
  <c r="AN699" i="1"/>
  <c r="AN693" i="1"/>
  <c r="AN685" i="1"/>
  <c r="AN679" i="1"/>
  <c r="AN649" i="1"/>
  <c r="AN643" i="1"/>
  <c r="AN609" i="1"/>
  <c r="AN607" i="1"/>
  <c r="AN601" i="1"/>
  <c r="AN597" i="1"/>
  <c r="AN593" i="1"/>
  <c r="AN587" i="1"/>
  <c r="AN575" i="1"/>
  <c r="AN563" i="1"/>
  <c r="AN547" i="1"/>
  <c r="AN545" i="1"/>
  <c r="AN540" i="1"/>
  <c r="AN524" i="1"/>
  <c r="AN510" i="1"/>
  <c r="AN366" i="1"/>
  <c r="AN306" i="1"/>
  <c r="AN188" i="1"/>
  <c r="AN170" i="1"/>
  <c r="AN164" i="1"/>
  <c r="AN96" i="1"/>
  <c r="AN748" i="1"/>
  <c r="AN740" i="1"/>
  <c r="AN738" i="1"/>
  <c r="AN730" i="1"/>
  <c r="AN726" i="1"/>
  <c r="AN718" i="1"/>
  <c r="AN710" i="1"/>
  <c r="AN708" i="1"/>
  <c r="AN706" i="1"/>
  <c r="AN668" i="1"/>
  <c r="AN656" i="1"/>
  <c r="AN634" i="1"/>
  <c r="AN632" i="1"/>
  <c r="AN628" i="1"/>
  <c r="AN626" i="1"/>
  <c r="AN624" i="1"/>
  <c r="AN620" i="1"/>
  <c r="AN618" i="1"/>
  <c r="AN616" i="1"/>
  <c r="AN612" i="1"/>
  <c r="AN604" i="1"/>
  <c r="AN566" i="1"/>
  <c r="AN556" i="1"/>
  <c r="AN537" i="1"/>
  <c r="AN533" i="1"/>
  <c r="AN531" i="1"/>
  <c r="AN529" i="1"/>
  <c r="AN527" i="1"/>
  <c r="AN515" i="1"/>
  <c r="AN484" i="1"/>
  <c r="AN472" i="1"/>
  <c r="AN464" i="1"/>
  <c r="AN435" i="1"/>
  <c r="AN355" i="1"/>
  <c r="AN213" i="1"/>
  <c r="AN157" i="1"/>
  <c r="AN109" i="1"/>
  <c r="AN69" i="1"/>
  <c r="AN53" i="1"/>
  <c r="AE19" i="1" l="1"/>
  <c r="W19" i="1" s="1"/>
  <c r="AD19" i="1" l="1"/>
  <c r="X19" i="1"/>
  <c r="Y19" i="1" s="1"/>
  <c r="AL19" i="1" l="1"/>
  <c r="AM19" i="1"/>
  <c r="Z19" i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E753" i="1"/>
  <c r="W753" i="1" s="1"/>
  <c r="C753" i="1"/>
  <c r="AE752" i="1"/>
  <c r="W752" i="1" s="1"/>
  <c r="C752" i="1"/>
  <c r="AE751" i="1"/>
  <c r="W751" i="1" s="1"/>
  <c r="C751" i="1"/>
  <c r="AE750" i="1"/>
  <c r="W750" i="1" s="1"/>
  <c r="C750" i="1"/>
  <c r="AE749" i="1"/>
  <c r="W749" i="1" s="1"/>
  <c r="AG748" i="1"/>
  <c r="AJ748" i="1" s="1"/>
  <c r="AE748" i="1"/>
  <c r="W748" i="1" s="1"/>
  <c r="AD748" i="1"/>
  <c r="D748" i="1"/>
  <c r="C748" i="1"/>
  <c r="AE747" i="1"/>
  <c r="W747" i="1" s="1"/>
  <c r="C747" i="1"/>
  <c r="AE746" i="1"/>
  <c r="W746" i="1" s="1"/>
  <c r="C746" i="1"/>
  <c r="AE745" i="1"/>
  <c r="W745" i="1" s="1"/>
  <c r="AG740" i="1"/>
  <c r="AJ740" i="1" s="1"/>
  <c r="AE740" i="1"/>
  <c r="W740" i="1" s="1"/>
  <c r="AD740" i="1"/>
  <c r="D740" i="1"/>
  <c r="C740" i="1"/>
  <c r="AE739" i="1"/>
  <c r="W739" i="1" s="1"/>
  <c r="AG738" i="1"/>
  <c r="AJ738" i="1" s="1"/>
  <c r="AE738" i="1"/>
  <c r="W738" i="1" s="1"/>
  <c r="AD738" i="1"/>
  <c r="D738" i="1"/>
  <c r="C738" i="1"/>
  <c r="AE737" i="1"/>
  <c r="W737" i="1" s="1"/>
  <c r="C737" i="1"/>
  <c r="AE736" i="1"/>
  <c r="W736" i="1" s="1"/>
  <c r="C736" i="1"/>
  <c r="AE735" i="1"/>
  <c r="W735" i="1" s="1"/>
  <c r="C735" i="1"/>
  <c r="AE734" i="1"/>
  <c r="W734" i="1" s="1"/>
  <c r="C734" i="1"/>
  <c r="AE733" i="1"/>
  <c r="W733" i="1" s="1"/>
  <c r="C733" i="1"/>
  <c r="AE732" i="1"/>
  <c r="W732" i="1" s="1"/>
  <c r="C732" i="1"/>
  <c r="AE731" i="1"/>
  <c r="W731" i="1" s="1"/>
  <c r="AG730" i="1"/>
  <c r="AJ730" i="1" s="1"/>
  <c r="AE730" i="1"/>
  <c r="W730" i="1" s="1"/>
  <c r="AD730" i="1"/>
  <c r="D730" i="1"/>
  <c r="C730" i="1"/>
  <c r="AE729" i="1"/>
  <c r="W729" i="1" s="1"/>
  <c r="C729" i="1"/>
  <c r="AE728" i="1"/>
  <c r="W728" i="1" s="1"/>
  <c r="C728" i="1"/>
  <c r="AE727" i="1"/>
  <c r="W727" i="1" s="1"/>
  <c r="AG726" i="1"/>
  <c r="AJ726" i="1" s="1"/>
  <c r="AE726" i="1"/>
  <c r="W726" i="1" s="1"/>
  <c r="AD726" i="1"/>
  <c r="D726" i="1"/>
  <c r="C726" i="1"/>
  <c r="AE725" i="1"/>
  <c r="W725" i="1" s="1"/>
  <c r="C725" i="1"/>
  <c r="AE724" i="1"/>
  <c r="W724" i="1" s="1"/>
  <c r="AG723" i="1"/>
  <c r="AJ723" i="1" s="1"/>
  <c r="AE723" i="1"/>
  <c r="W723" i="1" s="1"/>
  <c r="AD723" i="1"/>
  <c r="D723" i="1"/>
  <c r="C723" i="1"/>
  <c r="AE722" i="1"/>
  <c r="W722" i="1" s="1"/>
  <c r="C722" i="1"/>
  <c r="AE721" i="1"/>
  <c r="W721" i="1" s="1"/>
  <c r="C721" i="1"/>
  <c r="AE720" i="1"/>
  <c r="W720" i="1" s="1"/>
  <c r="C720" i="1"/>
  <c r="AE719" i="1"/>
  <c r="W719" i="1" s="1"/>
  <c r="AG718" i="1"/>
  <c r="AJ718" i="1" s="1"/>
  <c r="AE718" i="1"/>
  <c r="W718" i="1" s="1"/>
  <c r="AD718" i="1"/>
  <c r="D718" i="1"/>
  <c r="C718" i="1"/>
  <c r="AE717" i="1"/>
  <c r="W717" i="1" s="1"/>
  <c r="C717" i="1"/>
  <c r="AE716" i="1"/>
  <c r="W716" i="1" s="1"/>
  <c r="AG744" i="1"/>
  <c r="AJ744" i="1" s="1"/>
  <c r="AE744" i="1"/>
  <c r="W744" i="1" s="1"/>
  <c r="AD744" i="1"/>
  <c r="D744" i="1"/>
  <c r="C744" i="1"/>
  <c r="AE743" i="1"/>
  <c r="W743" i="1" s="1"/>
  <c r="C743" i="1"/>
  <c r="AE742" i="1"/>
  <c r="W742" i="1" s="1"/>
  <c r="C742" i="1"/>
  <c r="AE741" i="1"/>
  <c r="W741" i="1" s="1"/>
  <c r="AG715" i="1"/>
  <c r="AJ715" i="1" s="1"/>
  <c r="AE715" i="1"/>
  <c r="W715" i="1" s="1"/>
  <c r="AD715" i="1"/>
  <c r="D715" i="1"/>
  <c r="C715" i="1"/>
  <c r="AE714" i="1"/>
  <c r="W714" i="1" s="1"/>
  <c r="AG713" i="1"/>
  <c r="AJ713" i="1" s="1"/>
  <c r="AE713" i="1"/>
  <c r="W713" i="1" s="1"/>
  <c r="AD713" i="1"/>
  <c r="D713" i="1"/>
  <c r="C713" i="1"/>
  <c r="AE712" i="1"/>
  <c r="W712" i="1" s="1"/>
  <c r="C712" i="1"/>
  <c r="AE711" i="1"/>
  <c r="W711" i="1" s="1"/>
  <c r="AG710" i="1"/>
  <c r="AJ710" i="1" s="1"/>
  <c r="AE710" i="1"/>
  <c r="W710" i="1" s="1"/>
  <c r="AD710" i="1"/>
  <c r="D710" i="1"/>
  <c r="C710" i="1"/>
  <c r="AE709" i="1"/>
  <c r="W709" i="1" s="1"/>
  <c r="AG708" i="1"/>
  <c r="AJ708" i="1" s="1"/>
  <c r="AE708" i="1"/>
  <c r="W708" i="1" s="1"/>
  <c r="AD708" i="1"/>
  <c r="D708" i="1"/>
  <c r="C708" i="1"/>
  <c r="AE707" i="1"/>
  <c r="W707" i="1" s="1"/>
  <c r="AG706" i="1"/>
  <c r="AJ706" i="1" s="1"/>
  <c r="AE706" i="1"/>
  <c r="W706" i="1" s="1"/>
  <c r="AD706" i="1"/>
  <c r="D706" i="1"/>
  <c r="C706" i="1"/>
  <c r="AE705" i="1"/>
  <c r="W705" i="1" s="1"/>
  <c r="C705" i="1"/>
  <c r="AE704" i="1"/>
  <c r="W704" i="1" s="1"/>
  <c r="C704" i="1"/>
  <c r="AE703" i="1"/>
  <c r="W703" i="1" s="1"/>
  <c r="C703" i="1"/>
  <c r="AE702" i="1"/>
  <c r="W702" i="1" s="1"/>
  <c r="C702" i="1"/>
  <c r="AE701" i="1"/>
  <c r="W701" i="1" s="1"/>
  <c r="C701" i="1"/>
  <c r="AE700" i="1"/>
  <c r="W700" i="1" s="1"/>
  <c r="AG699" i="1"/>
  <c r="AJ699" i="1" s="1"/>
  <c r="AE699" i="1"/>
  <c r="W699" i="1" s="1"/>
  <c r="AD699" i="1"/>
  <c r="D699" i="1"/>
  <c r="C699" i="1"/>
  <c r="AE698" i="1"/>
  <c r="W698" i="1" s="1"/>
  <c r="C698" i="1"/>
  <c r="AE697" i="1"/>
  <c r="W697" i="1" s="1"/>
  <c r="C697" i="1"/>
  <c r="AE696" i="1"/>
  <c r="W696" i="1" s="1"/>
  <c r="C696" i="1"/>
  <c r="AE695" i="1"/>
  <c r="W695" i="1" s="1"/>
  <c r="C695" i="1"/>
  <c r="AE694" i="1"/>
  <c r="W694" i="1" s="1"/>
  <c r="AG693" i="1"/>
  <c r="AJ693" i="1" s="1"/>
  <c r="AE693" i="1"/>
  <c r="W693" i="1" s="1"/>
  <c r="AD693" i="1"/>
  <c r="D693" i="1"/>
  <c r="C693" i="1"/>
  <c r="AE692" i="1"/>
  <c r="W692" i="1" s="1"/>
  <c r="C692" i="1"/>
  <c r="AE691" i="1"/>
  <c r="W691" i="1" s="1"/>
  <c r="C691" i="1"/>
  <c r="AE690" i="1"/>
  <c r="W690" i="1" s="1"/>
  <c r="AD690" i="1"/>
  <c r="C690" i="1"/>
  <c r="AE689" i="1"/>
  <c r="W689" i="1" s="1"/>
  <c r="C689" i="1"/>
  <c r="AE688" i="1"/>
  <c r="W688" i="1" s="1"/>
  <c r="C688" i="1"/>
  <c r="AE687" i="1"/>
  <c r="W687" i="1" s="1"/>
  <c r="C687" i="1"/>
  <c r="AE686" i="1"/>
  <c r="W686" i="1" s="1"/>
  <c r="AG685" i="1"/>
  <c r="AJ685" i="1" s="1"/>
  <c r="AE685" i="1"/>
  <c r="W685" i="1" s="1"/>
  <c r="AD685" i="1"/>
  <c r="D685" i="1"/>
  <c r="C685" i="1"/>
  <c r="AE684" i="1"/>
  <c r="W684" i="1" s="1"/>
  <c r="C684" i="1"/>
  <c r="AE683" i="1"/>
  <c r="W683" i="1" s="1"/>
  <c r="C683" i="1"/>
  <c r="AE682" i="1"/>
  <c r="W682" i="1" s="1"/>
  <c r="C682" i="1"/>
  <c r="AE681" i="1"/>
  <c r="W681" i="1" s="1"/>
  <c r="C681" i="1"/>
  <c r="AE680" i="1"/>
  <c r="W680" i="1" s="1"/>
  <c r="AG679" i="1"/>
  <c r="AJ679" i="1" s="1"/>
  <c r="AE679" i="1"/>
  <c r="W679" i="1" s="1"/>
  <c r="AD679" i="1"/>
  <c r="D679" i="1"/>
  <c r="C679" i="1"/>
  <c r="AE678" i="1"/>
  <c r="W678" i="1" s="1"/>
  <c r="C678" i="1"/>
  <c r="AE677" i="1"/>
  <c r="W677" i="1" s="1"/>
  <c r="C677" i="1"/>
  <c r="AE676" i="1"/>
  <c r="W676" i="1" s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C670" i="1"/>
  <c r="AE669" i="1"/>
  <c r="W669" i="1" s="1"/>
  <c r="AD669" i="1"/>
  <c r="AG668" i="1"/>
  <c r="AJ668" i="1" s="1"/>
  <c r="AE668" i="1"/>
  <c r="W668" i="1" s="1"/>
  <c r="AD668" i="1"/>
  <c r="D668" i="1"/>
  <c r="C668" i="1"/>
  <c r="AE667" i="1"/>
  <c r="W667" i="1" s="1"/>
  <c r="C667" i="1"/>
  <c r="AE666" i="1"/>
  <c r="W666" i="1" s="1"/>
  <c r="C666" i="1"/>
  <c r="AE665" i="1"/>
  <c r="W665" i="1" s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AG656" i="1"/>
  <c r="AJ656" i="1" s="1"/>
  <c r="AE656" i="1"/>
  <c r="W656" i="1" s="1"/>
  <c r="AD656" i="1"/>
  <c r="D656" i="1"/>
  <c r="C656" i="1"/>
  <c r="AE655" i="1"/>
  <c r="W655" i="1" s="1"/>
  <c r="C655" i="1"/>
  <c r="AE654" i="1"/>
  <c r="W654" i="1" s="1"/>
  <c r="C654" i="1"/>
  <c r="AE653" i="1"/>
  <c r="W653" i="1" s="1"/>
  <c r="C653" i="1"/>
  <c r="AE652" i="1"/>
  <c r="W652" i="1" s="1"/>
  <c r="X652" i="1" s="1"/>
  <c r="C652" i="1"/>
  <c r="AE651" i="1"/>
  <c r="W651" i="1" s="1"/>
  <c r="C651" i="1"/>
  <c r="AE650" i="1"/>
  <c r="W650" i="1" s="1"/>
  <c r="AG649" i="1"/>
  <c r="AJ649" i="1" s="1"/>
  <c r="AE649" i="1"/>
  <c r="W649" i="1" s="1"/>
  <c r="AD649" i="1"/>
  <c r="D649" i="1"/>
  <c r="C649" i="1"/>
  <c r="AE648" i="1"/>
  <c r="W648" i="1" s="1"/>
  <c r="C648" i="1"/>
  <c r="AE647" i="1"/>
  <c r="W647" i="1" s="1"/>
  <c r="C647" i="1"/>
  <c r="AE646" i="1"/>
  <c r="W646" i="1" s="1"/>
  <c r="C646" i="1"/>
  <c r="AE645" i="1"/>
  <c r="W645" i="1" s="1"/>
  <c r="C645" i="1"/>
  <c r="AE644" i="1"/>
  <c r="W644" i="1" s="1"/>
  <c r="X644" i="1" s="1"/>
  <c r="AG643" i="1"/>
  <c r="AJ643" i="1" s="1"/>
  <c r="AE643" i="1"/>
  <c r="W643" i="1" s="1"/>
  <c r="AD643" i="1"/>
  <c r="D643" i="1"/>
  <c r="C643" i="1"/>
  <c r="AE642" i="1"/>
  <c r="W642" i="1" s="1"/>
  <c r="C642" i="1"/>
  <c r="AE641" i="1"/>
  <c r="W641" i="1" s="1"/>
  <c r="C641" i="1"/>
  <c r="AE640" i="1"/>
  <c r="W640" i="1" s="1"/>
  <c r="C640" i="1"/>
  <c r="AE639" i="1"/>
  <c r="W639" i="1" s="1"/>
  <c r="C639" i="1"/>
  <c r="AE638" i="1"/>
  <c r="W638" i="1" s="1"/>
  <c r="X638" i="1" s="1"/>
  <c r="C638" i="1"/>
  <c r="AE637" i="1"/>
  <c r="W637" i="1" s="1"/>
  <c r="C637" i="1"/>
  <c r="AE636" i="1"/>
  <c r="W636" i="1" s="1"/>
  <c r="C636" i="1"/>
  <c r="AE635" i="1"/>
  <c r="W635" i="1" s="1"/>
  <c r="AG634" i="1"/>
  <c r="AJ634" i="1" s="1"/>
  <c r="AE634" i="1"/>
  <c r="W634" i="1" s="1"/>
  <c r="AD634" i="1"/>
  <c r="D634" i="1"/>
  <c r="C634" i="1"/>
  <c r="W633" i="1"/>
  <c r="AG632" i="1"/>
  <c r="AJ632" i="1" s="1"/>
  <c r="AE632" i="1"/>
  <c r="W632" i="1" s="1"/>
  <c r="AD632" i="1"/>
  <c r="D632" i="1"/>
  <c r="C632" i="1"/>
  <c r="AE631" i="1"/>
  <c r="W631" i="1" s="1"/>
  <c r="C631" i="1"/>
  <c r="AE630" i="1"/>
  <c r="W630" i="1" s="1"/>
  <c r="C630" i="1"/>
  <c r="AE629" i="1"/>
  <c r="W629" i="1" s="1"/>
  <c r="AG628" i="1"/>
  <c r="AJ628" i="1" s="1"/>
  <c r="AE628" i="1"/>
  <c r="W628" i="1" s="1"/>
  <c r="AD628" i="1"/>
  <c r="D628" i="1"/>
  <c r="C628" i="1"/>
  <c r="AE627" i="1"/>
  <c r="W627" i="1" s="1"/>
  <c r="AG626" i="1"/>
  <c r="AJ626" i="1" s="1"/>
  <c r="AE626" i="1"/>
  <c r="W626" i="1" s="1"/>
  <c r="AD626" i="1"/>
  <c r="D626" i="1"/>
  <c r="C626" i="1"/>
  <c r="AE625" i="1"/>
  <c r="W625" i="1" s="1"/>
  <c r="AG624" i="1"/>
  <c r="AJ624" i="1" s="1"/>
  <c r="AE624" i="1"/>
  <c r="W624" i="1" s="1"/>
  <c r="AD624" i="1"/>
  <c r="D624" i="1"/>
  <c r="C624" i="1"/>
  <c r="AE623" i="1"/>
  <c r="W623" i="1" s="1"/>
  <c r="C623" i="1"/>
  <c r="AE622" i="1"/>
  <c r="W622" i="1" s="1"/>
  <c r="X622" i="1" s="1"/>
  <c r="C622" i="1"/>
  <c r="AE621" i="1"/>
  <c r="W621" i="1" s="1"/>
  <c r="AG620" i="1"/>
  <c r="AJ620" i="1" s="1"/>
  <c r="AE620" i="1"/>
  <c r="W620" i="1" s="1"/>
  <c r="AD620" i="1"/>
  <c r="D620" i="1"/>
  <c r="C620" i="1"/>
  <c r="AE619" i="1"/>
  <c r="W619" i="1" s="1"/>
  <c r="AG618" i="1"/>
  <c r="AJ618" i="1" s="1"/>
  <c r="AE618" i="1"/>
  <c r="W618" i="1" s="1"/>
  <c r="AD618" i="1"/>
  <c r="D618" i="1"/>
  <c r="C618" i="1"/>
  <c r="AE617" i="1"/>
  <c r="W617" i="1" s="1"/>
  <c r="AG616" i="1"/>
  <c r="AJ616" i="1" s="1"/>
  <c r="AE616" i="1"/>
  <c r="W616" i="1" s="1"/>
  <c r="AD616" i="1"/>
  <c r="D616" i="1"/>
  <c r="C616" i="1"/>
  <c r="AE615" i="1"/>
  <c r="W615" i="1" s="1"/>
  <c r="C615" i="1"/>
  <c r="AE614" i="1"/>
  <c r="W614" i="1" s="1"/>
  <c r="C614" i="1"/>
  <c r="AE613" i="1"/>
  <c r="W613" i="1" s="1"/>
  <c r="AG612" i="1"/>
  <c r="AJ612" i="1" s="1"/>
  <c r="AE612" i="1"/>
  <c r="W612" i="1" s="1"/>
  <c r="AD612" i="1"/>
  <c r="D612" i="1"/>
  <c r="C612" i="1"/>
  <c r="AE611" i="1"/>
  <c r="W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AG607" i="1"/>
  <c r="AJ607" i="1" s="1"/>
  <c r="AE607" i="1"/>
  <c r="W607" i="1" s="1"/>
  <c r="AD607" i="1"/>
  <c r="D607" i="1"/>
  <c r="C607" i="1"/>
  <c r="AE606" i="1"/>
  <c r="W606" i="1" s="1"/>
  <c r="C606" i="1"/>
  <c r="AE605" i="1"/>
  <c r="W605" i="1" s="1"/>
  <c r="AE604" i="1"/>
  <c r="W604" i="1" s="1"/>
  <c r="AD604" i="1"/>
  <c r="C604" i="1"/>
  <c r="AE603" i="1"/>
  <c r="W603" i="1" s="1"/>
  <c r="C603" i="1"/>
  <c r="AE602" i="1"/>
  <c r="W602" i="1" s="1"/>
  <c r="AG601" i="1"/>
  <c r="AJ601" i="1" s="1"/>
  <c r="AE601" i="1"/>
  <c r="W601" i="1" s="1"/>
  <c r="AD601" i="1"/>
  <c r="D601" i="1"/>
  <c r="C601" i="1"/>
  <c r="AE600" i="1"/>
  <c r="W600" i="1" s="1"/>
  <c r="C600" i="1"/>
  <c r="AE599" i="1"/>
  <c r="W599" i="1" s="1"/>
  <c r="C599" i="1"/>
  <c r="AE598" i="1"/>
  <c r="W598" i="1" s="1"/>
  <c r="AG597" i="1"/>
  <c r="AJ597" i="1" s="1"/>
  <c r="AE597" i="1"/>
  <c r="W597" i="1" s="1"/>
  <c r="AD597" i="1"/>
  <c r="D597" i="1"/>
  <c r="C597" i="1"/>
  <c r="AE596" i="1"/>
  <c r="W596" i="1" s="1"/>
  <c r="C596" i="1"/>
  <c r="AE595" i="1"/>
  <c r="W595" i="1" s="1"/>
  <c r="C595" i="1"/>
  <c r="AE594" i="1"/>
  <c r="W594" i="1" s="1"/>
  <c r="AG593" i="1"/>
  <c r="AJ593" i="1" s="1"/>
  <c r="AE593" i="1"/>
  <c r="W593" i="1" s="1"/>
  <c r="AD593" i="1"/>
  <c r="D593" i="1"/>
  <c r="C593" i="1"/>
  <c r="AE592" i="1"/>
  <c r="W592" i="1" s="1"/>
  <c r="C592" i="1"/>
  <c r="AE591" i="1"/>
  <c r="W591" i="1" s="1"/>
  <c r="C591" i="1"/>
  <c r="AE590" i="1"/>
  <c r="W590" i="1" s="1"/>
  <c r="C590" i="1"/>
  <c r="AE589" i="1"/>
  <c r="W589" i="1" s="1"/>
  <c r="C589" i="1"/>
  <c r="AE588" i="1"/>
  <c r="W588" i="1" s="1"/>
  <c r="AG587" i="1"/>
  <c r="AJ587" i="1" s="1"/>
  <c r="AE587" i="1"/>
  <c r="W587" i="1" s="1"/>
  <c r="AD587" i="1"/>
  <c r="D587" i="1"/>
  <c r="C587" i="1"/>
  <c r="AE586" i="1"/>
  <c r="W586" i="1" s="1"/>
  <c r="C586" i="1"/>
  <c r="AE585" i="1"/>
  <c r="W585" i="1" s="1"/>
  <c r="C585" i="1"/>
  <c r="AE584" i="1"/>
  <c r="W584" i="1" s="1"/>
  <c r="C584" i="1"/>
  <c r="AE583" i="1"/>
  <c r="W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AG575" i="1"/>
  <c r="AJ575" i="1" s="1"/>
  <c r="AE575" i="1"/>
  <c r="W575" i="1" s="1"/>
  <c r="AD575" i="1"/>
  <c r="D575" i="1"/>
  <c r="C575" i="1"/>
  <c r="AE574" i="1"/>
  <c r="W574" i="1" s="1"/>
  <c r="C574" i="1"/>
  <c r="AE573" i="1"/>
  <c r="W573" i="1" s="1"/>
  <c r="C573" i="1"/>
  <c r="AE572" i="1"/>
  <c r="W572" i="1" s="1"/>
  <c r="C572" i="1"/>
  <c r="AE571" i="1"/>
  <c r="AE570" i="1"/>
  <c r="W570" i="1" s="1"/>
  <c r="C570" i="1"/>
  <c r="AE569" i="1"/>
  <c r="W569" i="1" s="1"/>
  <c r="AE568" i="1"/>
  <c r="W568" i="1" s="1"/>
  <c r="C568" i="1"/>
  <c r="AE567" i="1"/>
  <c r="W567" i="1" s="1"/>
  <c r="AE566" i="1"/>
  <c r="AE565" i="1"/>
  <c r="W565" i="1" s="1"/>
  <c r="C565" i="1"/>
  <c r="AE564" i="1"/>
  <c r="AG563" i="1"/>
  <c r="AJ563" i="1" s="1"/>
  <c r="AE563" i="1"/>
  <c r="W563" i="1" s="1"/>
  <c r="AD563" i="1"/>
  <c r="D563" i="1"/>
  <c r="C563" i="1"/>
  <c r="AE562" i="1"/>
  <c r="C562" i="1"/>
  <c r="AE561" i="1"/>
  <c r="W561" i="1" s="1"/>
  <c r="X561" i="1" s="1"/>
  <c r="AE560" i="1"/>
  <c r="W560" i="1" s="1"/>
  <c r="C560" i="1"/>
  <c r="AE559" i="1"/>
  <c r="C559" i="1"/>
  <c r="AE558" i="1"/>
  <c r="AE557" i="1"/>
  <c r="W557" i="1" s="1"/>
  <c r="AE556" i="1"/>
  <c r="AE555" i="1"/>
  <c r="AE554" i="1"/>
  <c r="W554" i="1" s="1"/>
  <c r="C554" i="1"/>
  <c r="AE553" i="1"/>
  <c r="AD553" i="1" s="1"/>
  <c r="AE552" i="1"/>
  <c r="W552" i="1" s="1"/>
  <c r="C552" i="1"/>
  <c r="AE551" i="1"/>
  <c r="W551" i="1" s="1"/>
  <c r="X551" i="1" s="1"/>
  <c r="AE550" i="1"/>
  <c r="W550" i="1" s="1"/>
  <c r="AE549" i="1"/>
  <c r="W549" i="1" s="1"/>
  <c r="X549" i="1" s="1"/>
  <c r="C549" i="1"/>
  <c r="AE548" i="1"/>
  <c r="AE547" i="1"/>
  <c r="AD547" i="1" s="1"/>
  <c r="AE546" i="1"/>
  <c r="W546" i="1" s="1"/>
  <c r="AE545" i="1"/>
  <c r="AD545" i="1"/>
  <c r="C545" i="1"/>
  <c r="AE544" i="1"/>
  <c r="C544" i="1"/>
  <c r="AE542" i="1"/>
  <c r="AD542" i="1" s="1"/>
  <c r="C542" i="1"/>
  <c r="AE541" i="1"/>
  <c r="AE540" i="1"/>
  <c r="AD540" i="1"/>
  <c r="AE539" i="1"/>
  <c r="C539" i="1"/>
  <c r="AE538" i="1"/>
  <c r="AD538" i="1" s="1"/>
  <c r="AE537" i="1"/>
  <c r="C537" i="1"/>
  <c r="AE536" i="1"/>
  <c r="W536" i="1" s="1"/>
  <c r="X536" i="1" s="1"/>
  <c r="AE535" i="1"/>
  <c r="W535" i="1" s="1"/>
  <c r="C535" i="1"/>
  <c r="AE534" i="1"/>
  <c r="W534" i="1" s="1"/>
  <c r="X534" i="1" s="1"/>
  <c r="AE533" i="1"/>
  <c r="AE532" i="1"/>
  <c r="W532" i="1" s="1"/>
  <c r="AE531" i="1"/>
  <c r="C531" i="1"/>
  <c r="AE530" i="1"/>
  <c r="AE529" i="1"/>
  <c r="W529" i="1" s="1"/>
  <c r="X529" i="1" s="1"/>
  <c r="AD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E524" i="1"/>
  <c r="C524" i="1"/>
  <c r="AE523" i="1"/>
  <c r="AD523" i="1" s="1"/>
  <c r="C523" i="1"/>
  <c r="AE522" i="1"/>
  <c r="AE521" i="1"/>
  <c r="W521" i="1" s="1"/>
  <c r="C521" i="1"/>
  <c r="AE520" i="1"/>
  <c r="AE519" i="1"/>
  <c r="W519" i="1" s="1"/>
  <c r="X519" i="1" s="1"/>
  <c r="AE518" i="1"/>
  <c r="W518" i="1" s="1"/>
  <c r="AE517" i="1"/>
  <c r="AD517" i="1" s="1"/>
  <c r="AE516" i="1"/>
  <c r="W516" i="1" s="1"/>
  <c r="AE515" i="1"/>
  <c r="W515" i="1" s="1"/>
  <c r="X515" i="1" s="1"/>
  <c r="AE514" i="1"/>
  <c r="W514" i="1" s="1"/>
  <c r="C514" i="1"/>
  <c r="AE513" i="1"/>
  <c r="W513" i="1" s="1"/>
  <c r="X513" i="1" s="1"/>
  <c r="C513" i="1"/>
  <c r="AE512" i="1"/>
  <c r="AE511" i="1"/>
  <c r="W511" i="1" s="1"/>
  <c r="X511" i="1" s="1"/>
  <c r="AE510" i="1"/>
  <c r="C510" i="1"/>
  <c r="AE509" i="1"/>
  <c r="AD509" i="1" s="1"/>
  <c r="AE508" i="1"/>
  <c r="W508" i="1" s="1"/>
  <c r="C508" i="1"/>
  <c r="AE507" i="1"/>
  <c r="AD507" i="1" s="1"/>
  <c r="AE506" i="1"/>
  <c r="C506" i="1"/>
  <c r="AE505" i="1"/>
  <c r="AD505" i="1" s="1"/>
  <c r="C505" i="1"/>
  <c r="AE504" i="1"/>
  <c r="C504" i="1"/>
  <c r="AE503" i="1"/>
  <c r="AD503" i="1" s="1"/>
  <c r="AE502" i="1"/>
  <c r="AE500" i="1"/>
  <c r="AD500" i="1" s="1"/>
  <c r="C500" i="1"/>
  <c r="AE499" i="1"/>
  <c r="AE498" i="1"/>
  <c r="W498" i="1" s="1"/>
  <c r="C498" i="1"/>
  <c r="AE497" i="1"/>
  <c r="AE496" i="1"/>
  <c r="W496" i="1" s="1"/>
  <c r="AE495" i="1"/>
  <c r="C495" i="1"/>
  <c r="AE494" i="1"/>
  <c r="W494" i="1" s="1"/>
  <c r="C494" i="1"/>
  <c r="AE493" i="1"/>
  <c r="C493" i="1"/>
  <c r="AE492" i="1"/>
  <c r="W492" i="1" s="1"/>
  <c r="C492" i="1"/>
  <c r="AE491" i="1"/>
  <c r="AE490" i="1"/>
  <c r="W490" i="1" s="1"/>
  <c r="AE489" i="1"/>
  <c r="C489" i="1"/>
  <c r="AE488" i="1"/>
  <c r="W488" i="1" s="1"/>
  <c r="X488" i="1" s="1"/>
  <c r="AE487" i="1"/>
  <c r="C487" i="1"/>
  <c r="AE486" i="1"/>
  <c r="AD486" i="1" s="1"/>
  <c r="AE485" i="1"/>
  <c r="W485" i="1" s="1"/>
  <c r="AE484" i="1"/>
  <c r="AD484" i="1"/>
  <c r="C484" i="1"/>
  <c r="AE483" i="1"/>
  <c r="C483" i="1"/>
  <c r="AE482" i="1"/>
  <c r="W482" i="1" s="1"/>
  <c r="X482" i="1" s="1"/>
  <c r="AE481" i="1"/>
  <c r="W481" i="1" s="1"/>
  <c r="AE480" i="1"/>
  <c r="AD480" i="1" s="1"/>
  <c r="AE479" i="1"/>
  <c r="W479" i="1" s="1"/>
  <c r="C479" i="1"/>
  <c r="AE478" i="1"/>
  <c r="AD478" i="1" s="1"/>
  <c r="AE477" i="1"/>
  <c r="AD477" i="1" s="1"/>
  <c r="C477" i="1"/>
  <c r="AE476" i="1"/>
  <c r="AD476" i="1" s="1"/>
  <c r="C476" i="1"/>
  <c r="AE475" i="1"/>
  <c r="AD475" i="1" s="1"/>
  <c r="AE474" i="1"/>
  <c r="AD474" i="1" s="1"/>
  <c r="C474" i="1"/>
  <c r="AE473" i="1"/>
  <c r="AD473" i="1" s="1"/>
  <c r="AE472" i="1"/>
  <c r="AD472" i="1"/>
  <c r="C472" i="1"/>
  <c r="AE471" i="1"/>
  <c r="W471" i="1" s="1"/>
  <c r="X471" i="1" s="1"/>
  <c r="AE470" i="1"/>
  <c r="AD470" i="1" s="1"/>
  <c r="C470" i="1"/>
  <c r="AE469" i="1"/>
  <c r="AD469" i="1" s="1"/>
  <c r="C469" i="1"/>
  <c r="AE468" i="1"/>
  <c r="AD468" i="1" s="1"/>
  <c r="AE467" i="1"/>
  <c r="AD467" i="1" s="1"/>
  <c r="C467" i="1"/>
  <c r="AE466" i="1"/>
  <c r="AD466" i="1" s="1"/>
  <c r="C466" i="1"/>
  <c r="AE465" i="1"/>
  <c r="AD465" i="1" s="1"/>
  <c r="AE464" i="1"/>
  <c r="AD464" i="1"/>
  <c r="AE463" i="1"/>
  <c r="W463" i="1" s="1"/>
  <c r="C463" i="1"/>
  <c r="AE462" i="1"/>
  <c r="W462" i="1" s="1"/>
  <c r="C462" i="1"/>
  <c r="AE461" i="1"/>
  <c r="W461" i="1" s="1"/>
  <c r="AE460" i="1"/>
  <c r="W460" i="1" s="1"/>
  <c r="C460" i="1"/>
  <c r="AE459" i="1"/>
  <c r="W459" i="1" s="1"/>
  <c r="C459" i="1"/>
  <c r="AE458" i="1"/>
  <c r="W458" i="1" s="1"/>
  <c r="C458" i="1"/>
  <c r="AE457" i="1"/>
  <c r="W457" i="1" s="1"/>
  <c r="C457" i="1"/>
  <c r="AE456" i="1"/>
  <c r="W456" i="1" s="1"/>
  <c r="AE455" i="1"/>
  <c r="W455" i="1" s="1"/>
  <c r="C455" i="1"/>
  <c r="AE454" i="1"/>
  <c r="W454" i="1" s="1"/>
  <c r="AE453" i="1"/>
  <c r="W453" i="1" s="1"/>
  <c r="C453" i="1"/>
  <c r="AE452" i="1"/>
  <c r="W452" i="1" s="1"/>
  <c r="AE450" i="1"/>
  <c r="W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E444" i="1"/>
  <c r="C444" i="1"/>
  <c r="AE443" i="1"/>
  <c r="AD443" i="1" s="1"/>
  <c r="AE442" i="1"/>
  <c r="W442" i="1" s="1"/>
  <c r="C442" i="1"/>
  <c r="AE441" i="1"/>
  <c r="W441" i="1" s="1"/>
  <c r="X441" i="1" s="1"/>
  <c r="AE440" i="1"/>
  <c r="W440" i="1" s="1"/>
  <c r="AE439" i="1"/>
  <c r="W439" i="1" s="1"/>
  <c r="X439" i="1" s="1"/>
  <c r="AE438" i="1"/>
  <c r="W438" i="1" s="1"/>
  <c r="AE437" i="1"/>
  <c r="C437" i="1"/>
  <c r="AE436" i="1"/>
  <c r="AE435" i="1"/>
  <c r="W435" i="1" s="1"/>
  <c r="C435" i="1"/>
  <c r="AE434" i="1"/>
  <c r="AE433" i="1"/>
  <c r="W433" i="1" s="1"/>
  <c r="AE432" i="1"/>
  <c r="W432" i="1" s="1"/>
  <c r="AE431" i="1"/>
  <c r="W431" i="1" s="1"/>
  <c r="AE430" i="1"/>
  <c r="W430" i="1" s="1"/>
  <c r="X430" i="1" s="1"/>
  <c r="C430" i="1"/>
  <c r="AE429" i="1"/>
  <c r="W429" i="1" s="1"/>
  <c r="C429" i="1"/>
  <c r="AE428" i="1"/>
  <c r="W428" i="1" s="1"/>
  <c r="X428" i="1" s="1"/>
  <c r="AE427" i="1"/>
  <c r="AE426" i="1"/>
  <c r="W426" i="1" s="1"/>
  <c r="C426" i="1"/>
  <c r="AE425" i="1"/>
  <c r="AE424" i="1"/>
  <c r="W424" i="1" s="1"/>
  <c r="X424" i="1" s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E406" i="1"/>
  <c r="W406" i="1" s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AE385" i="1"/>
  <c r="W385" i="1" s="1"/>
  <c r="X385" i="1" s="1"/>
  <c r="C385" i="1"/>
  <c r="AE384" i="1"/>
  <c r="AE383" i="1"/>
  <c r="W383" i="1" s="1"/>
  <c r="X383" i="1" s="1"/>
  <c r="C383" i="1"/>
  <c r="AE382" i="1"/>
  <c r="W382" i="1" s="1"/>
  <c r="AE381" i="1"/>
  <c r="W381" i="1" s="1"/>
  <c r="C381" i="1"/>
  <c r="AE380" i="1"/>
  <c r="W380" i="1" s="1"/>
  <c r="C380" i="1"/>
  <c r="AE379" i="1"/>
  <c r="W379" i="1" s="1"/>
  <c r="X379" i="1" s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C371" i="1"/>
  <c r="AE370" i="1"/>
  <c r="AE369" i="1"/>
  <c r="W369" i="1" s="1"/>
  <c r="X369" i="1" s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AE360" i="1"/>
  <c r="W360" i="1" s="1"/>
  <c r="C360" i="1"/>
  <c r="AE359" i="1"/>
  <c r="W359" i="1" s="1"/>
  <c r="C359" i="1"/>
  <c r="AE358" i="1"/>
  <c r="W358" i="1" s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C353" i="1"/>
  <c r="AE352" i="1"/>
  <c r="AE351" i="1"/>
  <c r="W351" i="1" s="1"/>
  <c r="C351" i="1"/>
  <c r="AE350" i="1"/>
  <c r="W350" i="1" s="1"/>
  <c r="AE349" i="1"/>
  <c r="W349" i="1" s="1"/>
  <c r="AE348" i="1"/>
  <c r="W348" i="1" s="1"/>
  <c r="C348" i="1"/>
  <c r="AE347" i="1"/>
  <c r="W347" i="1" s="1"/>
  <c r="AE346" i="1"/>
  <c r="W346" i="1" s="1"/>
  <c r="C346" i="1"/>
  <c r="AE345" i="1"/>
  <c r="W345" i="1" s="1"/>
  <c r="AE344" i="1"/>
  <c r="W344" i="1" s="1"/>
  <c r="C344" i="1"/>
  <c r="AE343" i="1"/>
  <c r="W343" i="1" s="1"/>
  <c r="C343" i="1"/>
  <c r="AE342" i="1"/>
  <c r="W342" i="1" s="1"/>
  <c r="AE341" i="1"/>
  <c r="W341" i="1" s="1"/>
  <c r="C341" i="1"/>
  <c r="AE340" i="1"/>
  <c r="C340" i="1"/>
  <c r="AE339" i="1"/>
  <c r="W339" i="1" s="1"/>
  <c r="AE338" i="1"/>
  <c r="W338" i="1" s="1"/>
  <c r="C338" i="1"/>
  <c r="AE337" i="1"/>
  <c r="W337" i="1" s="1"/>
  <c r="AE336" i="1"/>
  <c r="C336" i="1"/>
  <c r="AE335" i="1"/>
  <c r="W335" i="1" s="1"/>
  <c r="AE334" i="1"/>
  <c r="W334" i="1" s="1"/>
  <c r="C334" i="1"/>
  <c r="AE333" i="1"/>
  <c r="W333" i="1" s="1"/>
  <c r="C333" i="1"/>
  <c r="AE332" i="1"/>
  <c r="AE331" i="1"/>
  <c r="W331" i="1" s="1"/>
  <c r="X331" i="1" s="1"/>
  <c r="C331" i="1"/>
  <c r="AE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X314" i="1" s="1"/>
  <c r="C314" i="1"/>
  <c r="AE313" i="1"/>
  <c r="AE312" i="1"/>
  <c r="W312" i="1" s="1"/>
  <c r="X312" i="1" s="1"/>
  <c r="C312" i="1"/>
  <c r="AE311" i="1"/>
  <c r="AE310" i="1"/>
  <c r="W310" i="1" s="1"/>
  <c r="X310" i="1" s="1"/>
  <c r="C310" i="1"/>
  <c r="AE309" i="1"/>
  <c r="AE308" i="1"/>
  <c r="W308" i="1" s="1"/>
  <c r="C308" i="1"/>
  <c r="AE307" i="1"/>
  <c r="AE306" i="1"/>
  <c r="AD306" i="1"/>
  <c r="C306" i="1"/>
  <c r="AE305" i="1"/>
  <c r="C305" i="1"/>
  <c r="AE304" i="1"/>
  <c r="AD304" i="1" s="1"/>
  <c r="AE303" i="1"/>
  <c r="C303" i="1"/>
  <c r="AE302" i="1"/>
  <c r="AD302" i="1" s="1"/>
  <c r="C302" i="1"/>
  <c r="AE301" i="1"/>
  <c r="AE300" i="1"/>
  <c r="AD300" i="1" s="1"/>
  <c r="C300" i="1"/>
  <c r="AE299" i="1"/>
  <c r="C299" i="1"/>
  <c r="AE298" i="1"/>
  <c r="AD298" i="1" s="1"/>
  <c r="C298" i="1"/>
  <c r="AE297" i="1"/>
  <c r="AE296" i="1"/>
  <c r="W296" i="1" s="1"/>
  <c r="C296" i="1"/>
  <c r="AE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C264" i="1"/>
  <c r="AE263" i="1"/>
  <c r="AE262" i="1"/>
  <c r="C262" i="1"/>
  <c r="AE261" i="1"/>
  <c r="C261" i="1"/>
  <c r="AE260" i="1"/>
  <c r="AE259" i="1"/>
  <c r="AE258" i="1"/>
  <c r="AE257" i="1"/>
  <c r="C257" i="1"/>
  <c r="AE256" i="1"/>
  <c r="AD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AE221" i="1"/>
  <c r="AE220" i="1"/>
  <c r="AE219" i="1"/>
  <c r="AE218" i="1"/>
  <c r="C218" i="1"/>
  <c r="AE217" i="1"/>
  <c r="AE216" i="1"/>
  <c r="W216" i="1" s="1"/>
  <c r="C216" i="1"/>
  <c r="AE215" i="1"/>
  <c r="AD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AE205" i="1"/>
  <c r="AD205" i="1" s="1"/>
  <c r="C205" i="1"/>
  <c r="AE204" i="1"/>
  <c r="C204" i="1"/>
  <c r="AE203" i="1"/>
  <c r="W203" i="1" s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AE196" i="1"/>
  <c r="C196" i="1"/>
  <c r="AE195" i="1"/>
  <c r="AD195" i="1" s="1"/>
  <c r="C195" i="1"/>
  <c r="AE194" i="1"/>
  <c r="C194" i="1"/>
  <c r="AE193" i="1"/>
  <c r="W193" i="1" s="1"/>
  <c r="C193" i="1"/>
  <c r="AE192" i="1"/>
  <c r="C192" i="1"/>
  <c r="AE191" i="1"/>
  <c r="AD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AE159" i="1"/>
  <c r="C159" i="1"/>
  <c r="AE158" i="1"/>
  <c r="AE157" i="1"/>
  <c r="W157" i="1" s="1"/>
  <c r="C157" i="1"/>
  <c r="AE156" i="1"/>
  <c r="C156" i="1"/>
  <c r="AE155" i="1"/>
  <c r="AD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E144" i="1"/>
  <c r="AE143" i="1"/>
  <c r="W143" i="1" s="1"/>
  <c r="C143" i="1"/>
  <c r="AE142" i="1"/>
  <c r="W142" i="1" s="1"/>
  <c r="AE141" i="1"/>
  <c r="AD141" i="1" s="1"/>
  <c r="C141" i="1"/>
  <c r="AE140" i="1"/>
  <c r="AE139" i="1"/>
  <c r="W139" i="1" s="1"/>
  <c r="X139" i="1" s="1"/>
  <c r="C139" i="1"/>
  <c r="AE138" i="1"/>
  <c r="W138" i="1" s="1"/>
  <c r="AE137" i="1"/>
  <c r="AE136" i="1"/>
  <c r="C136" i="1"/>
  <c r="AE135" i="1"/>
  <c r="AD135" i="1" s="1"/>
  <c r="AE134" i="1"/>
  <c r="C134" i="1"/>
  <c r="AE133" i="1"/>
  <c r="AD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AE119" i="1"/>
  <c r="C119" i="1"/>
  <c r="AE118" i="1"/>
  <c r="AE117" i="1"/>
  <c r="W117" i="1" s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E104" i="1"/>
  <c r="AE103" i="1"/>
  <c r="W103" i="1" s="1"/>
  <c r="AE102" i="1"/>
  <c r="AE101" i="1"/>
  <c r="AE100" i="1"/>
  <c r="AE99" i="1"/>
  <c r="AE98" i="1"/>
  <c r="W98" i="1" s="1"/>
  <c r="AE97" i="1"/>
  <c r="AE96" i="1"/>
  <c r="AE95" i="1"/>
  <c r="AE58" i="1"/>
  <c r="C58" i="1"/>
  <c r="AE57" i="1"/>
  <c r="W57" i="1" s="1"/>
  <c r="X57" i="1" s="1"/>
  <c r="AE56" i="1"/>
  <c r="AE94" i="1"/>
  <c r="AD94" i="1" s="1"/>
  <c r="AE93" i="1"/>
  <c r="W93" i="1" s="1"/>
  <c r="AE69" i="1"/>
  <c r="AE68" i="1"/>
  <c r="C68" i="1"/>
  <c r="AE67" i="1"/>
  <c r="AE66" i="1"/>
  <c r="AE92" i="1"/>
  <c r="AD92" i="1" s="1"/>
  <c r="C92" i="1"/>
  <c r="AE91" i="1"/>
  <c r="AE65" i="1"/>
  <c r="W65" i="1" s="1"/>
  <c r="C65" i="1"/>
  <c r="AE64" i="1"/>
  <c r="AE63" i="1"/>
  <c r="C63" i="1"/>
  <c r="AE62" i="1"/>
  <c r="AE61" i="1"/>
  <c r="C61" i="1"/>
  <c r="AE60" i="1"/>
  <c r="C60" i="1"/>
  <c r="AE59" i="1"/>
  <c r="W59" i="1" s="1"/>
  <c r="X59" i="1" s="1"/>
  <c r="AE90" i="1"/>
  <c r="C90" i="1"/>
  <c r="AE89" i="1"/>
  <c r="AE88" i="1"/>
  <c r="W88" i="1" s="1"/>
  <c r="AE87" i="1"/>
  <c r="C87" i="1"/>
  <c r="AE86" i="1"/>
  <c r="C86" i="1"/>
  <c r="AE85" i="1"/>
  <c r="C85" i="1"/>
  <c r="AE84" i="1"/>
  <c r="W84" i="1" s="1"/>
  <c r="AE83" i="1"/>
  <c r="C83" i="1"/>
  <c r="AE82" i="1"/>
  <c r="C82" i="1"/>
  <c r="AE81" i="1"/>
  <c r="AE80" i="1"/>
  <c r="W80" i="1" s="1"/>
  <c r="AE79" i="1"/>
  <c r="C79" i="1"/>
  <c r="AE78" i="1"/>
  <c r="AE77" i="1"/>
  <c r="AD77" i="1" s="1"/>
  <c r="AE76" i="1"/>
  <c r="C76" i="1"/>
  <c r="AE75" i="1"/>
  <c r="C75" i="1"/>
  <c r="AE74" i="1"/>
  <c r="C74" i="1"/>
  <c r="AE73" i="1"/>
  <c r="C73" i="1"/>
  <c r="AE72" i="1"/>
  <c r="C72" i="1"/>
  <c r="AE71" i="1"/>
  <c r="C71" i="1"/>
  <c r="AE70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E48" i="1"/>
  <c r="W48" i="1" s="1"/>
  <c r="C48" i="1"/>
  <c r="AE47" i="1"/>
  <c r="AE46" i="1"/>
  <c r="C46" i="1"/>
  <c r="AE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E35" i="1"/>
  <c r="AE34" i="1"/>
  <c r="AE33" i="1"/>
  <c r="C33" i="1"/>
  <c r="AE32" i="1"/>
  <c r="AE31" i="1"/>
  <c r="AE30" i="1"/>
  <c r="C30" i="1"/>
  <c r="AE29" i="1"/>
  <c r="AE28" i="1"/>
  <c r="AE27" i="1"/>
  <c r="AD27" i="1" s="1"/>
  <c r="AE26" i="1"/>
  <c r="AE25" i="1"/>
  <c r="AE24" i="1"/>
  <c r="AE23" i="1"/>
  <c r="AE22" i="1"/>
  <c r="AE21" i="1"/>
  <c r="AE20" i="1"/>
  <c r="AE18" i="1"/>
  <c r="W18" i="1" s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AE10" i="1"/>
  <c r="C10" i="1"/>
  <c r="AE9" i="1"/>
  <c r="AE8" i="1"/>
  <c r="AE7" i="1"/>
  <c r="AE6" i="1"/>
  <c r="AE5" i="1"/>
  <c r="W5" i="1" s="1"/>
  <c r="AE4" i="1"/>
  <c r="C4" i="1"/>
  <c r="AE3" i="1"/>
  <c r="H1" i="1"/>
  <c r="AL27" i="1" l="1"/>
  <c r="AM27" i="1"/>
  <c r="AL553" i="1"/>
  <c r="AM553" i="1"/>
  <c r="AL547" i="1"/>
  <c r="AM547" i="1"/>
  <c r="AL545" i="1"/>
  <c r="AM545" i="1"/>
  <c r="AL542" i="1"/>
  <c r="AM542" i="1"/>
  <c r="AL540" i="1"/>
  <c r="AM540" i="1"/>
  <c r="AL538" i="1"/>
  <c r="AM538" i="1"/>
  <c r="AL529" i="1"/>
  <c r="AM529" i="1"/>
  <c r="AL527" i="1"/>
  <c r="AM527" i="1"/>
  <c r="AL523" i="1"/>
  <c r="AM523" i="1"/>
  <c r="AD515" i="1"/>
  <c r="AL515" i="1"/>
  <c r="AM515" i="1"/>
  <c r="AL509" i="1"/>
  <c r="AM509" i="1"/>
  <c r="AL507" i="1"/>
  <c r="AM507" i="1"/>
  <c r="AL505" i="1"/>
  <c r="AM505" i="1"/>
  <c r="AL503" i="1"/>
  <c r="AM503" i="1"/>
  <c r="AL500" i="1"/>
  <c r="AM500" i="1"/>
  <c r="AL49" i="1"/>
  <c r="AM49" i="1"/>
  <c r="AL125" i="1"/>
  <c r="AM125" i="1"/>
  <c r="AL135" i="1"/>
  <c r="AM135" i="1"/>
  <c r="AL145" i="1"/>
  <c r="AM145" i="1"/>
  <c r="AL183" i="1"/>
  <c r="AM183" i="1"/>
  <c r="AL298" i="1"/>
  <c r="AM298" i="1"/>
  <c r="AL304" i="1"/>
  <c r="AM304" i="1"/>
  <c r="AL77" i="1"/>
  <c r="AM77" i="1"/>
  <c r="AL105" i="1"/>
  <c r="AM105" i="1"/>
  <c r="AL133" i="1"/>
  <c r="AM133" i="1"/>
  <c r="AL141" i="1"/>
  <c r="AM141" i="1"/>
  <c r="AL155" i="1"/>
  <c r="AM155" i="1"/>
  <c r="AL191" i="1"/>
  <c r="AM191" i="1"/>
  <c r="AL195" i="1"/>
  <c r="AM195" i="1"/>
  <c r="AL215" i="1"/>
  <c r="AM215" i="1"/>
  <c r="AL256" i="1"/>
  <c r="AM256" i="1"/>
  <c r="AL264" i="1"/>
  <c r="AM264" i="1"/>
  <c r="AL268" i="1"/>
  <c r="AM268" i="1"/>
  <c r="AL302" i="1"/>
  <c r="AM302" i="1"/>
  <c r="AL443" i="1"/>
  <c r="AM443" i="1"/>
  <c r="AD460" i="1"/>
  <c r="AL460" i="1" s="1"/>
  <c r="AL486" i="1"/>
  <c r="AM486" i="1"/>
  <c r="AL478" i="1"/>
  <c r="AM478" i="1"/>
  <c r="AL476" i="1"/>
  <c r="AM476" i="1"/>
  <c r="AL475" i="1"/>
  <c r="AM475" i="1"/>
  <c r="AL473" i="1"/>
  <c r="AM473" i="1"/>
  <c r="AL470" i="1"/>
  <c r="AM470" i="1"/>
  <c r="AL469" i="1"/>
  <c r="AM469" i="1"/>
  <c r="AL468" i="1"/>
  <c r="AM468" i="1"/>
  <c r="AL467" i="1"/>
  <c r="AM467" i="1"/>
  <c r="AL466" i="1"/>
  <c r="AM466" i="1"/>
  <c r="AL465" i="1"/>
  <c r="AM465" i="1"/>
  <c r="AM460" i="1"/>
  <c r="AD445" i="1"/>
  <c r="AD440" i="1"/>
  <c r="AD369" i="1"/>
  <c r="AD406" i="1"/>
  <c r="AD430" i="1"/>
  <c r="AD310" i="1"/>
  <c r="AD353" i="1"/>
  <c r="AD381" i="1"/>
  <c r="AD383" i="1"/>
  <c r="AD432" i="1"/>
  <c r="AD424" i="1"/>
  <c r="AD371" i="1"/>
  <c r="AD308" i="1"/>
  <c r="AD312" i="1"/>
  <c r="AD341" i="1"/>
  <c r="AD331" i="1"/>
  <c r="AD314" i="1"/>
  <c r="AD18" i="1"/>
  <c r="AD608" i="1"/>
  <c r="AD677" i="1"/>
  <c r="AD741" i="1"/>
  <c r="AD590" i="1"/>
  <c r="AD635" i="1"/>
  <c r="AD673" i="1"/>
  <c r="AD686" i="1"/>
  <c r="AD698" i="1"/>
  <c r="AD728" i="1"/>
  <c r="AD428" i="1"/>
  <c r="AD441" i="1"/>
  <c r="AD511" i="1"/>
  <c r="AD525" i="1"/>
  <c r="AD568" i="1"/>
  <c r="AD570" i="1"/>
  <c r="AD572" i="1"/>
  <c r="AD599" i="1"/>
  <c r="AD622" i="1"/>
  <c r="AD641" i="1"/>
  <c r="AD671" i="1"/>
  <c r="AD675" i="1"/>
  <c r="AD680" i="1"/>
  <c r="AD688" i="1"/>
  <c r="AD692" i="1"/>
  <c r="AD704" i="1"/>
  <c r="AD720" i="1"/>
  <c r="AD753" i="1"/>
  <c r="AD752" i="1"/>
  <c r="AD751" i="1"/>
  <c r="AD750" i="1"/>
  <c r="AD749" i="1"/>
  <c r="AD747" i="1"/>
  <c r="AD746" i="1"/>
  <c r="AD745" i="1"/>
  <c r="AD450" i="1"/>
  <c r="AD453" i="1"/>
  <c r="AD496" i="1"/>
  <c r="AD586" i="1"/>
  <c r="AD594" i="1"/>
  <c r="AD602" i="1"/>
  <c r="AD614" i="1"/>
  <c r="AD630" i="1"/>
  <c r="AD639" i="1"/>
  <c r="AD670" i="1"/>
  <c r="AD672" i="1"/>
  <c r="AD674" i="1"/>
  <c r="AD676" i="1"/>
  <c r="AD678" i="1"/>
  <c r="AD684" i="1"/>
  <c r="AD687" i="1"/>
  <c r="AD689" i="1"/>
  <c r="AD691" i="1"/>
  <c r="AD694" i="1"/>
  <c r="AD703" i="1"/>
  <c r="AD709" i="1"/>
  <c r="AD716" i="1"/>
  <c r="AD725" i="1"/>
  <c r="AD739" i="1"/>
  <c r="AD737" i="1"/>
  <c r="AD735" i="1"/>
  <c r="AD733" i="1"/>
  <c r="AD732" i="1"/>
  <c r="AD734" i="1"/>
  <c r="AD736" i="1"/>
  <c r="AD731" i="1"/>
  <c r="AD729" i="1"/>
  <c r="AD727" i="1"/>
  <c r="AD724" i="1"/>
  <c r="AD722" i="1"/>
  <c r="AD721" i="1"/>
  <c r="AD719" i="1"/>
  <c r="AD717" i="1"/>
  <c r="AD743" i="1"/>
  <c r="AD742" i="1"/>
  <c r="AD714" i="1"/>
  <c r="AD712" i="1"/>
  <c r="AD711" i="1"/>
  <c r="AD707" i="1"/>
  <c r="AD705" i="1"/>
  <c r="AD702" i="1"/>
  <c r="AD701" i="1"/>
  <c r="AD700" i="1"/>
  <c r="AD697" i="1"/>
  <c r="AD696" i="1"/>
  <c r="AD695" i="1"/>
  <c r="AD683" i="1"/>
  <c r="AD681" i="1"/>
  <c r="AD682" i="1"/>
  <c r="AD667" i="1"/>
  <c r="AD666" i="1"/>
  <c r="AD665" i="1"/>
  <c r="AD664" i="1"/>
  <c r="AD663" i="1"/>
  <c r="AD662" i="1"/>
  <c r="AD661" i="1"/>
  <c r="AD660" i="1"/>
  <c r="AD659" i="1"/>
  <c r="AD658" i="1"/>
  <c r="AD657" i="1"/>
  <c r="AD655" i="1"/>
  <c r="AD654" i="1"/>
  <c r="AD653" i="1"/>
  <c r="AD652" i="1"/>
  <c r="AD651" i="1"/>
  <c r="AD650" i="1"/>
  <c r="AD648" i="1"/>
  <c r="AD647" i="1"/>
  <c r="AD646" i="1"/>
  <c r="AD645" i="1"/>
  <c r="AD644" i="1"/>
  <c r="AD642" i="1"/>
  <c r="AD640" i="1"/>
  <c r="AD638" i="1"/>
  <c r="AD637" i="1"/>
  <c r="AD636" i="1"/>
  <c r="AD633" i="1"/>
  <c r="AD631" i="1"/>
  <c r="AD629" i="1"/>
  <c r="AD403" i="1"/>
  <c r="AD438" i="1"/>
  <c r="AD439" i="1"/>
  <c r="AD442" i="1"/>
  <c r="AD449" i="1"/>
  <c r="AD463" i="1"/>
  <c r="AD546" i="1"/>
  <c r="AD549" i="1"/>
  <c r="AD582" i="1"/>
  <c r="AD588" i="1"/>
  <c r="AD592" i="1"/>
  <c r="AD598" i="1"/>
  <c r="AD600" i="1"/>
  <c r="AD603" i="1"/>
  <c r="AD610" i="1"/>
  <c r="AD621" i="1"/>
  <c r="AD623" i="1"/>
  <c r="AD627" i="1"/>
  <c r="AD625" i="1"/>
  <c r="AD619" i="1"/>
  <c r="AD617" i="1"/>
  <c r="AD615" i="1"/>
  <c r="AD613" i="1"/>
  <c r="AD611" i="1"/>
  <c r="AD606" i="1"/>
  <c r="AD605" i="1"/>
  <c r="AD596" i="1"/>
  <c r="AD595" i="1"/>
  <c r="AD591" i="1"/>
  <c r="AD589" i="1"/>
  <c r="AD585" i="1"/>
  <c r="AD584" i="1"/>
  <c r="AD583" i="1"/>
  <c r="AD581" i="1"/>
  <c r="AD580" i="1"/>
  <c r="AD579" i="1"/>
  <c r="AD578" i="1"/>
  <c r="AD577" i="1"/>
  <c r="AD576" i="1"/>
  <c r="AD574" i="1"/>
  <c r="AD573" i="1"/>
  <c r="AD567" i="1"/>
  <c r="AD565" i="1"/>
  <c r="AD561" i="1"/>
  <c r="AD560" i="1"/>
  <c r="AD557" i="1"/>
  <c r="AD554" i="1"/>
  <c r="AD552" i="1"/>
  <c r="AD550" i="1"/>
  <c r="AD551" i="1"/>
  <c r="AD536" i="1"/>
  <c r="AD535" i="1"/>
  <c r="AD534" i="1"/>
  <c r="AD532" i="1"/>
  <c r="AD521" i="1"/>
  <c r="AD519" i="1"/>
  <c r="AD518" i="1"/>
  <c r="AD516" i="1"/>
  <c r="AD514" i="1"/>
  <c r="AD513" i="1"/>
  <c r="AD508" i="1"/>
  <c r="AD498" i="1"/>
  <c r="AD494" i="1"/>
  <c r="AD492" i="1"/>
  <c r="AD490" i="1"/>
  <c r="AD488" i="1"/>
  <c r="AD485" i="1"/>
  <c r="AD482" i="1"/>
  <c r="AD481" i="1"/>
  <c r="AD479" i="1"/>
  <c r="AD471" i="1"/>
  <c r="AD462" i="1"/>
  <c r="AD461" i="1"/>
  <c r="AD459" i="1"/>
  <c r="AD458" i="1"/>
  <c r="AD457" i="1"/>
  <c r="AD456" i="1"/>
  <c r="AD455" i="1"/>
  <c r="AD454" i="1"/>
  <c r="AD452" i="1"/>
  <c r="AD447" i="1"/>
  <c r="AD377" i="1"/>
  <c r="AD379" i="1"/>
  <c r="AD414" i="1"/>
  <c r="AD433" i="1"/>
  <c r="AD426" i="1"/>
  <c r="AD422" i="1"/>
  <c r="AD420" i="1"/>
  <c r="AD418" i="1"/>
  <c r="AD416" i="1"/>
  <c r="AD412" i="1"/>
  <c r="AD410" i="1"/>
  <c r="AD408" i="1"/>
  <c r="AD390" i="1"/>
  <c r="AD391" i="1"/>
  <c r="AD395" i="1"/>
  <c r="AD397" i="1"/>
  <c r="AD399" i="1"/>
  <c r="AD385" i="1"/>
  <c r="AD389" i="1"/>
  <c r="AD392" i="1"/>
  <c r="AD393" i="1"/>
  <c r="AD401" i="1"/>
  <c r="AD405" i="1"/>
  <c r="AD387" i="1"/>
  <c r="AD375" i="1"/>
  <c r="AD373" i="1"/>
  <c r="X185" i="1"/>
  <c r="Y185" i="1" s="1"/>
  <c r="Z185" i="1" s="1"/>
  <c r="AA185" i="1" s="1"/>
  <c r="X329" i="1"/>
  <c r="X339" i="1"/>
  <c r="Y339" i="1" s="1"/>
  <c r="Z339" i="1" s="1"/>
  <c r="AA339" i="1" s="1"/>
  <c r="X343" i="1"/>
  <c r="X345" i="1"/>
  <c r="X347" i="1"/>
  <c r="X357" i="1"/>
  <c r="Y357" i="1" s="1"/>
  <c r="Z357" i="1" s="1"/>
  <c r="AA357" i="1" s="1"/>
  <c r="X359" i="1"/>
  <c r="X361" i="1"/>
  <c r="Y361" i="1" s="1"/>
  <c r="Z361" i="1" s="1"/>
  <c r="AA361" i="1" s="1"/>
  <c r="X363" i="1"/>
  <c r="X365" i="1"/>
  <c r="Y365" i="1" s="1"/>
  <c r="Z365" i="1" s="1"/>
  <c r="AA365" i="1" s="1"/>
  <c r="X349" i="1"/>
  <c r="X351" i="1"/>
  <c r="Y351" i="1" s="1"/>
  <c r="Z351" i="1" s="1"/>
  <c r="AA351" i="1" s="1"/>
  <c r="AD345" i="1"/>
  <c r="AD356" i="1"/>
  <c r="AD357" i="1"/>
  <c r="AD361" i="1"/>
  <c r="AD296" i="1"/>
  <c r="AD359" i="1"/>
  <c r="AD363" i="1"/>
  <c r="AD365" i="1"/>
  <c r="AD367" i="1"/>
  <c r="AD185" i="1"/>
  <c r="AD294" i="1"/>
  <c r="AD316" i="1"/>
  <c r="AD322" i="1"/>
  <c r="AD325" i="1"/>
  <c r="AD348" i="1"/>
  <c r="AD351" i="1"/>
  <c r="AD347" i="1"/>
  <c r="AD349" i="1"/>
  <c r="AD343" i="1"/>
  <c r="AD333" i="1"/>
  <c r="AD339" i="1"/>
  <c r="AD338" i="1"/>
  <c r="AD337" i="1"/>
  <c r="AD335" i="1"/>
  <c r="AD329" i="1"/>
  <c r="AD327" i="1"/>
  <c r="AD320" i="1"/>
  <c r="AD318" i="1"/>
  <c r="AD250" i="1"/>
  <c r="AH563" i="1"/>
  <c r="AH575" i="1"/>
  <c r="AH587" i="1"/>
  <c r="AH593" i="1"/>
  <c r="AH597" i="1"/>
  <c r="AH601" i="1"/>
  <c r="AH607" i="1"/>
  <c r="AH609" i="1"/>
  <c r="AH679" i="1"/>
  <c r="AH685" i="1"/>
  <c r="AH693" i="1"/>
  <c r="AH699" i="1"/>
  <c r="AH713" i="1"/>
  <c r="AH715" i="1"/>
  <c r="AH744" i="1"/>
  <c r="AH723" i="1"/>
  <c r="AH612" i="1"/>
  <c r="AH616" i="1"/>
  <c r="AH618" i="1"/>
  <c r="AH620" i="1"/>
  <c r="AH624" i="1"/>
  <c r="AH626" i="1"/>
  <c r="AH628" i="1"/>
  <c r="AH632" i="1"/>
  <c r="AH634" i="1"/>
  <c r="AH643" i="1"/>
  <c r="AH649" i="1"/>
  <c r="AH656" i="1"/>
  <c r="AH668" i="1"/>
  <c r="AH706" i="1"/>
  <c r="AH708" i="1"/>
  <c r="AH710" i="1"/>
  <c r="AH718" i="1"/>
  <c r="AH726" i="1"/>
  <c r="AH730" i="1"/>
  <c r="AH738" i="1"/>
  <c r="AH740" i="1"/>
  <c r="AH748" i="1"/>
  <c r="AD199" i="1"/>
  <c r="AD201" i="1"/>
  <c r="AD240" i="1"/>
  <c r="AD169" i="1"/>
  <c r="AD36" i="1"/>
  <c r="AF563" i="1"/>
  <c r="AF575" i="1"/>
  <c r="AF587" i="1"/>
  <c r="AF597" i="1"/>
  <c r="AF607" i="1"/>
  <c r="AC624" i="1"/>
  <c r="AC626" i="1"/>
  <c r="AC628" i="1"/>
  <c r="AC632" i="1"/>
  <c r="AC634" i="1"/>
  <c r="AF643" i="1"/>
  <c r="AF679" i="1"/>
  <c r="AF685" i="1"/>
  <c r="AF693" i="1"/>
  <c r="AF699" i="1"/>
  <c r="AF715" i="1"/>
  <c r="AF744" i="1"/>
  <c r="AF723" i="1"/>
  <c r="AC612" i="1"/>
  <c r="AC616" i="1"/>
  <c r="AC618" i="1"/>
  <c r="AC620" i="1"/>
  <c r="AC656" i="1"/>
  <c r="AC668" i="1"/>
  <c r="AC706" i="1"/>
  <c r="AC708" i="1"/>
  <c r="AC710" i="1"/>
  <c r="AC718" i="1"/>
  <c r="AC726" i="1"/>
  <c r="AC730" i="1"/>
  <c r="AF738" i="1"/>
  <c r="AF740" i="1"/>
  <c r="AF748" i="1"/>
  <c r="AD48" i="1"/>
  <c r="AD57" i="1"/>
  <c r="AD24" i="1"/>
  <c r="W24" i="1"/>
  <c r="X24" i="1" s="1"/>
  <c r="AD26" i="1"/>
  <c r="W26" i="1"/>
  <c r="W29" i="1"/>
  <c r="AD38" i="1"/>
  <c r="W38" i="1"/>
  <c r="AD42" i="1"/>
  <c r="W42" i="1"/>
  <c r="X42" i="1" s="1"/>
  <c r="AD50" i="1"/>
  <c r="W50" i="1"/>
  <c r="X50" i="1" s="1"/>
  <c r="W77" i="1"/>
  <c r="X77" i="1" s="1"/>
  <c r="AD82" i="1"/>
  <c r="W82" i="1"/>
  <c r="X82" i="1" s="1"/>
  <c r="AD164" i="1"/>
  <c r="W164" i="1"/>
  <c r="AD166" i="1"/>
  <c r="W166" i="1"/>
  <c r="AD171" i="1"/>
  <c r="W171" i="1"/>
  <c r="AD182" i="1"/>
  <c r="W182" i="1"/>
  <c r="AD184" i="1"/>
  <c r="W184" i="1"/>
  <c r="AD187" i="1"/>
  <c r="W187" i="1"/>
  <c r="W219" i="1"/>
  <c r="X219" i="1" s="1"/>
  <c r="AD241" i="1"/>
  <c r="W241" i="1"/>
  <c r="AD247" i="1"/>
  <c r="W247" i="1"/>
  <c r="X247" i="1" s="1"/>
  <c r="Y247" i="1" s="1"/>
  <c r="AD251" i="1"/>
  <c r="W251" i="1"/>
  <c r="AD285" i="1"/>
  <c r="W285" i="1"/>
  <c r="X285" i="1" s="1"/>
  <c r="Y285" i="1" s="1"/>
  <c r="AD291" i="1"/>
  <c r="W291" i="1"/>
  <c r="X291" i="1" s="1"/>
  <c r="Y291" i="1" s="1"/>
  <c r="AD22" i="1"/>
  <c r="W22" i="1"/>
  <c r="X22" i="1" s="1"/>
  <c r="Y22" i="1" s="1"/>
  <c r="Z22" i="1" s="1"/>
  <c r="AA22" i="1" s="1"/>
  <c r="W25" i="1"/>
  <c r="W27" i="1"/>
  <c r="AD30" i="1"/>
  <c r="W30" i="1"/>
  <c r="X30" i="1" s="1"/>
  <c r="AD37" i="1"/>
  <c r="W37" i="1"/>
  <c r="AD39" i="1"/>
  <c r="W39" i="1"/>
  <c r="W49" i="1"/>
  <c r="AD53" i="1"/>
  <c r="W53" i="1"/>
  <c r="X53" i="1" s="1"/>
  <c r="AD54" i="1"/>
  <c r="W54" i="1"/>
  <c r="X54" i="1" s="1"/>
  <c r="W81" i="1"/>
  <c r="X81" i="1" s="1"/>
  <c r="AD83" i="1"/>
  <c r="W83" i="1"/>
  <c r="X83" i="1" s="1"/>
  <c r="AD97" i="1"/>
  <c r="W97" i="1"/>
  <c r="X97" i="1" s="1"/>
  <c r="Y97" i="1" s="1"/>
  <c r="Z97" i="1" s="1"/>
  <c r="AA97" i="1" s="1"/>
  <c r="AD99" i="1"/>
  <c r="W99" i="1"/>
  <c r="X99" i="1" s="1"/>
  <c r="AD161" i="1"/>
  <c r="W161" i="1"/>
  <c r="X161" i="1" s="1"/>
  <c r="AD176" i="1"/>
  <c r="W176" i="1"/>
  <c r="X176" i="1" s="1"/>
  <c r="AD178" i="1"/>
  <c r="W178" i="1"/>
  <c r="X178" i="1" s="1"/>
  <c r="AD181" i="1"/>
  <c r="W181" i="1"/>
  <c r="X181" i="1" s="1"/>
  <c r="W183" i="1"/>
  <c r="AD186" i="1"/>
  <c r="W186" i="1"/>
  <c r="X186" i="1" s="1"/>
  <c r="AD220" i="1"/>
  <c r="W220" i="1"/>
  <c r="AD246" i="1"/>
  <c r="W246" i="1"/>
  <c r="AD252" i="1"/>
  <c r="W252" i="1"/>
  <c r="AD253" i="1"/>
  <c r="W253" i="1"/>
  <c r="AD275" i="1"/>
  <c r="W275" i="1"/>
  <c r="X275" i="1" s="1"/>
  <c r="W284" i="1"/>
  <c r="AD290" i="1"/>
  <c r="W290" i="1"/>
  <c r="AD292" i="1"/>
  <c r="W292" i="1"/>
  <c r="AD21" i="1"/>
  <c r="W21" i="1"/>
  <c r="W23" i="1"/>
  <c r="AD28" i="1"/>
  <c r="W28" i="1"/>
  <c r="X28" i="1" s="1"/>
  <c r="AD31" i="1"/>
  <c r="W31" i="1"/>
  <c r="AD32" i="1"/>
  <c r="W32" i="1"/>
  <c r="W33" i="1"/>
  <c r="AD34" i="1"/>
  <c r="W34" i="1"/>
  <c r="AD35" i="1"/>
  <c r="W35" i="1"/>
  <c r="AD41" i="1"/>
  <c r="W41" i="1"/>
  <c r="X41" i="1" s="1"/>
  <c r="W43" i="1"/>
  <c r="AD44" i="1"/>
  <c r="W44" i="1"/>
  <c r="W45" i="1"/>
  <c r="AD46" i="1"/>
  <c r="W46" i="1"/>
  <c r="X46" i="1" s="1"/>
  <c r="W47" i="1"/>
  <c r="W51" i="1"/>
  <c r="X51" i="1" s="1"/>
  <c r="AD70" i="1"/>
  <c r="W70" i="1"/>
  <c r="X70" i="1" s="1"/>
  <c r="Y70" i="1" s="1"/>
  <c r="W71" i="1"/>
  <c r="X71" i="1" s="1"/>
  <c r="AD72" i="1"/>
  <c r="W72" i="1"/>
  <c r="X72" i="1" s="1"/>
  <c r="W73" i="1"/>
  <c r="X73" i="1" s="1"/>
  <c r="AD74" i="1"/>
  <c r="W74" i="1"/>
  <c r="X74" i="1" s="1"/>
  <c r="Y74" i="1" s="1"/>
  <c r="W75" i="1"/>
  <c r="X75" i="1" s="1"/>
  <c r="AD76" i="1"/>
  <c r="W76" i="1"/>
  <c r="AD78" i="1"/>
  <c r="W78" i="1"/>
  <c r="X78" i="1" s="1"/>
  <c r="W79" i="1"/>
  <c r="X79" i="1" s="1"/>
  <c r="AD85" i="1"/>
  <c r="W85" i="1"/>
  <c r="X85" i="1" s="1"/>
  <c r="AD86" i="1"/>
  <c r="W86" i="1"/>
  <c r="X86" i="1" s="1"/>
  <c r="Y86" i="1" s="1"/>
  <c r="Z86" i="1" s="1"/>
  <c r="AA86" i="1" s="1"/>
  <c r="AD87" i="1"/>
  <c r="W87" i="1"/>
  <c r="X87" i="1" s="1"/>
  <c r="W127" i="1"/>
  <c r="W129" i="1"/>
  <c r="AD163" i="1"/>
  <c r="W163" i="1"/>
  <c r="X163" i="1" s="1"/>
  <c r="AD168" i="1"/>
  <c r="W168" i="1"/>
  <c r="X168" i="1" s="1"/>
  <c r="AD170" i="1"/>
  <c r="W170" i="1"/>
  <c r="X170" i="1" s="1"/>
  <c r="AD172" i="1"/>
  <c r="W172" i="1"/>
  <c r="X172" i="1" s="1"/>
  <c r="AD174" i="1"/>
  <c r="W174" i="1"/>
  <c r="X174" i="1" s="1"/>
  <c r="AD175" i="1"/>
  <c r="W175" i="1"/>
  <c r="X175" i="1" s="1"/>
  <c r="Y175" i="1" s="1"/>
  <c r="Z175" i="1" s="1"/>
  <c r="AA175" i="1" s="1"/>
  <c r="AD179" i="1"/>
  <c r="W179" i="1"/>
  <c r="AD180" i="1"/>
  <c r="W180" i="1"/>
  <c r="AD188" i="1"/>
  <c r="W188" i="1"/>
  <c r="X188" i="1" s="1"/>
  <c r="AD190" i="1"/>
  <c r="W190" i="1"/>
  <c r="AD221" i="1"/>
  <c r="W221" i="1"/>
  <c r="Z221" i="1" s="1"/>
  <c r="AA221" i="1" s="1"/>
  <c r="AD222" i="1"/>
  <c r="W222" i="1"/>
  <c r="X222" i="1" s="1"/>
  <c r="Y222" i="1" s="1"/>
  <c r="AD223" i="1"/>
  <c r="W223" i="1"/>
  <c r="X223" i="1" s="1"/>
  <c r="AD242" i="1"/>
  <c r="W242" i="1"/>
  <c r="AD244" i="1"/>
  <c r="W244" i="1"/>
  <c r="X244" i="1" s="1"/>
  <c r="AD245" i="1"/>
  <c r="W245" i="1"/>
  <c r="X245" i="1" s="1"/>
  <c r="AD249" i="1"/>
  <c r="W249" i="1"/>
  <c r="X249" i="1" s="1"/>
  <c r="W254" i="1"/>
  <c r="X254" i="1" s="1"/>
  <c r="W256" i="1"/>
  <c r="AD257" i="1"/>
  <c r="W257" i="1"/>
  <c r="X257" i="1" s="1"/>
  <c r="Y257" i="1" s="1"/>
  <c r="AD258" i="1"/>
  <c r="W258" i="1"/>
  <c r="X258" i="1" s="1"/>
  <c r="AD259" i="1"/>
  <c r="W259" i="1"/>
  <c r="X259" i="1" s="1"/>
  <c r="Y259" i="1" s="1"/>
  <c r="Z259" i="1" s="1"/>
  <c r="AA259" i="1" s="1"/>
  <c r="W260" i="1"/>
  <c r="X260" i="1" s="1"/>
  <c r="AD261" i="1"/>
  <c r="W261" i="1"/>
  <c r="W262" i="1"/>
  <c r="X262" i="1" s="1"/>
  <c r="AD271" i="1"/>
  <c r="W271" i="1"/>
  <c r="X271" i="1" s="1"/>
  <c r="Y271" i="1" s="1"/>
  <c r="Z271" i="1" s="1"/>
  <c r="AA271" i="1" s="1"/>
  <c r="W272" i="1"/>
  <c r="X272" i="1" s="1"/>
  <c r="AD273" i="1"/>
  <c r="W273" i="1"/>
  <c r="AD274" i="1"/>
  <c r="W274" i="1"/>
  <c r="X274" i="1" s="1"/>
  <c r="Y274" i="1" s="1"/>
  <c r="Z274" i="1" s="1"/>
  <c r="AA274" i="1" s="1"/>
  <c r="AD276" i="1"/>
  <c r="W276" i="1"/>
  <c r="AD277" i="1"/>
  <c r="W277" i="1"/>
  <c r="AD279" i="1"/>
  <c r="W279" i="1"/>
  <c r="W280" i="1"/>
  <c r="AD281" i="1"/>
  <c r="W281" i="1"/>
  <c r="X281" i="1" s="1"/>
  <c r="W282" i="1"/>
  <c r="AD283" i="1"/>
  <c r="W283" i="1"/>
  <c r="W286" i="1"/>
  <c r="X286" i="1" s="1"/>
  <c r="AD287" i="1"/>
  <c r="W287" i="1"/>
  <c r="X287" i="1" s="1"/>
  <c r="Y287" i="1" s="1"/>
  <c r="W288" i="1"/>
  <c r="X288" i="1" s="1"/>
  <c r="Y288" i="1" s="1"/>
  <c r="Z288" i="1" s="1"/>
  <c r="AA288" i="1" s="1"/>
  <c r="AD289" i="1"/>
  <c r="W289" i="1"/>
  <c r="AD5" i="1"/>
  <c r="AD43" i="1"/>
  <c r="AD129" i="1"/>
  <c r="AD146" i="1"/>
  <c r="AD151" i="1"/>
  <c r="AD219" i="1"/>
  <c r="AD234" i="1"/>
  <c r="AD236" i="1"/>
  <c r="AD280" i="1"/>
  <c r="AD284" i="1"/>
  <c r="AD286" i="1"/>
  <c r="AD8" i="1"/>
  <c r="W8" i="1"/>
  <c r="X8" i="1" s="1"/>
  <c r="Y8" i="1" s="1"/>
  <c r="Z8" i="1" s="1"/>
  <c r="AA8" i="1" s="1"/>
  <c r="AD12" i="1"/>
  <c r="W12" i="1"/>
  <c r="X12" i="1" s="1"/>
  <c r="W17" i="1"/>
  <c r="X17" i="1" s="1"/>
  <c r="W89" i="1"/>
  <c r="X89" i="1" s="1"/>
  <c r="Y89" i="1" s="1"/>
  <c r="Z89" i="1" s="1"/>
  <c r="AA89" i="1" s="1"/>
  <c r="AD90" i="1"/>
  <c r="W90" i="1"/>
  <c r="X90" i="1" s="1"/>
  <c r="Y90" i="1" s="1"/>
  <c r="AD60" i="1"/>
  <c r="W60" i="1"/>
  <c r="X60" i="1" s="1"/>
  <c r="W61" i="1"/>
  <c r="X61" i="1" s="1"/>
  <c r="Y61" i="1" s="1"/>
  <c r="Z61" i="1" s="1"/>
  <c r="AA61" i="1" s="1"/>
  <c r="AD63" i="1"/>
  <c r="W63" i="1"/>
  <c r="X63" i="1" s="1"/>
  <c r="AD64" i="1"/>
  <c r="W64" i="1"/>
  <c r="X64" i="1" s="1"/>
  <c r="AD66" i="1"/>
  <c r="W66" i="1"/>
  <c r="AD68" i="1"/>
  <c r="W68" i="1"/>
  <c r="X68" i="1" s="1"/>
  <c r="Y68" i="1" s="1"/>
  <c r="AD100" i="1"/>
  <c r="W100" i="1"/>
  <c r="X100" i="1" s="1"/>
  <c r="Y100" i="1" s="1"/>
  <c r="Z100" i="1" s="1"/>
  <c r="AA100" i="1" s="1"/>
  <c r="AD102" i="1"/>
  <c r="W102" i="1"/>
  <c r="AD104" i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W4" i="1"/>
  <c r="AD7" i="1"/>
  <c r="W7" i="1"/>
  <c r="X7" i="1" s="1"/>
  <c r="W9" i="1"/>
  <c r="X9" i="1" s="1"/>
  <c r="AD10" i="1"/>
  <c r="W10" i="1"/>
  <c r="X10" i="1" s="1"/>
  <c r="Y10" i="1" s="1"/>
  <c r="Z10" i="1" s="1"/>
  <c r="AA10" i="1" s="1"/>
  <c r="AD15" i="1"/>
  <c r="W15" i="1"/>
  <c r="X15" i="1" s="1"/>
  <c r="AD16" i="1"/>
  <c r="W16" i="1"/>
  <c r="X16" i="1" s="1"/>
  <c r="AD20" i="1"/>
  <c r="W20" i="1"/>
  <c r="X20" i="1" s="1"/>
  <c r="Y20" i="1" s="1"/>
  <c r="Z20" i="1" s="1"/>
  <c r="AA20" i="1" s="1"/>
  <c r="AD23" i="1"/>
  <c r="AD29" i="1"/>
  <c r="AD47" i="1"/>
  <c r="AD73" i="1"/>
  <c r="AD81" i="1"/>
  <c r="AD89" i="1"/>
  <c r="AD59" i="1"/>
  <c r="AD62" i="1"/>
  <c r="W62" i="1"/>
  <c r="X62" i="1" s="1"/>
  <c r="AD91" i="1"/>
  <c r="W91" i="1"/>
  <c r="X91" i="1" s="1"/>
  <c r="Y91" i="1" s="1"/>
  <c r="W69" i="1"/>
  <c r="X69" i="1" s="1"/>
  <c r="Y69" i="1" s="1"/>
  <c r="Z69" i="1" s="1"/>
  <c r="AA69" i="1" s="1"/>
  <c r="W94" i="1"/>
  <c r="X94" i="1" s="1"/>
  <c r="Y94" i="1" s="1"/>
  <c r="Z94" i="1" s="1"/>
  <c r="AA94" i="1" s="1"/>
  <c r="AD56" i="1"/>
  <c r="W56" i="1"/>
  <c r="X56" i="1" s="1"/>
  <c r="Y56" i="1" s="1"/>
  <c r="Z56" i="1" s="1"/>
  <c r="AA56" i="1" s="1"/>
  <c r="AD58" i="1"/>
  <c r="W58" i="1"/>
  <c r="X58" i="1" s="1"/>
  <c r="AD95" i="1"/>
  <c r="W95" i="1"/>
  <c r="W105" i="1"/>
  <c r="X105" i="1" s="1"/>
  <c r="Y105" i="1" s="1"/>
  <c r="Z105" i="1" s="1"/>
  <c r="AA105" i="1" s="1"/>
  <c r="AD106" i="1"/>
  <c r="W106" i="1"/>
  <c r="X106" i="1" s="1"/>
  <c r="Y106" i="1" s="1"/>
  <c r="Z106" i="1" s="1"/>
  <c r="AA106" i="1" s="1"/>
  <c r="W107" i="1"/>
  <c r="X107" i="1" s="1"/>
  <c r="Y107" i="1" s="1"/>
  <c r="Z107" i="1" s="1"/>
  <c r="AA107" i="1" s="1"/>
  <c r="AD108" i="1"/>
  <c r="W108" i="1"/>
  <c r="X108" i="1" s="1"/>
  <c r="AD109" i="1"/>
  <c r="AD115" i="1"/>
  <c r="AD116" i="1"/>
  <c r="W116" i="1"/>
  <c r="AD117" i="1"/>
  <c r="AD118" i="1"/>
  <c r="W118" i="1"/>
  <c r="X118" i="1" s="1"/>
  <c r="Y118" i="1" s="1"/>
  <c r="AD119" i="1"/>
  <c r="W119" i="1"/>
  <c r="AD120" i="1"/>
  <c r="W120" i="1"/>
  <c r="X120" i="1" s="1"/>
  <c r="Y120" i="1" s="1"/>
  <c r="Z120" i="1" s="1"/>
  <c r="AA120" i="1" s="1"/>
  <c r="AD121" i="1"/>
  <c r="AD122" i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X132" i="1" s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W144" i="1"/>
  <c r="X144" i="1" s="1"/>
  <c r="AD148" i="1"/>
  <c r="AD150" i="1"/>
  <c r="AD153" i="1"/>
  <c r="W153" i="1"/>
  <c r="X153" i="1" s="1"/>
  <c r="W155" i="1"/>
  <c r="X155" i="1" s="1"/>
  <c r="Y155" i="1" s="1"/>
  <c r="Z155" i="1" s="1"/>
  <c r="AA155" i="1" s="1"/>
  <c r="AD156" i="1"/>
  <c r="W156" i="1"/>
  <c r="AD158" i="1"/>
  <c r="W158" i="1"/>
  <c r="AD159" i="1"/>
  <c r="W191" i="1"/>
  <c r="AD192" i="1"/>
  <c r="W192" i="1"/>
  <c r="AD194" i="1"/>
  <c r="W194" i="1"/>
  <c r="W205" i="1"/>
  <c r="X205" i="1" s="1"/>
  <c r="AD206" i="1"/>
  <c r="W206" i="1"/>
  <c r="AD207" i="1"/>
  <c r="W207" i="1"/>
  <c r="X207" i="1" s="1"/>
  <c r="AD209" i="1"/>
  <c r="AD210" i="1"/>
  <c r="W210" i="1"/>
  <c r="AD211" i="1"/>
  <c r="AD213" i="1"/>
  <c r="AD214" i="1"/>
  <c r="W214" i="1"/>
  <c r="W215" i="1"/>
  <c r="X215" i="1" s="1"/>
  <c r="Y215" i="1" s="1"/>
  <c r="Z215" i="1" s="1"/>
  <c r="AA215" i="1" s="1"/>
  <c r="AD217" i="1"/>
  <c r="W217" i="1"/>
  <c r="X217" i="1" s="1"/>
  <c r="Y217" i="1" s="1"/>
  <c r="Z217" i="1" s="1"/>
  <c r="AA217" i="1" s="1"/>
  <c r="AD218" i="1"/>
  <c r="W218" i="1"/>
  <c r="X218" i="1" s="1"/>
  <c r="Y218" i="1" s="1"/>
  <c r="AD225" i="1"/>
  <c r="W225" i="1"/>
  <c r="X225" i="1" s="1"/>
  <c r="Y225" i="1" s="1"/>
  <c r="Z225" i="1" s="1"/>
  <c r="AA225" i="1" s="1"/>
  <c r="AD231" i="1"/>
  <c r="W231" i="1"/>
  <c r="X231" i="1" s="1"/>
  <c r="Y231" i="1" s="1"/>
  <c r="AD238" i="1"/>
  <c r="AD260" i="1"/>
  <c r="AD263" i="1"/>
  <c r="W263" i="1"/>
  <c r="W266" i="1"/>
  <c r="AD267" i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W298" i="1"/>
  <c r="X298" i="1" s="1"/>
  <c r="AD299" i="1"/>
  <c r="W299" i="1"/>
  <c r="X299" i="1" s="1"/>
  <c r="Y299" i="1" s="1"/>
  <c r="Z299" i="1" s="1"/>
  <c r="AA299" i="1" s="1"/>
  <c r="W302" i="1"/>
  <c r="X302" i="1" s="1"/>
  <c r="AD303" i="1"/>
  <c r="W303" i="1"/>
  <c r="W306" i="1"/>
  <c r="X306" i="1" s="1"/>
  <c r="AD307" i="1"/>
  <c r="W307" i="1"/>
  <c r="AD309" i="1"/>
  <c r="W309" i="1"/>
  <c r="AD311" i="1"/>
  <c r="W311" i="1"/>
  <c r="AD313" i="1"/>
  <c r="W313" i="1"/>
  <c r="X313" i="1" s="1"/>
  <c r="AD315" i="1"/>
  <c r="W315" i="1"/>
  <c r="AD317" i="1"/>
  <c r="W317" i="1"/>
  <c r="AD319" i="1"/>
  <c r="W319" i="1"/>
  <c r="AD321" i="1"/>
  <c r="W321" i="1"/>
  <c r="AD328" i="1"/>
  <c r="W328" i="1"/>
  <c r="AD330" i="1"/>
  <c r="W330" i="1"/>
  <c r="AD332" i="1"/>
  <c r="W332" i="1"/>
  <c r="AD336" i="1"/>
  <c r="W336" i="1"/>
  <c r="W443" i="1"/>
  <c r="X443" i="1" s="1"/>
  <c r="AD444" i="1"/>
  <c r="W444" i="1"/>
  <c r="X444" i="1" s="1"/>
  <c r="AD446" i="1"/>
  <c r="W446" i="1"/>
  <c r="X446" i="1" s="1"/>
  <c r="AD448" i="1"/>
  <c r="W448" i="1"/>
  <c r="X448" i="1" s="1"/>
  <c r="W464" i="1"/>
  <c r="X464" i="1" s="1"/>
  <c r="W466" i="1"/>
  <c r="X466" i="1" s="1"/>
  <c r="W468" i="1"/>
  <c r="X468" i="1" s="1"/>
  <c r="W470" i="1"/>
  <c r="X470" i="1" s="1"/>
  <c r="W473" i="1"/>
  <c r="X473" i="1" s="1"/>
  <c r="W475" i="1"/>
  <c r="X475" i="1" s="1"/>
  <c r="W477" i="1"/>
  <c r="X477" i="1" s="1"/>
  <c r="W480" i="1"/>
  <c r="X480" i="1" s="1"/>
  <c r="AD483" i="1"/>
  <c r="W483" i="1"/>
  <c r="X483" i="1" s="1"/>
  <c r="W486" i="1"/>
  <c r="X486" i="1" s="1"/>
  <c r="AD487" i="1"/>
  <c r="W487" i="1"/>
  <c r="AD489" i="1"/>
  <c r="W489" i="1"/>
  <c r="AD491" i="1"/>
  <c r="W491" i="1"/>
  <c r="AD495" i="1"/>
  <c r="W495" i="1"/>
  <c r="W500" i="1"/>
  <c r="X500" i="1" s="1"/>
  <c r="AD502" i="1"/>
  <c r="W502" i="1"/>
  <c r="X502" i="1" s="1"/>
  <c r="W505" i="1"/>
  <c r="X505" i="1" s="1"/>
  <c r="AD506" i="1"/>
  <c r="W506" i="1"/>
  <c r="W509" i="1"/>
  <c r="X509" i="1" s="1"/>
  <c r="AD510" i="1"/>
  <c r="W510" i="1"/>
  <c r="AD512" i="1"/>
  <c r="W512" i="1"/>
  <c r="W523" i="1"/>
  <c r="X523" i="1" s="1"/>
  <c r="AD524" i="1"/>
  <c r="W524" i="1"/>
  <c r="AD526" i="1"/>
  <c r="W526" i="1"/>
  <c r="X526" i="1" s="1"/>
  <c r="Y526" i="1" s="1"/>
  <c r="Z526" i="1" s="1"/>
  <c r="AA526" i="1" s="1"/>
  <c r="AD528" i="1"/>
  <c r="W528" i="1"/>
  <c r="AD530" i="1"/>
  <c r="W530" i="1"/>
  <c r="AD531" i="1"/>
  <c r="W531" i="1"/>
  <c r="AD533" i="1"/>
  <c r="W533" i="1"/>
  <c r="AD537" i="1"/>
  <c r="W537" i="1"/>
  <c r="W540" i="1"/>
  <c r="X540" i="1" s="1"/>
  <c r="AD541" i="1"/>
  <c r="W541" i="1"/>
  <c r="X541" i="1" s="1"/>
  <c r="W545" i="1"/>
  <c r="X545" i="1" s="1"/>
  <c r="W553" i="1"/>
  <c r="X553" i="1" s="1"/>
  <c r="AD555" i="1"/>
  <c r="W555" i="1"/>
  <c r="X555" i="1" s="1"/>
  <c r="AD556" i="1"/>
  <c r="W556" i="1"/>
  <c r="X556" i="1" s="1"/>
  <c r="AD558" i="1"/>
  <c r="W558" i="1"/>
  <c r="AD559" i="1"/>
  <c r="W559" i="1"/>
  <c r="X559" i="1" s="1"/>
  <c r="AD562" i="1"/>
  <c r="W562" i="1"/>
  <c r="X562" i="1" s="1"/>
  <c r="AD564" i="1"/>
  <c r="W564" i="1"/>
  <c r="X564" i="1" s="1"/>
  <c r="Y564" i="1" s="1"/>
  <c r="AD566" i="1"/>
  <c r="W566" i="1"/>
  <c r="Y566" i="1" s="1"/>
  <c r="Z566" i="1" s="1"/>
  <c r="AA566" i="1" s="1"/>
  <c r="AD6" i="1"/>
  <c r="W6" i="1"/>
  <c r="X6" i="1" s="1"/>
  <c r="W92" i="1"/>
  <c r="AD67" i="1"/>
  <c r="W67" i="1"/>
  <c r="AD96" i="1"/>
  <c r="W96" i="1"/>
  <c r="W101" i="1"/>
  <c r="AD110" i="1"/>
  <c r="W110" i="1"/>
  <c r="X110" i="1" s="1"/>
  <c r="AD112" i="1"/>
  <c r="W112" i="1"/>
  <c r="X112" i="1" s="1"/>
  <c r="W133" i="1"/>
  <c r="X133" i="1" s="1"/>
  <c r="W135" i="1"/>
  <c r="X135" i="1" s="1"/>
  <c r="AD140" i="1"/>
  <c r="W140" i="1"/>
  <c r="X140" i="1" s="1"/>
  <c r="W145" i="1"/>
  <c r="X145" i="1" s="1"/>
  <c r="W195" i="1"/>
  <c r="X195" i="1" s="1"/>
  <c r="AD196" i="1"/>
  <c r="W196" i="1"/>
  <c r="X196" i="1" s="1"/>
  <c r="AD198" i="1"/>
  <c r="W198" i="1"/>
  <c r="X198" i="1" s="1"/>
  <c r="AD200" i="1"/>
  <c r="W200" i="1"/>
  <c r="X200" i="1" s="1"/>
  <c r="AD202" i="1"/>
  <c r="W202" i="1"/>
  <c r="AD204" i="1"/>
  <c r="W204" i="1"/>
  <c r="X204" i="1" s="1"/>
  <c r="Y204" i="1" s="1"/>
  <c r="Z204" i="1" s="1"/>
  <c r="AA204" i="1" s="1"/>
  <c r="W224" i="1"/>
  <c r="AD226" i="1"/>
  <c r="W226" i="1"/>
  <c r="AD227" i="1"/>
  <c r="W227" i="1"/>
  <c r="X227" i="1" s="1"/>
  <c r="W228" i="1"/>
  <c r="AD229" i="1"/>
  <c r="W229" i="1"/>
  <c r="AD233" i="1"/>
  <c r="W233" i="1"/>
  <c r="X233" i="1" s="1"/>
  <c r="Y233" i="1" s="1"/>
  <c r="AD235" i="1"/>
  <c r="W235" i="1"/>
  <c r="X235" i="1" s="1"/>
  <c r="Y235" i="1" s="1"/>
  <c r="W237" i="1"/>
  <c r="W264" i="1"/>
  <c r="AD265" i="1"/>
  <c r="W265" i="1"/>
  <c r="X265" i="1" s="1"/>
  <c r="AD269" i="1"/>
  <c r="W269" i="1"/>
  <c r="X269" i="1" s="1"/>
  <c r="AD293" i="1"/>
  <c r="W293" i="1"/>
  <c r="X293" i="1" s="1"/>
  <c r="AD295" i="1"/>
  <c r="W295" i="1"/>
  <c r="X295" i="1" s="1"/>
  <c r="Y295" i="1" s="1"/>
  <c r="AD297" i="1"/>
  <c r="W297" i="1"/>
  <c r="X297" i="1" s="1"/>
  <c r="Y297" i="1" s="1"/>
  <c r="W300" i="1"/>
  <c r="X300" i="1" s="1"/>
  <c r="AD301" i="1"/>
  <c r="W301" i="1"/>
  <c r="X301" i="1" s="1"/>
  <c r="Y301" i="1" s="1"/>
  <c r="W304" i="1"/>
  <c r="AD305" i="1"/>
  <c r="W305" i="1"/>
  <c r="AD340" i="1"/>
  <c r="W340" i="1"/>
  <c r="AD352" i="1"/>
  <c r="W352" i="1"/>
  <c r="X352" i="1" s="1"/>
  <c r="Y352" i="1" s="1"/>
  <c r="AD354" i="1"/>
  <c r="W354" i="1"/>
  <c r="X354" i="1" s="1"/>
  <c r="Y354" i="1" s="1"/>
  <c r="Z354" i="1" s="1"/>
  <c r="AA354" i="1" s="1"/>
  <c r="AD370" i="1"/>
  <c r="W370" i="1"/>
  <c r="X370" i="1" s="1"/>
  <c r="Y370" i="1" s="1"/>
  <c r="Z370" i="1" s="1"/>
  <c r="AA370" i="1" s="1"/>
  <c r="AD372" i="1"/>
  <c r="W372" i="1"/>
  <c r="X372" i="1" s="1"/>
  <c r="AD384" i="1"/>
  <c r="W384" i="1"/>
  <c r="X384" i="1" s="1"/>
  <c r="AD388" i="1"/>
  <c r="W388" i="1"/>
  <c r="X388" i="1" s="1"/>
  <c r="AD394" i="1"/>
  <c r="W394" i="1"/>
  <c r="X394" i="1" s="1"/>
  <c r="Y394" i="1" s="1"/>
  <c r="Z394" i="1" s="1"/>
  <c r="AA394" i="1" s="1"/>
  <c r="AD396" i="1"/>
  <c r="W396" i="1"/>
  <c r="X396" i="1" s="1"/>
  <c r="AD409" i="1"/>
  <c r="W409" i="1"/>
  <c r="X409" i="1" s="1"/>
  <c r="AD411" i="1"/>
  <c r="W411" i="1"/>
  <c r="X411" i="1" s="1"/>
  <c r="AD413" i="1"/>
  <c r="W413" i="1"/>
  <c r="X413" i="1" s="1"/>
  <c r="AD421" i="1"/>
  <c r="W421" i="1"/>
  <c r="X421" i="1" s="1"/>
  <c r="AD425" i="1"/>
  <c r="W425" i="1"/>
  <c r="X425" i="1" s="1"/>
  <c r="Y425" i="1" s="1"/>
  <c r="Z425" i="1" s="1"/>
  <c r="AA425" i="1" s="1"/>
  <c r="AD427" i="1"/>
  <c r="W427" i="1"/>
  <c r="X427" i="1" s="1"/>
  <c r="AD434" i="1"/>
  <c r="W434" i="1"/>
  <c r="X434" i="1" s="1"/>
  <c r="AD436" i="1"/>
  <c r="W436" i="1"/>
  <c r="AD437" i="1"/>
  <c r="W437" i="1"/>
  <c r="X437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8" i="1"/>
  <c r="X478" i="1" s="1"/>
  <c r="W484" i="1"/>
  <c r="X484" i="1" s="1"/>
  <c r="AD493" i="1"/>
  <c r="W493" i="1"/>
  <c r="X493" i="1" s="1"/>
  <c r="AD497" i="1"/>
  <c r="W497" i="1"/>
  <c r="AD499" i="1"/>
  <c r="W499" i="1"/>
  <c r="X499" i="1" s="1"/>
  <c r="W503" i="1"/>
  <c r="X503" i="1" s="1"/>
  <c r="AD504" i="1"/>
  <c r="W504" i="1"/>
  <c r="X504" i="1" s="1"/>
  <c r="W507" i="1"/>
  <c r="X507" i="1" s="1"/>
  <c r="W517" i="1"/>
  <c r="X517" i="1" s="1"/>
  <c r="AD520" i="1"/>
  <c r="W520" i="1"/>
  <c r="AD522" i="1"/>
  <c r="W522" i="1"/>
  <c r="X522" i="1" s="1"/>
  <c r="W538" i="1"/>
  <c r="X538" i="1" s="1"/>
  <c r="AD539" i="1"/>
  <c r="W539" i="1"/>
  <c r="X539" i="1" s="1"/>
  <c r="Y539" i="1" s="1"/>
  <c r="Z539" i="1" s="1"/>
  <c r="AA539" i="1" s="1"/>
  <c r="W542" i="1"/>
  <c r="X542" i="1" s="1"/>
  <c r="AD544" i="1"/>
  <c r="W544" i="1"/>
  <c r="W547" i="1"/>
  <c r="X547" i="1" s="1"/>
  <c r="AD548" i="1"/>
  <c r="W548" i="1"/>
  <c r="X548" i="1" s="1"/>
  <c r="AD571" i="1"/>
  <c r="W571" i="1"/>
  <c r="X571" i="1" s="1"/>
  <c r="X165" i="1"/>
  <c r="AD165" i="1"/>
  <c r="X173" i="1"/>
  <c r="AD173" i="1"/>
  <c r="X189" i="1"/>
  <c r="AD189" i="1"/>
  <c r="X193" i="1"/>
  <c r="AD193" i="1"/>
  <c r="AD216" i="1"/>
  <c r="AD88" i="1"/>
  <c r="AD61" i="1"/>
  <c r="AD65" i="1"/>
  <c r="AD69" i="1"/>
  <c r="AD93" i="1"/>
  <c r="AD101" i="1"/>
  <c r="AD103" i="1"/>
  <c r="AD107" i="1"/>
  <c r="AD111" i="1"/>
  <c r="AD113" i="1"/>
  <c r="AD123" i="1"/>
  <c r="AD127" i="1"/>
  <c r="AD131" i="1"/>
  <c r="AD137" i="1"/>
  <c r="AD139" i="1"/>
  <c r="X143" i="1"/>
  <c r="AD143" i="1"/>
  <c r="X147" i="1"/>
  <c r="Y147" i="1" s="1"/>
  <c r="Z147" i="1" s="1"/>
  <c r="AA147" i="1" s="1"/>
  <c r="AD147" i="1"/>
  <c r="X149" i="1"/>
  <c r="AD149" i="1"/>
  <c r="X157" i="1"/>
  <c r="AD157" i="1"/>
  <c r="AD167" i="1"/>
  <c r="X177" i="1"/>
  <c r="Y177" i="1" s="1"/>
  <c r="Z177" i="1" s="1"/>
  <c r="AA177" i="1" s="1"/>
  <c r="AD177" i="1"/>
  <c r="X197" i="1"/>
  <c r="Y197" i="1" s="1"/>
  <c r="Z197" i="1" s="1"/>
  <c r="AA197" i="1" s="1"/>
  <c r="AD197" i="1"/>
  <c r="X203" i="1"/>
  <c r="Y203" i="1" s="1"/>
  <c r="Z203" i="1" s="1"/>
  <c r="AA203" i="1" s="1"/>
  <c r="AD203" i="1"/>
  <c r="X212" i="1"/>
  <c r="Y212" i="1" s="1"/>
  <c r="Z212" i="1" s="1"/>
  <c r="AA212" i="1" s="1"/>
  <c r="AD212" i="1"/>
  <c r="AD230" i="1"/>
  <c r="AD232" i="1"/>
  <c r="X239" i="1"/>
  <c r="AD239" i="1"/>
  <c r="X243" i="1"/>
  <c r="Y243" i="1" s="1"/>
  <c r="Z243" i="1" s="1"/>
  <c r="AA243" i="1" s="1"/>
  <c r="AD243" i="1"/>
  <c r="X248" i="1"/>
  <c r="Y248" i="1" s="1"/>
  <c r="Z248" i="1" s="1"/>
  <c r="AA248" i="1" s="1"/>
  <c r="AD248" i="1"/>
  <c r="AD254" i="1"/>
  <c r="AD255" i="1"/>
  <c r="AD262" i="1"/>
  <c r="AD266" i="1"/>
  <c r="AD270" i="1"/>
  <c r="AD278" i="1"/>
  <c r="AD282" i="1"/>
  <c r="AD288" i="1"/>
  <c r="AD79" i="1"/>
  <c r="AD80" i="1"/>
  <c r="AD71" i="1"/>
  <c r="AD75" i="1"/>
  <c r="AD51" i="1"/>
  <c r="AD52" i="1"/>
  <c r="AD55" i="1"/>
  <c r="AD45" i="1"/>
  <c r="AD33" i="1"/>
  <c r="AD25" i="1"/>
  <c r="X436" i="1"/>
  <c r="AD11" i="1"/>
  <c r="AD13" i="1"/>
  <c r="AD17" i="1"/>
  <c r="AD9" i="1"/>
  <c r="AD14" i="1"/>
  <c r="AD114" i="1"/>
  <c r="AD126" i="1"/>
  <c r="AD130" i="1"/>
  <c r="AD142" i="1"/>
  <c r="X142" i="1"/>
  <c r="AD324" i="1"/>
  <c r="AD342" i="1"/>
  <c r="AD374" i="1"/>
  <c r="AD415" i="1"/>
  <c r="AD40" i="1"/>
  <c r="AD84" i="1"/>
  <c r="X84" i="1"/>
  <c r="Y84" i="1" s="1"/>
  <c r="Z84" i="1" s="1"/>
  <c r="AA84" i="1" s="1"/>
  <c r="AD98" i="1"/>
  <c r="AD124" i="1"/>
  <c r="AD128" i="1"/>
  <c r="AD138" i="1"/>
  <c r="X138" i="1"/>
  <c r="AD326" i="1"/>
  <c r="AD350" i="1"/>
  <c r="AD386" i="1"/>
  <c r="AD423" i="1"/>
  <c r="X606" i="1"/>
  <c r="Y606" i="1" s="1"/>
  <c r="Z606" i="1" s="1"/>
  <c r="AA606" i="1" s="1"/>
  <c r="X630" i="1"/>
  <c r="X598" i="1"/>
  <c r="X614" i="1"/>
  <c r="X5" i="1"/>
  <c r="Y5" i="1" s="1"/>
  <c r="X11" i="1"/>
  <c r="Y11" i="1" s="1"/>
  <c r="Z11" i="1" s="1"/>
  <c r="AA11" i="1" s="1"/>
  <c r="X55" i="1"/>
  <c r="Y55" i="1" s="1"/>
  <c r="Z55" i="1" s="1"/>
  <c r="AA55" i="1" s="1"/>
  <c r="X167" i="1"/>
  <c r="Y167" i="1" s="1"/>
  <c r="Z167" i="1" s="1"/>
  <c r="AA167" i="1" s="1"/>
  <c r="X236" i="1"/>
  <c r="X278" i="1"/>
  <c r="Y278" i="1" s="1"/>
  <c r="Z278" i="1" s="1"/>
  <c r="AA278" i="1" s="1"/>
  <c r="X432" i="1"/>
  <c r="X433" i="1"/>
  <c r="Y433" i="1" s="1"/>
  <c r="Z433" i="1" s="1"/>
  <c r="AA433" i="1" s="1"/>
  <c r="X492" i="1"/>
  <c r="Y492" i="1" s="1"/>
  <c r="Z492" i="1" s="1"/>
  <c r="AA492" i="1" s="1"/>
  <c r="X496" i="1"/>
  <c r="Y496" i="1" s="1"/>
  <c r="Z496" i="1" s="1"/>
  <c r="AA496" i="1" s="1"/>
  <c r="X498" i="1"/>
  <c r="X21" i="1"/>
  <c r="Y21" i="1" s="1"/>
  <c r="Z21" i="1" s="1"/>
  <c r="AA21" i="1" s="1"/>
  <c r="X65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Y337" i="1" s="1"/>
  <c r="Z337" i="1" s="1"/>
  <c r="AA337" i="1" s="1"/>
  <c r="X367" i="1"/>
  <c r="X574" i="1"/>
  <c r="Y574" i="1" s="1"/>
  <c r="Z574" i="1" s="1"/>
  <c r="AA574" i="1" s="1"/>
  <c r="X590" i="1"/>
  <c r="Y590" i="1" s="1"/>
  <c r="Z590" i="1" s="1"/>
  <c r="AA590" i="1" s="1"/>
  <c r="X565" i="1"/>
  <c r="Y565" i="1" s="1"/>
  <c r="Z565" i="1" s="1"/>
  <c r="AA565" i="1" s="1"/>
  <c r="X582" i="1"/>
  <c r="AD3" i="1"/>
  <c r="X76" i="1"/>
  <c r="Y76" i="1" s="1"/>
  <c r="X103" i="1"/>
  <c r="Y103" i="1" s="1"/>
  <c r="Z103" i="1" s="1"/>
  <c r="AA103" i="1" s="1"/>
  <c r="X115" i="1"/>
  <c r="Y115" i="1" s="1"/>
  <c r="Z115" i="1" s="1"/>
  <c r="AA115" i="1" s="1"/>
  <c r="X119" i="1"/>
  <c r="Y119" i="1" s="1"/>
  <c r="Z119" i="1" s="1"/>
  <c r="AA119" i="1" s="1"/>
  <c r="X121" i="1"/>
  <c r="X136" i="1"/>
  <c r="X192" i="1"/>
  <c r="X273" i="1"/>
  <c r="X296" i="1"/>
  <c r="Y296" i="1" s="1"/>
  <c r="Z296" i="1" s="1"/>
  <c r="AA296" i="1" s="1"/>
  <c r="X320" i="1"/>
  <c r="X381" i="1"/>
  <c r="Y381" i="1" s="1"/>
  <c r="Z381" i="1" s="1"/>
  <c r="AA381" i="1" s="1"/>
  <c r="X406" i="1"/>
  <c r="Y406" i="1" s="1"/>
  <c r="Z406" i="1" s="1"/>
  <c r="AA406" i="1" s="1"/>
  <c r="X418" i="1"/>
  <c r="X490" i="1"/>
  <c r="X570" i="1"/>
  <c r="X576" i="1"/>
  <c r="X584" i="1"/>
  <c r="Y584" i="1" s="1"/>
  <c r="Z584" i="1" s="1"/>
  <c r="AA584" i="1" s="1"/>
  <c r="X592" i="1"/>
  <c r="X600" i="1"/>
  <c r="Y600" i="1" s="1"/>
  <c r="Z600" i="1" s="1"/>
  <c r="AA600" i="1" s="1"/>
  <c r="X608" i="1"/>
  <c r="X616" i="1"/>
  <c r="X624" i="1"/>
  <c r="X632" i="1"/>
  <c r="X640" i="1"/>
  <c r="X660" i="1"/>
  <c r="X702" i="1"/>
  <c r="X712" i="1"/>
  <c r="X743" i="1"/>
  <c r="X724" i="1"/>
  <c r="X730" i="1"/>
  <c r="X738" i="1"/>
  <c r="X750" i="1"/>
  <c r="X642" i="1"/>
  <c r="Y642" i="1" s="1"/>
  <c r="Z642" i="1" s="1"/>
  <c r="AA642" i="1" s="1"/>
  <c r="X650" i="1"/>
  <c r="X658" i="1"/>
  <c r="Y658" i="1" s="1"/>
  <c r="Z658" i="1" s="1"/>
  <c r="AA658" i="1" s="1"/>
  <c r="X672" i="1"/>
  <c r="X678" i="1"/>
  <c r="Y678" i="1" s="1"/>
  <c r="Z678" i="1" s="1"/>
  <c r="AA678" i="1" s="1"/>
  <c r="X688" i="1"/>
  <c r="X694" i="1"/>
  <c r="X734" i="1"/>
  <c r="X746" i="1"/>
  <c r="X670" i="1"/>
  <c r="X680" i="1"/>
  <c r="Y680" i="1" s="1"/>
  <c r="Z680" i="1" s="1"/>
  <c r="AA680" i="1" s="1"/>
  <c r="X686" i="1"/>
  <c r="X696" i="1"/>
  <c r="Y696" i="1" s="1"/>
  <c r="Z696" i="1" s="1"/>
  <c r="AA696" i="1" s="1"/>
  <c r="X704" i="1"/>
  <c r="X710" i="1"/>
  <c r="X716" i="1"/>
  <c r="X722" i="1"/>
  <c r="X732" i="1"/>
  <c r="X736" i="1"/>
  <c r="X740" i="1"/>
  <c r="X748" i="1"/>
  <c r="X752" i="1"/>
  <c r="X13" i="1"/>
  <c r="Y13" i="1" s="1"/>
  <c r="X66" i="1"/>
  <c r="Y66" i="1" s="1"/>
  <c r="Z66" i="1" s="1"/>
  <c r="AA66" i="1" s="1"/>
  <c r="X113" i="1"/>
  <c r="Y113" i="1" s="1"/>
  <c r="X117" i="1"/>
  <c r="Y117" i="1" s="1"/>
  <c r="Z117" i="1" s="1"/>
  <c r="AA117" i="1" s="1"/>
  <c r="AD160" i="1"/>
  <c r="X160" i="1"/>
  <c r="AD162" i="1"/>
  <c r="X162" i="1"/>
  <c r="X341" i="1"/>
  <c r="Y341" i="1" s="1"/>
  <c r="X373" i="1"/>
  <c r="X414" i="1"/>
  <c r="Y414" i="1" s="1"/>
  <c r="AD152" i="1"/>
  <c r="AD154" i="1"/>
  <c r="X169" i="1"/>
  <c r="Y169" i="1" s="1"/>
  <c r="Z169" i="1" s="1"/>
  <c r="AA169" i="1" s="1"/>
  <c r="X182" i="1"/>
  <c r="X199" i="1"/>
  <c r="Y199" i="1" s="1"/>
  <c r="Z199" i="1" s="1"/>
  <c r="AA199" i="1" s="1"/>
  <c r="X209" i="1"/>
  <c r="X210" i="1"/>
  <c r="Y210" i="1" s="1"/>
  <c r="X214" i="1"/>
  <c r="Y214" i="1" s="1"/>
  <c r="Z214" i="1" s="1"/>
  <c r="AA214" i="1" s="1"/>
  <c r="X230" i="1"/>
  <c r="Y230" i="1" s="1"/>
  <c r="Z230" i="1" s="1"/>
  <c r="X234" i="1"/>
  <c r="Y234" i="1" s="1"/>
  <c r="Z234" i="1" s="1"/>
  <c r="AA234" i="1" s="1"/>
  <c r="X246" i="1"/>
  <c r="X289" i="1"/>
  <c r="X308" i="1"/>
  <c r="Y308" i="1" s="1"/>
  <c r="Z308" i="1" s="1"/>
  <c r="AA308" i="1" s="1"/>
  <c r="X322" i="1"/>
  <c r="Y322" i="1" s="1"/>
  <c r="Z322" i="1" s="1"/>
  <c r="AA322" i="1" s="1"/>
  <c r="X325" i="1"/>
  <c r="Y325" i="1" s="1"/>
  <c r="Z325" i="1" s="1"/>
  <c r="AA325" i="1" s="1"/>
  <c r="AD398" i="1"/>
  <c r="X398" i="1"/>
  <c r="AD400" i="1"/>
  <c r="X400" i="1"/>
  <c r="Y400" i="1" s="1"/>
  <c r="Z400" i="1" s="1"/>
  <c r="AA400" i="1" s="1"/>
  <c r="AD402" i="1"/>
  <c r="X402" i="1"/>
  <c r="AD404" i="1"/>
  <c r="X404" i="1"/>
  <c r="AD407" i="1"/>
  <c r="AD429" i="1"/>
  <c r="X429" i="1"/>
  <c r="AD431" i="1"/>
  <c r="X431" i="1"/>
  <c r="Y431" i="1" s="1"/>
  <c r="Z431" i="1" s="1"/>
  <c r="AA431" i="1" s="1"/>
  <c r="AD435" i="1"/>
  <c r="X435" i="1"/>
  <c r="X674" i="1"/>
  <c r="X690" i="1"/>
  <c r="X700" i="1"/>
  <c r="X741" i="1"/>
  <c r="X728" i="1"/>
  <c r="AD334" i="1"/>
  <c r="X335" i="1"/>
  <c r="Y335" i="1" s="1"/>
  <c r="AD344" i="1"/>
  <c r="X344" i="1"/>
  <c r="AD346" i="1"/>
  <c r="X346" i="1"/>
  <c r="AD358" i="1"/>
  <c r="X358" i="1"/>
  <c r="AD360" i="1"/>
  <c r="X360" i="1"/>
  <c r="AD362" i="1"/>
  <c r="X362" i="1"/>
  <c r="AD364" i="1"/>
  <c r="X364" i="1"/>
  <c r="Y364" i="1" s="1"/>
  <c r="Z364" i="1" s="1"/>
  <c r="AA364" i="1" s="1"/>
  <c r="AD366" i="1"/>
  <c r="X366" i="1"/>
  <c r="AD368" i="1"/>
  <c r="AD376" i="1"/>
  <c r="X376" i="1"/>
  <c r="Y376" i="1" s="1"/>
  <c r="Z376" i="1" s="1"/>
  <c r="AA376" i="1" s="1"/>
  <c r="AD378" i="1"/>
  <c r="X378" i="1"/>
  <c r="AD380" i="1"/>
  <c r="X380" i="1"/>
  <c r="Y380" i="1" s="1"/>
  <c r="Z380" i="1" s="1"/>
  <c r="AA380" i="1" s="1"/>
  <c r="AD382" i="1"/>
  <c r="X395" i="1"/>
  <c r="AD417" i="1"/>
  <c r="X417" i="1"/>
  <c r="AD419" i="1"/>
  <c r="X426" i="1"/>
  <c r="X666" i="1"/>
  <c r="X682" i="1"/>
  <c r="X698" i="1"/>
  <c r="X708" i="1"/>
  <c r="X720" i="1"/>
  <c r="X646" i="1"/>
  <c r="X648" i="1"/>
  <c r="X654" i="1"/>
  <c r="Y654" i="1" s="1"/>
  <c r="Z654" i="1" s="1"/>
  <c r="AA654" i="1" s="1"/>
  <c r="X656" i="1"/>
  <c r="X662" i="1"/>
  <c r="Y662" i="1" s="1"/>
  <c r="Z662" i="1" s="1"/>
  <c r="AA662" i="1" s="1"/>
  <c r="X664" i="1"/>
  <c r="X706" i="1"/>
  <c r="X714" i="1"/>
  <c r="X718" i="1"/>
  <c r="X726" i="1"/>
  <c r="X463" i="1"/>
  <c r="Y463" i="1" s="1"/>
  <c r="X494" i="1"/>
  <c r="X521" i="1"/>
  <c r="Y521" i="1" s="1"/>
  <c r="X532" i="1"/>
  <c r="X557" i="1"/>
  <c r="Y557" i="1" s="1"/>
  <c r="X563" i="1"/>
  <c r="X572" i="1"/>
  <c r="Y572" i="1" s="1"/>
  <c r="X578" i="1"/>
  <c r="X580" i="1"/>
  <c r="Y580" i="1" s="1"/>
  <c r="X586" i="1"/>
  <c r="X588" i="1"/>
  <c r="X594" i="1"/>
  <c r="X596" i="1"/>
  <c r="X602" i="1"/>
  <c r="X604" i="1"/>
  <c r="X610" i="1"/>
  <c r="X612" i="1"/>
  <c r="X618" i="1"/>
  <c r="X620" i="1"/>
  <c r="X626" i="1"/>
  <c r="X628" i="1"/>
  <c r="X634" i="1"/>
  <c r="X636" i="1"/>
  <c r="X668" i="1"/>
  <c r="X676" i="1"/>
  <c r="X684" i="1"/>
  <c r="X692" i="1"/>
  <c r="AD569" i="1"/>
  <c r="E1" i="4"/>
  <c r="B51" i="4" s="1"/>
  <c r="X567" i="1"/>
  <c r="E1" i="6"/>
  <c r="B8" i="6" s="1"/>
  <c r="H8" i="6" s="1"/>
  <c r="D1" i="5"/>
  <c r="E1" i="5" s="1"/>
  <c r="B49" i="5" s="1"/>
  <c r="AC597" i="1"/>
  <c r="AC685" i="1"/>
  <c r="AC693" i="1"/>
  <c r="AC587" i="1"/>
  <c r="AF593" i="1"/>
  <c r="AC593" i="1"/>
  <c r="AF601" i="1"/>
  <c r="AC601" i="1"/>
  <c r="AF609" i="1"/>
  <c r="AC609" i="1"/>
  <c r="AF616" i="1"/>
  <c r="AF624" i="1"/>
  <c r="AF632" i="1"/>
  <c r="AC643" i="1"/>
  <c r="AF649" i="1"/>
  <c r="AC649" i="1"/>
  <c r="AF656" i="1"/>
  <c r="AC699" i="1"/>
  <c r="AF713" i="1"/>
  <c r="AC713" i="1"/>
  <c r="AC715" i="1"/>
  <c r="AC575" i="1"/>
  <c r="AC607" i="1"/>
  <c r="AF612" i="1"/>
  <c r="AF620" i="1"/>
  <c r="AF628" i="1"/>
  <c r="AF668" i="1"/>
  <c r="AC679" i="1"/>
  <c r="AF708" i="1"/>
  <c r="AC744" i="1"/>
  <c r="AC723" i="1"/>
  <c r="X211" i="1"/>
  <c r="Y211" i="1" s="1"/>
  <c r="X216" i="1"/>
  <c r="Y216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569" i="1"/>
  <c r="X577" i="1"/>
  <c r="X585" i="1"/>
  <c r="X593" i="1"/>
  <c r="X601" i="1"/>
  <c r="X609" i="1"/>
  <c r="X617" i="1"/>
  <c r="X625" i="1"/>
  <c r="X633" i="1"/>
  <c r="X641" i="1"/>
  <c r="X649" i="1"/>
  <c r="X657" i="1"/>
  <c r="X665" i="1"/>
  <c r="X673" i="1"/>
  <c r="X681" i="1"/>
  <c r="X689" i="1"/>
  <c r="X697" i="1"/>
  <c r="X705" i="1"/>
  <c r="X713" i="1"/>
  <c r="X717" i="1"/>
  <c r="X725" i="1"/>
  <c r="X220" i="1"/>
  <c r="X267" i="1"/>
  <c r="Y267" i="1" s="1"/>
  <c r="Z267" i="1" s="1"/>
  <c r="AA267" i="1" s="1"/>
  <c r="AD323" i="1"/>
  <c r="X4" i="1"/>
  <c r="Y4" i="1" s="1"/>
  <c r="Z4" i="1" s="1"/>
  <c r="AA4" i="1" s="1"/>
  <c r="X14" i="1"/>
  <c r="X18" i="1"/>
  <c r="X36" i="1"/>
  <c r="X40" i="1"/>
  <c r="X48" i="1"/>
  <c r="X52" i="1"/>
  <c r="Y71" i="1"/>
  <c r="Z71" i="1" s="1"/>
  <c r="AA71" i="1" s="1"/>
  <c r="Y77" i="1"/>
  <c r="Z77" i="1" s="1"/>
  <c r="AA77" i="1" s="1"/>
  <c r="X80" i="1"/>
  <c r="X88" i="1"/>
  <c r="Y59" i="1"/>
  <c r="Z59" i="1" s="1"/>
  <c r="AA59" i="1" s="1"/>
  <c r="Y63" i="1"/>
  <c r="Z63" i="1" s="1"/>
  <c r="AA63" i="1" s="1"/>
  <c r="Y65" i="1"/>
  <c r="Z65" i="1" s="1"/>
  <c r="AA65" i="1" s="1"/>
  <c r="X93" i="1"/>
  <c r="Y57" i="1"/>
  <c r="Z57" i="1" s="1"/>
  <c r="AA57" i="1" s="1"/>
  <c r="X96" i="1"/>
  <c r="Y96" i="1" s="1"/>
  <c r="Z96" i="1" s="1"/>
  <c r="AA96" i="1" s="1"/>
  <c r="X98" i="1"/>
  <c r="X102" i="1"/>
  <c r="X114" i="1"/>
  <c r="Y114" i="1" s="1"/>
  <c r="Z114" i="1" s="1"/>
  <c r="AA114" i="1" s="1"/>
  <c r="Y121" i="1"/>
  <c r="Z121" i="1" s="1"/>
  <c r="AA121" i="1" s="1"/>
  <c r="X122" i="1"/>
  <c r="X124" i="1"/>
  <c r="X126" i="1"/>
  <c r="X128" i="1"/>
  <c r="X130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X164" i="1"/>
  <c r="Y165" i="1"/>
  <c r="Z165" i="1" s="1"/>
  <c r="AA165" i="1" s="1"/>
  <c r="X166" i="1"/>
  <c r="Y173" i="1"/>
  <c r="Z173" i="1" s="1"/>
  <c r="AA173" i="1" s="1"/>
  <c r="X180" i="1"/>
  <c r="Y180" i="1" s="1"/>
  <c r="X184" i="1"/>
  <c r="Y200" i="1"/>
  <c r="Z200" i="1" s="1"/>
  <c r="AA200" i="1" s="1"/>
  <c r="Y213" i="1"/>
  <c r="Z213" i="1" s="1"/>
  <c r="AA213" i="1" s="1"/>
  <c r="Y220" i="1"/>
  <c r="Z220" i="1" s="1"/>
  <c r="AA220" i="1" s="1"/>
  <c r="AD224" i="1"/>
  <c r="AD228" i="1"/>
  <c r="AD237" i="1"/>
  <c r="X573" i="1"/>
  <c r="Y573" i="1" s="1"/>
  <c r="Z573" i="1" s="1"/>
  <c r="AA573" i="1" s="1"/>
  <c r="X581" i="1"/>
  <c r="Y581" i="1" s="1"/>
  <c r="Z581" i="1" s="1"/>
  <c r="AA581" i="1" s="1"/>
  <c r="X589" i="1"/>
  <c r="Y589" i="1" s="1"/>
  <c r="Z589" i="1" s="1"/>
  <c r="AA589" i="1" s="1"/>
  <c r="X597" i="1"/>
  <c r="Y597" i="1"/>
  <c r="Z597" i="1" s="1"/>
  <c r="AA597" i="1" s="1"/>
  <c r="X605" i="1"/>
  <c r="Y605" i="1" s="1"/>
  <c r="Z605" i="1" s="1"/>
  <c r="AA605" i="1" s="1"/>
  <c r="X613" i="1"/>
  <c r="Y613" i="1" s="1"/>
  <c r="Z613" i="1" s="1"/>
  <c r="AA613" i="1" s="1"/>
  <c r="X621" i="1"/>
  <c r="Y621" i="1" s="1"/>
  <c r="Z621" i="1" s="1"/>
  <c r="AA621" i="1" s="1"/>
  <c r="X629" i="1"/>
  <c r="Y629" i="1" s="1"/>
  <c r="Z629" i="1" s="1"/>
  <c r="AA629" i="1" s="1"/>
  <c r="X637" i="1"/>
  <c r="Y637" i="1" s="1"/>
  <c r="Z637" i="1" s="1"/>
  <c r="AA637" i="1" s="1"/>
  <c r="X645" i="1"/>
  <c r="Y645" i="1" s="1"/>
  <c r="Z645" i="1" s="1"/>
  <c r="AA645" i="1" s="1"/>
  <c r="X653" i="1"/>
  <c r="Y653" i="1" s="1"/>
  <c r="Z653" i="1" s="1"/>
  <c r="AA653" i="1" s="1"/>
  <c r="X661" i="1"/>
  <c r="Y661" i="1" s="1"/>
  <c r="Z661" i="1" s="1"/>
  <c r="AA661" i="1" s="1"/>
  <c r="X669" i="1"/>
  <c r="Y669" i="1" s="1"/>
  <c r="Z669" i="1" s="1"/>
  <c r="AA669" i="1" s="1"/>
  <c r="X677" i="1"/>
  <c r="Y677" i="1" s="1"/>
  <c r="Z677" i="1" s="1"/>
  <c r="AA677" i="1" s="1"/>
  <c r="X685" i="1"/>
  <c r="Y685" i="1"/>
  <c r="Z685" i="1" s="1"/>
  <c r="AA685" i="1" s="1"/>
  <c r="X693" i="1"/>
  <c r="Y693" i="1"/>
  <c r="Z693" i="1" s="1"/>
  <c r="AA693" i="1" s="1"/>
  <c r="X701" i="1"/>
  <c r="Y701" i="1" s="1"/>
  <c r="Z701" i="1" s="1"/>
  <c r="AA701" i="1" s="1"/>
  <c r="X709" i="1"/>
  <c r="Y709" i="1" s="1"/>
  <c r="Z709" i="1" s="1"/>
  <c r="AA709" i="1" s="1"/>
  <c r="X742" i="1"/>
  <c r="Y742" i="1" s="1"/>
  <c r="Z742" i="1" s="1"/>
  <c r="AA742" i="1" s="1"/>
  <c r="X721" i="1"/>
  <c r="Y721" i="1" s="1"/>
  <c r="Z721" i="1" s="1"/>
  <c r="AA721" i="1" s="1"/>
  <c r="X729" i="1"/>
  <c r="Y729" i="1" s="1"/>
  <c r="Z729" i="1" s="1"/>
  <c r="AA729" i="1" s="1"/>
  <c r="Y189" i="1"/>
  <c r="Z189" i="1" s="1"/>
  <c r="AA189" i="1" s="1"/>
  <c r="Y193" i="1"/>
  <c r="Z193" i="1" s="1"/>
  <c r="AA193" i="1" s="1"/>
  <c r="Y209" i="1"/>
  <c r="Z209" i="1" s="1"/>
  <c r="AA209" i="1" s="1"/>
  <c r="Y236" i="1"/>
  <c r="Z236" i="1" s="1"/>
  <c r="AA236" i="1" s="1"/>
  <c r="Y239" i="1"/>
  <c r="Z239" i="1" s="1"/>
  <c r="AA239" i="1" s="1"/>
  <c r="Y250" i="1"/>
  <c r="Z250" i="1" s="1"/>
  <c r="AA250" i="1" s="1"/>
  <c r="Y272" i="1"/>
  <c r="Z272" i="1" s="1"/>
  <c r="AA272" i="1" s="1"/>
  <c r="Y294" i="1"/>
  <c r="Z294" i="1" s="1"/>
  <c r="AA294" i="1" s="1"/>
  <c r="Y306" i="1"/>
  <c r="Z306" i="1" s="1"/>
  <c r="AA306" i="1" s="1"/>
  <c r="X307" i="1"/>
  <c r="Y307" i="1" s="1"/>
  <c r="Z307" i="1" s="1"/>
  <c r="AA307" i="1" s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5" i="1" s="1"/>
  <c r="Y316" i="1"/>
  <c r="Z316" i="1" s="1"/>
  <c r="AA316" i="1" s="1"/>
  <c r="X317" i="1"/>
  <c r="Y318" i="1"/>
  <c r="Z318" i="1" s="1"/>
  <c r="AA318" i="1" s="1"/>
  <c r="X319" i="1"/>
  <c r="Y319" i="1" s="1"/>
  <c r="Y320" i="1"/>
  <c r="Z320" i="1" s="1"/>
  <c r="AA320" i="1" s="1"/>
  <c r="X321" i="1"/>
  <c r="Y321" i="1" s="1"/>
  <c r="X324" i="1"/>
  <c r="Y324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X336" i="1"/>
  <c r="X338" i="1"/>
  <c r="Y338" i="1" s="1"/>
  <c r="Z338" i="1" s="1"/>
  <c r="AA338" i="1" s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Y353" i="1"/>
  <c r="Z353" i="1" s="1"/>
  <c r="AA353" i="1" s="1"/>
  <c r="Y355" i="1"/>
  <c r="Z355" i="1" s="1"/>
  <c r="AA355" i="1" s="1"/>
  <c r="X356" i="1"/>
  <c r="Y356" i="1" s="1"/>
  <c r="Y359" i="1"/>
  <c r="Z359" i="1" s="1"/>
  <c r="AA359" i="1" s="1"/>
  <c r="Y363" i="1"/>
  <c r="Z363" i="1" s="1"/>
  <c r="AA363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X382" i="1"/>
  <c r="Y382" i="1" s="1"/>
  <c r="Z382" i="1" s="1"/>
  <c r="AA382" i="1" s="1"/>
  <c r="Y383" i="1"/>
  <c r="Z383" i="1" s="1"/>
  <c r="AA383" i="1" s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2" i="1" s="1"/>
  <c r="Z392" i="1" s="1"/>
  <c r="AA392" i="1" s="1"/>
  <c r="Y393" i="1"/>
  <c r="Z393" i="1" s="1"/>
  <c r="AA393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5" i="1" s="1"/>
  <c r="Z415" i="1" s="1"/>
  <c r="AA415" i="1" s="1"/>
  <c r="Y416" i="1"/>
  <c r="Z416" i="1" s="1"/>
  <c r="AA416" i="1" s="1"/>
  <c r="Y418" i="1"/>
  <c r="Z418" i="1" s="1"/>
  <c r="AA418" i="1" s="1"/>
  <c r="X419" i="1"/>
  <c r="Y420" i="1"/>
  <c r="Z420" i="1" s="1"/>
  <c r="AA420" i="1" s="1"/>
  <c r="Y422" i="1"/>
  <c r="Z422" i="1" s="1"/>
  <c r="AA422" i="1" s="1"/>
  <c r="X423" i="1"/>
  <c r="Y424" i="1"/>
  <c r="Z424" i="1" s="1"/>
  <c r="AA424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X438" i="1"/>
  <c r="Y438" i="1" s="1"/>
  <c r="Y439" i="1"/>
  <c r="Z439" i="1" s="1"/>
  <c r="AA439" i="1" s="1"/>
  <c r="X440" i="1"/>
  <c r="Y440" i="1" s="1"/>
  <c r="Y441" i="1"/>
  <c r="Z441" i="1" s="1"/>
  <c r="AA441" i="1" s="1"/>
  <c r="X442" i="1"/>
  <c r="Y442" i="1" s="1"/>
  <c r="Y445" i="1"/>
  <c r="Z445" i="1" s="1"/>
  <c r="AA445" i="1" s="1"/>
  <c r="Y447" i="1"/>
  <c r="Z447" i="1" s="1"/>
  <c r="AA447" i="1" s="1"/>
  <c r="Y449" i="1"/>
  <c r="Z449" i="1" s="1"/>
  <c r="AA449" i="1" s="1"/>
  <c r="X450" i="1"/>
  <c r="Y450" i="1" s="1"/>
  <c r="X452" i="1"/>
  <c r="Y452" i="1" s="1"/>
  <c r="Z452" i="1" s="1"/>
  <c r="AA452" i="1" s="1"/>
  <c r="X453" i="1"/>
  <c r="Y453" i="1" s="1"/>
  <c r="X454" i="1"/>
  <c r="Y454" i="1" s="1"/>
  <c r="Z454" i="1" s="1"/>
  <c r="AA454" i="1" s="1"/>
  <c r="X455" i="1"/>
  <c r="X456" i="1"/>
  <c r="Y456" i="1" s="1"/>
  <c r="Z456" i="1" s="1"/>
  <c r="AA456" i="1" s="1"/>
  <c r="X457" i="1"/>
  <c r="Y457" i="1" s="1"/>
  <c r="X458" i="1"/>
  <c r="Y458" i="1" s="1"/>
  <c r="Z458" i="1" s="1"/>
  <c r="AA458" i="1" s="1"/>
  <c r="X459" i="1"/>
  <c r="Y459" i="1" s="1"/>
  <c r="Z459" i="1" s="1"/>
  <c r="AA459" i="1" s="1"/>
  <c r="X460" i="1"/>
  <c r="Y460" i="1" s="1"/>
  <c r="Z460" i="1" s="1"/>
  <c r="AA460" i="1" s="1"/>
  <c r="X461" i="1"/>
  <c r="Y461" i="1" s="1"/>
  <c r="X462" i="1"/>
  <c r="Y464" i="1"/>
  <c r="Z464" i="1" s="1"/>
  <c r="AA464" i="1" s="1"/>
  <c r="Y465" i="1"/>
  <c r="Z465" i="1" s="1"/>
  <c r="AA465" i="1" s="1"/>
  <c r="Y471" i="1"/>
  <c r="Z471" i="1" s="1"/>
  <c r="AA471" i="1" s="1"/>
  <c r="Y473" i="1"/>
  <c r="Z473" i="1" s="1"/>
  <c r="AA473" i="1" s="1"/>
  <c r="Y477" i="1"/>
  <c r="Z477" i="1" s="1"/>
  <c r="AA477" i="1" s="1"/>
  <c r="X479" i="1"/>
  <c r="Y479" i="1" s="1"/>
  <c r="Z479" i="1" s="1"/>
  <c r="AA479" i="1" s="1"/>
  <c r="Y480" i="1"/>
  <c r="Z480" i="1" s="1"/>
  <c r="AA480" i="1" s="1"/>
  <c r="X481" i="1"/>
  <c r="Y481" i="1" s="1"/>
  <c r="Z481" i="1" s="1"/>
  <c r="AA481" i="1" s="1"/>
  <c r="Y482" i="1"/>
  <c r="Z482" i="1" s="1"/>
  <c r="AA482" i="1" s="1"/>
  <c r="X485" i="1"/>
  <c r="Y486" i="1"/>
  <c r="Z486" i="1" s="1"/>
  <c r="AA486" i="1" s="1"/>
  <c r="X487" i="1"/>
  <c r="Y487" i="1" s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91" i="1"/>
  <c r="Y491" i="1" s="1"/>
  <c r="Z491" i="1" s="1"/>
  <c r="AA491" i="1" s="1"/>
  <c r="Y494" i="1"/>
  <c r="X495" i="1"/>
  <c r="X497" i="1"/>
  <c r="Y498" i="1"/>
  <c r="Z498" i="1" s="1"/>
  <c r="AA498" i="1" s="1"/>
  <c r="Y500" i="1"/>
  <c r="Z500" i="1" s="1"/>
  <c r="AA500" i="1" s="1"/>
  <c r="Y503" i="1"/>
  <c r="Z503" i="1" s="1"/>
  <c r="AA503" i="1" s="1"/>
  <c r="Y505" i="1"/>
  <c r="Z505" i="1" s="1"/>
  <c r="AA505" i="1" s="1"/>
  <c r="X506" i="1"/>
  <c r="Y507" i="1"/>
  <c r="Z507" i="1" s="1"/>
  <c r="AA507" i="1" s="1"/>
  <c r="X508" i="1"/>
  <c r="Y508" i="1" s="1"/>
  <c r="Z508" i="1" s="1"/>
  <c r="AA508" i="1" s="1"/>
  <c r="Y511" i="1"/>
  <c r="Z511" i="1" s="1"/>
  <c r="AA511" i="1" s="1"/>
  <c r="Y513" i="1"/>
  <c r="Z513" i="1" s="1"/>
  <c r="AA513" i="1" s="1"/>
  <c r="X514" i="1"/>
  <c r="Y515" i="1"/>
  <c r="Z515" i="1" s="1"/>
  <c r="AA515" i="1" s="1"/>
  <c r="X516" i="1"/>
  <c r="Y516" i="1" s="1"/>
  <c r="Z516" i="1" s="1"/>
  <c r="AA516" i="1" s="1"/>
  <c r="Y517" i="1"/>
  <c r="Z517" i="1" s="1"/>
  <c r="AA517" i="1" s="1"/>
  <c r="X518" i="1"/>
  <c r="Y519" i="1"/>
  <c r="Z519" i="1" s="1"/>
  <c r="AA519" i="1" s="1"/>
  <c r="X520" i="1"/>
  <c r="Y520" i="1" s="1"/>
  <c r="Z520" i="1" s="1"/>
  <c r="AA520" i="1" s="1"/>
  <c r="Y523" i="1"/>
  <c r="Z523" i="1" s="1"/>
  <c r="AA523" i="1" s="1"/>
  <c r="X524" i="1"/>
  <c r="Y525" i="1"/>
  <c r="Z525" i="1" s="1"/>
  <c r="AA525" i="1" s="1"/>
  <c r="Y527" i="1"/>
  <c r="Z527" i="1" s="1"/>
  <c r="AA527" i="1" s="1"/>
  <c r="X528" i="1"/>
  <c r="Y529" i="1"/>
  <c r="Z529" i="1" s="1"/>
  <c r="AA529" i="1" s="1"/>
  <c r="X530" i="1"/>
  <c r="Y530" i="1" s="1"/>
  <c r="Z530" i="1" s="1"/>
  <c r="AA530" i="1" s="1"/>
  <c r="X531" i="1"/>
  <c r="Y532" i="1"/>
  <c r="X533" i="1"/>
  <c r="Y534" i="1"/>
  <c r="Z534" i="1" s="1"/>
  <c r="AA534" i="1" s="1"/>
  <c r="X535" i="1"/>
  <c r="Y535" i="1" s="1"/>
  <c r="Y536" i="1"/>
  <c r="Z536" i="1" s="1"/>
  <c r="AA536" i="1" s="1"/>
  <c r="X537" i="1"/>
  <c r="X544" i="1"/>
  <c r="Y545" i="1"/>
  <c r="Z545" i="1" s="1"/>
  <c r="AA545" i="1" s="1"/>
  <c r="X546" i="1"/>
  <c r="Y549" i="1"/>
  <c r="Z549" i="1" s="1"/>
  <c r="AA549" i="1" s="1"/>
  <c r="X550" i="1"/>
  <c r="Y551" i="1"/>
  <c r="Z551" i="1" s="1"/>
  <c r="AA551" i="1" s="1"/>
  <c r="X552" i="1"/>
  <c r="Y552" i="1" s="1"/>
  <c r="X554" i="1"/>
  <c r="X560" i="1"/>
  <c r="Y560" i="1" s="1"/>
  <c r="Z560" i="1" s="1"/>
  <c r="AA560" i="1" s="1"/>
  <c r="Y561" i="1"/>
  <c r="Z561" i="1" s="1"/>
  <c r="AA561" i="1" s="1"/>
  <c r="Y563" i="1"/>
  <c r="AC563" i="1"/>
  <c r="Y567" i="1"/>
  <c r="Z567" i="1" s="1"/>
  <c r="AA567" i="1" s="1"/>
  <c r="X568" i="1"/>
  <c r="AB612" i="1"/>
  <c r="AB616" i="1"/>
  <c r="AF618" i="1"/>
  <c r="AB620" i="1"/>
  <c r="AB624" i="1"/>
  <c r="AF626" i="1"/>
  <c r="AB628" i="1"/>
  <c r="AB632" i="1"/>
  <c r="AF634" i="1"/>
  <c r="AB656" i="1"/>
  <c r="AB668" i="1"/>
  <c r="AF706" i="1"/>
  <c r="AB708" i="1"/>
  <c r="AF710" i="1"/>
  <c r="AF718" i="1"/>
  <c r="AF726" i="1"/>
  <c r="AF730" i="1"/>
  <c r="Y313" i="1"/>
  <c r="Z313" i="1" s="1"/>
  <c r="AA313" i="1" s="1"/>
  <c r="Y317" i="1"/>
  <c r="Y336" i="1"/>
  <c r="Y344" i="1"/>
  <c r="Z344" i="1" s="1"/>
  <c r="AA344" i="1" s="1"/>
  <c r="Y360" i="1"/>
  <c r="Z360" i="1" s="1"/>
  <c r="AA360" i="1" s="1"/>
  <c r="Y404" i="1"/>
  <c r="Z404" i="1" s="1"/>
  <c r="AA404" i="1" s="1"/>
  <c r="Y435" i="1"/>
  <c r="Y455" i="1"/>
  <c r="Z455" i="1" s="1"/>
  <c r="AA455" i="1" s="1"/>
  <c r="Y462" i="1"/>
  <c r="Y485" i="1"/>
  <c r="Z485" i="1" s="1"/>
  <c r="AA485" i="1" s="1"/>
  <c r="Y495" i="1"/>
  <c r="Z495" i="1" s="1"/>
  <c r="AA495" i="1" s="1"/>
  <c r="Y514" i="1"/>
  <c r="Z514" i="1" s="1"/>
  <c r="AA514" i="1" s="1"/>
  <c r="Y518" i="1"/>
  <c r="Z518" i="1" s="1"/>
  <c r="AA518" i="1" s="1"/>
  <c r="Y522" i="1"/>
  <c r="Z522" i="1" s="1"/>
  <c r="AA522" i="1" s="1"/>
  <c r="Y531" i="1"/>
  <c r="Y562" i="1"/>
  <c r="AB563" i="1"/>
  <c r="Y568" i="1"/>
  <c r="Z568" i="1" s="1"/>
  <c r="AA568" i="1" s="1"/>
  <c r="Z575" i="1"/>
  <c r="X575" i="1"/>
  <c r="Y575" i="1" s="1"/>
  <c r="AA575" i="1"/>
  <c r="X579" i="1"/>
  <c r="Y579" i="1" s="1"/>
  <c r="X583" i="1"/>
  <c r="Y583" i="1" s="1"/>
  <c r="Z587" i="1"/>
  <c r="X587" i="1"/>
  <c r="Y587" i="1" s="1"/>
  <c r="AA587" i="1"/>
  <c r="X591" i="1"/>
  <c r="Y591" i="1" s="1"/>
  <c r="Z591" i="1" s="1"/>
  <c r="AA591" i="1" s="1"/>
  <c r="X595" i="1"/>
  <c r="Y595" i="1" s="1"/>
  <c r="X599" i="1"/>
  <c r="Y599" i="1" s="1"/>
  <c r="X603" i="1"/>
  <c r="Y603" i="1" s="1"/>
  <c r="Z607" i="1"/>
  <c r="X607" i="1"/>
  <c r="Y607" i="1" s="1"/>
  <c r="AA607" i="1"/>
  <c r="Z611" i="1"/>
  <c r="X611" i="1"/>
  <c r="Y611" i="1" s="1"/>
  <c r="AA611" i="1"/>
  <c r="X615" i="1"/>
  <c r="Y615" i="1" s="1"/>
  <c r="AB618" i="1"/>
  <c r="X619" i="1"/>
  <c r="Y619" i="1" s="1"/>
  <c r="X623" i="1"/>
  <c r="Y623" i="1" s="1"/>
  <c r="AB626" i="1"/>
  <c r="X627" i="1"/>
  <c r="Y627" i="1" s="1"/>
  <c r="X631" i="1"/>
  <c r="Y631" i="1" s="1"/>
  <c r="AB634" i="1"/>
  <c r="X635" i="1"/>
  <c r="Y635" i="1" s="1"/>
  <c r="Z639" i="1"/>
  <c r="X639" i="1"/>
  <c r="Y639" i="1" s="1"/>
  <c r="AA639" i="1"/>
  <c r="Z643" i="1"/>
  <c r="X643" i="1"/>
  <c r="Y643" i="1" s="1"/>
  <c r="AA643" i="1"/>
  <c r="X647" i="1"/>
  <c r="Y647" i="1" s="1"/>
  <c r="X651" i="1"/>
  <c r="Y651" i="1" s="1"/>
  <c r="X655" i="1"/>
  <c r="Y655" i="1" s="1"/>
  <c r="X659" i="1"/>
  <c r="Y659" i="1" s="1"/>
  <c r="X663" i="1"/>
  <c r="Y663" i="1" s="1"/>
  <c r="X667" i="1"/>
  <c r="Y667" i="1" s="1"/>
  <c r="X671" i="1"/>
  <c r="Y671" i="1" s="1"/>
  <c r="X675" i="1"/>
  <c r="Y675" i="1" s="1"/>
  <c r="Z679" i="1"/>
  <c r="X679" i="1"/>
  <c r="Y679" i="1" s="1"/>
  <c r="AA679" i="1"/>
  <c r="X683" i="1"/>
  <c r="Y683" i="1" s="1"/>
  <c r="Z687" i="1"/>
  <c r="X687" i="1"/>
  <c r="Y687" i="1" s="1"/>
  <c r="AA687" i="1"/>
  <c r="Z691" i="1"/>
  <c r="X691" i="1"/>
  <c r="Y691" i="1" s="1"/>
  <c r="AA691" i="1"/>
  <c r="X695" i="1"/>
  <c r="Y695" i="1" s="1"/>
  <c r="Z699" i="1"/>
  <c r="X699" i="1"/>
  <c r="Y699" i="1" s="1"/>
  <c r="AA699" i="1"/>
  <c r="Z703" i="1"/>
  <c r="X703" i="1"/>
  <c r="Y703" i="1" s="1"/>
  <c r="AA703" i="1"/>
  <c r="AB706" i="1"/>
  <c r="X707" i="1"/>
  <c r="Y707" i="1" s="1"/>
  <c r="AB710" i="1"/>
  <c r="Z711" i="1"/>
  <c r="X711" i="1"/>
  <c r="Y711" i="1" s="1"/>
  <c r="AA711" i="1"/>
  <c r="Z715" i="1"/>
  <c r="X715" i="1"/>
  <c r="Y715" i="1" s="1"/>
  <c r="AA715" i="1"/>
  <c r="Z744" i="1"/>
  <c r="X744" i="1"/>
  <c r="Y744" i="1" s="1"/>
  <c r="AA744" i="1"/>
  <c r="AB718" i="1"/>
  <c r="X719" i="1"/>
  <c r="Y719" i="1" s="1"/>
  <c r="Z723" i="1"/>
  <c r="X723" i="1"/>
  <c r="Y723" i="1" s="1"/>
  <c r="AA723" i="1"/>
  <c r="AB726" i="1"/>
  <c r="X727" i="1"/>
  <c r="Y727" i="1" s="1"/>
  <c r="AB730" i="1"/>
  <c r="X731" i="1"/>
  <c r="Y731" i="1" s="1"/>
  <c r="Y570" i="1"/>
  <c r="Z570" i="1" s="1"/>
  <c r="AA570" i="1" s="1"/>
  <c r="AB575" i="1"/>
  <c r="Y576" i="1"/>
  <c r="Z576" i="1" s="1"/>
  <c r="AA576" i="1" s="1"/>
  <c r="Y578" i="1"/>
  <c r="Y582" i="1"/>
  <c r="Z582" i="1" s="1"/>
  <c r="AA582" i="1" s="1"/>
  <c r="Y586" i="1"/>
  <c r="AB587" i="1"/>
  <c r="Y588" i="1"/>
  <c r="Y592" i="1"/>
  <c r="Z592" i="1" s="1"/>
  <c r="AA592" i="1" s="1"/>
  <c r="AB593" i="1"/>
  <c r="Y594" i="1"/>
  <c r="Y596" i="1"/>
  <c r="AB597" i="1"/>
  <c r="Y598" i="1"/>
  <c r="Z598" i="1" s="1"/>
  <c r="AA598" i="1" s="1"/>
  <c r="AB601" i="1"/>
  <c r="Y602" i="1"/>
  <c r="Y604" i="1"/>
  <c r="AB607" i="1"/>
  <c r="Y608" i="1"/>
  <c r="Z608" i="1" s="1"/>
  <c r="AA608" i="1" s="1"/>
  <c r="AB609" i="1"/>
  <c r="Y610" i="1"/>
  <c r="Y612" i="1"/>
  <c r="Y614" i="1"/>
  <c r="Z614" i="1" s="1"/>
  <c r="AA614" i="1" s="1"/>
  <c r="Y616" i="1"/>
  <c r="Z616" i="1" s="1"/>
  <c r="AA616" i="1" s="1"/>
  <c r="Y618" i="1"/>
  <c r="Y620" i="1"/>
  <c r="Y622" i="1"/>
  <c r="Z622" i="1" s="1"/>
  <c r="AA622" i="1" s="1"/>
  <c r="Y624" i="1"/>
  <c r="Z624" i="1" s="1"/>
  <c r="AA624" i="1" s="1"/>
  <c r="Y626" i="1"/>
  <c r="Y628" i="1"/>
  <c r="Y630" i="1"/>
  <c r="Z630" i="1" s="1"/>
  <c r="AA630" i="1" s="1"/>
  <c r="Y632" i="1"/>
  <c r="Z632" i="1" s="1"/>
  <c r="AA632" i="1" s="1"/>
  <c r="Y634" i="1"/>
  <c r="Y636" i="1"/>
  <c r="Y638" i="1"/>
  <c r="Z638" i="1" s="1"/>
  <c r="AA638" i="1" s="1"/>
  <c r="Y640" i="1"/>
  <c r="Z640" i="1" s="1"/>
  <c r="AA640" i="1" s="1"/>
  <c r="AB643" i="1"/>
  <c r="Y644" i="1"/>
  <c r="Z644" i="1" s="1"/>
  <c r="AA644" i="1" s="1"/>
  <c r="Y646" i="1"/>
  <c r="Z646" i="1" s="1"/>
  <c r="AA646" i="1" s="1"/>
  <c r="Y648" i="1"/>
  <c r="Z648" i="1" s="1"/>
  <c r="AA648" i="1" s="1"/>
  <c r="AB649" i="1"/>
  <c r="Y650" i="1"/>
  <c r="Z650" i="1" s="1"/>
  <c r="AA650" i="1" s="1"/>
  <c r="Y652" i="1"/>
  <c r="Z652" i="1" s="1"/>
  <c r="AA652" i="1" s="1"/>
  <c r="Y656" i="1"/>
  <c r="Z656" i="1" s="1"/>
  <c r="AA656" i="1" s="1"/>
  <c r="Y660" i="1"/>
  <c r="Z660" i="1" s="1"/>
  <c r="AA660" i="1" s="1"/>
  <c r="Y664" i="1"/>
  <c r="Z664" i="1" s="1"/>
  <c r="AA664" i="1" s="1"/>
  <c r="Y666" i="1"/>
  <c r="Z666" i="1" s="1"/>
  <c r="AA666" i="1" s="1"/>
  <c r="Y668" i="1"/>
  <c r="Y670" i="1"/>
  <c r="Z670" i="1" s="1"/>
  <c r="AA670" i="1" s="1"/>
  <c r="Y672" i="1"/>
  <c r="Z672" i="1" s="1"/>
  <c r="AA672" i="1" s="1"/>
  <c r="Y674" i="1"/>
  <c r="Y676" i="1"/>
  <c r="AB679" i="1"/>
  <c r="Y682" i="1"/>
  <c r="Y684" i="1"/>
  <c r="AB685" i="1"/>
  <c r="Y686" i="1"/>
  <c r="Z686" i="1" s="1"/>
  <c r="AA686" i="1" s="1"/>
  <c r="Y688" i="1"/>
  <c r="Z688" i="1" s="1"/>
  <c r="AA688" i="1" s="1"/>
  <c r="Y690" i="1"/>
  <c r="Z690" i="1" s="1"/>
  <c r="AA690" i="1" s="1"/>
  <c r="Y692" i="1"/>
  <c r="AB693" i="1"/>
  <c r="Y694" i="1"/>
  <c r="Z694" i="1" s="1"/>
  <c r="AA694" i="1" s="1"/>
  <c r="Y698" i="1"/>
  <c r="Z698" i="1" s="1"/>
  <c r="AA698" i="1" s="1"/>
  <c r="AB699" i="1"/>
  <c r="Y700" i="1"/>
  <c r="Y702" i="1"/>
  <c r="Z702" i="1" s="1"/>
  <c r="AA702" i="1" s="1"/>
  <c r="Y704" i="1"/>
  <c r="Z704" i="1" s="1"/>
  <c r="AA704" i="1" s="1"/>
  <c r="Y706" i="1"/>
  <c r="Z706" i="1" s="1"/>
  <c r="AA706" i="1" s="1"/>
  <c r="Y708" i="1"/>
  <c r="Y710" i="1"/>
  <c r="Z710" i="1" s="1"/>
  <c r="AA710" i="1" s="1"/>
  <c r="Y712" i="1"/>
  <c r="Z712" i="1" s="1"/>
  <c r="AA712" i="1" s="1"/>
  <c r="AB713" i="1"/>
  <c r="Y714" i="1"/>
  <c r="Z714" i="1" s="1"/>
  <c r="AA714" i="1" s="1"/>
  <c r="AB715" i="1"/>
  <c r="Y741" i="1"/>
  <c r="Z741" i="1" s="1"/>
  <c r="AA741" i="1" s="1"/>
  <c r="Y743" i="1"/>
  <c r="Z743" i="1" s="1"/>
  <c r="AA743" i="1" s="1"/>
  <c r="AB744" i="1"/>
  <c r="Y716" i="1"/>
  <c r="Z716" i="1" s="1"/>
  <c r="AA716" i="1" s="1"/>
  <c r="Y718" i="1"/>
  <c r="Z718" i="1" s="1"/>
  <c r="AA718" i="1" s="1"/>
  <c r="Y720" i="1"/>
  <c r="Z720" i="1" s="1"/>
  <c r="AA720" i="1" s="1"/>
  <c r="Y722" i="1"/>
  <c r="Z722" i="1" s="1"/>
  <c r="AA722" i="1" s="1"/>
  <c r="AB723" i="1"/>
  <c r="Y724" i="1"/>
  <c r="Z724" i="1" s="1"/>
  <c r="AA724" i="1" s="1"/>
  <c r="Y726" i="1"/>
  <c r="Z726" i="1" s="1"/>
  <c r="AA726" i="1" s="1"/>
  <c r="Y728" i="1"/>
  <c r="Y730" i="1"/>
  <c r="Z730" i="1" s="1"/>
  <c r="AA730" i="1" s="1"/>
  <c r="Y732" i="1"/>
  <c r="Z732" i="1" s="1"/>
  <c r="AA732" i="1" s="1"/>
  <c r="X733" i="1"/>
  <c r="Y734" i="1"/>
  <c r="Z734" i="1" s="1"/>
  <c r="AA734" i="1" s="1"/>
  <c r="X735" i="1"/>
  <c r="Y736" i="1"/>
  <c r="Z736" i="1" s="1"/>
  <c r="AA736" i="1" s="1"/>
  <c r="X737" i="1"/>
  <c r="Y738" i="1"/>
  <c r="Z738" i="1" s="1"/>
  <c r="AA738" i="1" s="1"/>
  <c r="AC738" i="1"/>
  <c r="X739" i="1"/>
  <c r="Y740" i="1"/>
  <c r="Z740" i="1" s="1"/>
  <c r="AA740" i="1" s="1"/>
  <c r="AC740" i="1"/>
  <c r="X745" i="1"/>
  <c r="Y746" i="1"/>
  <c r="Z746" i="1" s="1"/>
  <c r="AA746" i="1" s="1"/>
  <c r="X747" i="1"/>
  <c r="Z747" i="1"/>
  <c r="AA747" i="1" s="1"/>
  <c r="Y748" i="1"/>
  <c r="Z748" i="1" s="1"/>
  <c r="AA748" i="1" s="1"/>
  <c r="AC748" i="1"/>
  <c r="X749" i="1"/>
  <c r="Y750" i="1"/>
  <c r="Z750" i="1" s="1"/>
  <c r="AA750" i="1" s="1"/>
  <c r="X751" i="1"/>
  <c r="Y752" i="1"/>
  <c r="Z752" i="1" s="1"/>
  <c r="AA752" i="1" s="1"/>
  <c r="X753" i="1"/>
  <c r="Y735" i="1"/>
  <c r="Z735" i="1" s="1"/>
  <c r="AA735" i="1" s="1"/>
  <c r="AB738" i="1"/>
  <c r="AB740" i="1"/>
  <c r="Y747" i="1"/>
  <c r="AB748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L35" i="1" l="1"/>
  <c r="AM35" i="1"/>
  <c r="AL24" i="1"/>
  <c r="AM24" i="1"/>
  <c r="AL21" i="1"/>
  <c r="AM21" i="1"/>
  <c r="AL10" i="1"/>
  <c r="AM10" i="1"/>
  <c r="AL558" i="1"/>
  <c r="AM558" i="1"/>
  <c r="AL556" i="1"/>
  <c r="AM556" i="1"/>
  <c r="AL554" i="1"/>
  <c r="AM554" i="1"/>
  <c r="AL552" i="1"/>
  <c r="AM552" i="1"/>
  <c r="AL551" i="1"/>
  <c r="AM551" i="1"/>
  <c r="AL550" i="1"/>
  <c r="AM550" i="1"/>
  <c r="Y533" i="1"/>
  <c r="Z533" i="1" s="1"/>
  <c r="AA533" i="1" s="1"/>
  <c r="Y427" i="1"/>
  <c r="Z427" i="1" s="1"/>
  <c r="AA427" i="1" s="1"/>
  <c r="Y73" i="1"/>
  <c r="Z73" i="1" s="1"/>
  <c r="AA73" i="1" s="1"/>
  <c r="Y51" i="1"/>
  <c r="Z51" i="1" s="1"/>
  <c r="AA51" i="1" s="1"/>
  <c r="Y15" i="1"/>
  <c r="Z15" i="1" s="1"/>
  <c r="AA15" i="1" s="1"/>
  <c r="Y9" i="1"/>
  <c r="Z9" i="1" s="1"/>
  <c r="AA9" i="1" s="1"/>
  <c r="AL548" i="1"/>
  <c r="AM548" i="1"/>
  <c r="AL546" i="1"/>
  <c r="AM546" i="1"/>
  <c r="AL544" i="1"/>
  <c r="AM544" i="1"/>
  <c r="AL541" i="1"/>
  <c r="AM541" i="1"/>
  <c r="AL537" i="1"/>
  <c r="AM537" i="1"/>
  <c r="AL536" i="1"/>
  <c r="AM536" i="1"/>
  <c r="AL534" i="1"/>
  <c r="AM534" i="1"/>
  <c r="AL533" i="1"/>
  <c r="AM533" i="1"/>
  <c r="Z531" i="1"/>
  <c r="AA531" i="1" s="1"/>
  <c r="AL531" i="1"/>
  <c r="AM531" i="1"/>
  <c r="AL530" i="1"/>
  <c r="AM530" i="1"/>
  <c r="AL528" i="1"/>
  <c r="AM528" i="1"/>
  <c r="AL526" i="1"/>
  <c r="AM526" i="1"/>
  <c r="AL524" i="1"/>
  <c r="AM524" i="1"/>
  <c r="AL522" i="1"/>
  <c r="AM522" i="1"/>
  <c r="AL521" i="1"/>
  <c r="AM521" i="1"/>
  <c r="AL520" i="1"/>
  <c r="AM520" i="1"/>
  <c r="AL518" i="1"/>
  <c r="AM518" i="1"/>
  <c r="AL516" i="1"/>
  <c r="AM516" i="1"/>
  <c r="AL513" i="1"/>
  <c r="AM513" i="1"/>
  <c r="AL512" i="1"/>
  <c r="AM512" i="1"/>
  <c r="AL510" i="1"/>
  <c r="AM510" i="1"/>
  <c r="AL508" i="1"/>
  <c r="AM508" i="1"/>
  <c r="AL504" i="1"/>
  <c r="AM504" i="1"/>
  <c r="AL502" i="1"/>
  <c r="AM502" i="1"/>
  <c r="AL499" i="1"/>
  <c r="AM499" i="1"/>
  <c r="AL497" i="1"/>
  <c r="AM497" i="1"/>
  <c r="AL495" i="1"/>
  <c r="AM495" i="1"/>
  <c r="AL494" i="1"/>
  <c r="AM494" i="1"/>
  <c r="AL493" i="1"/>
  <c r="AM493" i="1"/>
  <c r="AL492" i="1"/>
  <c r="AM492" i="1"/>
  <c r="AL491" i="1"/>
  <c r="AM491" i="1"/>
  <c r="AL490" i="1"/>
  <c r="AM490" i="1"/>
  <c r="AL224" i="1"/>
  <c r="AM224" i="1"/>
  <c r="AL323" i="1"/>
  <c r="AM323" i="1"/>
  <c r="AL368" i="1"/>
  <c r="AM368" i="1"/>
  <c r="AL364" i="1"/>
  <c r="AM364" i="1"/>
  <c r="AL362" i="1"/>
  <c r="AM362" i="1"/>
  <c r="AL358" i="1"/>
  <c r="AM358" i="1"/>
  <c r="AL407" i="1"/>
  <c r="AM407" i="1"/>
  <c r="AL404" i="1"/>
  <c r="AM404" i="1"/>
  <c r="AL402" i="1"/>
  <c r="AM402" i="1"/>
  <c r="AL400" i="1"/>
  <c r="AM400" i="1"/>
  <c r="AL398" i="1"/>
  <c r="AM398" i="1"/>
  <c r="AL152" i="1"/>
  <c r="AM152" i="1"/>
  <c r="AL386" i="1"/>
  <c r="AM386" i="1"/>
  <c r="AL326" i="1"/>
  <c r="AM326" i="1"/>
  <c r="AL138" i="1"/>
  <c r="AM138" i="1"/>
  <c r="AL40" i="1"/>
  <c r="AM40" i="1"/>
  <c r="AL374" i="1"/>
  <c r="AM374" i="1"/>
  <c r="AL324" i="1"/>
  <c r="AM324" i="1"/>
  <c r="AL142" i="1"/>
  <c r="AM142" i="1"/>
  <c r="AL126" i="1"/>
  <c r="AM126" i="1"/>
  <c r="AL14" i="1"/>
  <c r="AM14" i="1"/>
  <c r="AL17" i="1"/>
  <c r="AM17" i="1"/>
  <c r="AL11" i="1"/>
  <c r="AM11" i="1"/>
  <c r="AL25" i="1"/>
  <c r="AM25" i="1"/>
  <c r="AL45" i="1"/>
  <c r="AM45" i="1"/>
  <c r="AL52" i="1"/>
  <c r="AM52" i="1"/>
  <c r="AL75" i="1"/>
  <c r="AM75" i="1"/>
  <c r="AL288" i="1"/>
  <c r="AM288" i="1"/>
  <c r="AL278" i="1"/>
  <c r="AM278" i="1"/>
  <c r="AL266" i="1"/>
  <c r="AM266" i="1"/>
  <c r="AL255" i="1"/>
  <c r="AM255" i="1"/>
  <c r="AL248" i="1"/>
  <c r="AM248" i="1"/>
  <c r="AL243" i="1"/>
  <c r="AM243" i="1"/>
  <c r="AL239" i="1"/>
  <c r="AM239" i="1"/>
  <c r="AL212" i="1"/>
  <c r="AM212" i="1"/>
  <c r="AL203" i="1"/>
  <c r="AM203" i="1"/>
  <c r="AL197" i="1"/>
  <c r="AM197" i="1"/>
  <c r="AL177" i="1"/>
  <c r="AM177" i="1"/>
  <c r="AL167" i="1"/>
  <c r="AM167" i="1"/>
  <c r="AL127" i="1"/>
  <c r="AM127" i="1"/>
  <c r="AL113" i="1"/>
  <c r="AM113" i="1"/>
  <c r="AL107" i="1"/>
  <c r="AM107" i="1"/>
  <c r="AL216" i="1"/>
  <c r="AM216" i="1"/>
  <c r="AL436" i="1"/>
  <c r="AM436" i="1"/>
  <c r="AL434" i="1"/>
  <c r="AM434" i="1"/>
  <c r="AL427" i="1"/>
  <c r="AM427" i="1"/>
  <c r="AL425" i="1"/>
  <c r="AM425" i="1"/>
  <c r="AL421" i="1"/>
  <c r="AM421" i="1"/>
  <c r="AL413" i="1"/>
  <c r="AM413" i="1"/>
  <c r="AL411" i="1"/>
  <c r="AM411" i="1"/>
  <c r="AL409" i="1"/>
  <c r="AM409" i="1"/>
  <c r="AL396" i="1"/>
  <c r="AM396" i="1"/>
  <c r="AL394" i="1"/>
  <c r="AM394" i="1"/>
  <c r="AL388" i="1"/>
  <c r="AM388" i="1"/>
  <c r="AL384" i="1"/>
  <c r="AM384" i="1"/>
  <c r="AL372" i="1"/>
  <c r="AM372" i="1"/>
  <c r="AL370" i="1"/>
  <c r="AM370" i="1"/>
  <c r="AL354" i="1"/>
  <c r="AM354" i="1"/>
  <c r="AL352" i="1"/>
  <c r="AM352" i="1"/>
  <c r="AL340" i="1"/>
  <c r="AM340" i="1"/>
  <c r="AL305" i="1"/>
  <c r="AM305" i="1"/>
  <c r="AL297" i="1"/>
  <c r="AM297" i="1"/>
  <c r="AL295" i="1"/>
  <c r="AM295" i="1"/>
  <c r="AL293" i="1"/>
  <c r="AM293" i="1"/>
  <c r="AL269" i="1"/>
  <c r="AM269" i="1"/>
  <c r="AL265" i="1"/>
  <c r="AM265" i="1"/>
  <c r="AL235" i="1"/>
  <c r="AM235" i="1"/>
  <c r="AL233" i="1"/>
  <c r="AM233" i="1"/>
  <c r="AL229" i="1"/>
  <c r="AM229" i="1"/>
  <c r="AL204" i="1"/>
  <c r="AM204" i="1"/>
  <c r="AL200" i="1"/>
  <c r="AM200" i="1"/>
  <c r="AL198" i="1"/>
  <c r="AM198" i="1"/>
  <c r="AL140" i="1"/>
  <c r="AM140" i="1"/>
  <c r="AL112" i="1"/>
  <c r="AM112" i="1"/>
  <c r="AL110" i="1"/>
  <c r="AM110" i="1"/>
  <c r="AL6" i="1"/>
  <c r="AM6" i="1"/>
  <c r="AL448" i="1"/>
  <c r="AM448" i="1"/>
  <c r="AL446" i="1"/>
  <c r="AM446" i="1"/>
  <c r="AL303" i="1"/>
  <c r="AM303" i="1"/>
  <c r="AL263" i="1"/>
  <c r="AM263" i="1"/>
  <c r="AL238" i="1"/>
  <c r="AM238" i="1"/>
  <c r="AL231" i="1"/>
  <c r="AM231" i="1"/>
  <c r="AL225" i="1"/>
  <c r="AM225" i="1"/>
  <c r="AL218" i="1"/>
  <c r="AM218" i="1"/>
  <c r="AL217" i="1"/>
  <c r="AM217" i="1"/>
  <c r="AL209" i="1"/>
  <c r="AM209" i="1"/>
  <c r="AL206" i="1"/>
  <c r="AM206" i="1"/>
  <c r="AL153" i="1"/>
  <c r="AM153" i="1"/>
  <c r="AL148" i="1"/>
  <c r="AM148" i="1"/>
  <c r="AL132" i="1"/>
  <c r="AM132" i="1"/>
  <c r="AL121" i="1"/>
  <c r="AM121" i="1"/>
  <c r="AL120" i="1"/>
  <c r="AM120" i="1"/>
  <c r="AL118" i="1"/>
  <c r="AM118" i="1"/>
  <c r="AL115" i="1"/>
  <c r="AM115" i="1"/>
  <c r="AL106" i="1"/>
  <c r="AM106" i="1"/>
  <c r="AL59" i="1"/>
  <c r="AM59" i="1"/>
  <c r="AL81" i="1"/>
  <c r="AM81" i="1"/>
  <c r="AL47" i="1"/>
  <c r="AM47" i="1"/>
  <c r="AL23" i="1"/>
  <c r="AM23" i="1"/>
  <c r="AL20" i="1"/>
  <c r="AM20" i="1"/>
  <c r="AL16" i="1"/>
  <c r="AM16" i="1"/>
  <c r="AL15" i="1"/>
  <c r="AM15" i="1"/>
  <c r="AL60" i="1"/>
  <c r="AM60" i="1"/>
  <c r="AL12" i="1"/>
  <c r="AM12" i="1"/>
  <c r="AL8" i="1"/>
  <c r="AM8" i="1"/>
  <c r="AL284" i="1"/>
  <c r="AM284" i="1"/>
  <c r="AL236" i="1"/>
  <c r="AM236" i="1"/>
  <c r="AL146" i="1"/>
  <c r="AM146" i="1"/>
  <c r="AL43" i="1"/>
  <c r="AM43" i="1"/>
  <c r="AL287" i="1"/>
  <c r="AM287" i="1"/>
  <c r="AL281" i="1"/>
  <c r="AM281" i="1"/>
  <c r="AL258" i="1"/>
  <c r="AM258" i="1"/>
  <c r="AL257" i="1"/>
  <c r="AM257" i="1"/>
  <c r="AL249" i="1"/>
  <c r="AM249" i="1"/>
  <c r="AL245" i="1"/>
  <c r="AM245" i="1"/>
  <c r="AL244" i="1"/>
  <c r="AM244" i="1"/>
  <c r="AL242" i="1"/>
  <c r="AM242" i="1"/>
  <c r="AL223" i="1"/>
  <c r="AM223" i="1"/>
  <c r="AL222" i="1"/>
  <c r="AM222" i="1"/>
  <c r="AL180" i="1"/>
  <c r="AM180" i="1"/>
  <c r="AL179" i="1"/>
  <c r="AM179" i="1"/>
  <c r="AL174" i="1"/>
  <c r="AM174" i="1"/>
  <c r="AL172" i="1"/>
  <c r="AM172" i="1"/>
  <c r="AL168" i="1"/>
  <c r="AM168" i="1"/>
  <c r="AL163" i="1"/>
  <c r="AM163" i="1"/>
  <c r="AL87" i="1"/>
  <c r="AM87" i="1"/>
  <c r="AL86" i="1"/>
  <c r="AM86" i="1"/>
  <c r="AL85" i="1"/>
  <c r="AM85" i="1"/>
  <c r="AL74" i="1"/>
  <c r="AM74" i="1"/>
  <c r="AL70" i="1"/>
  <c r="AM70" i="1"/>
  <c r="AL41" i="1"/>
  <c r="AM41" i="1"/>
  <c r="AL34" i="1"/>
  <c r="AM34" i="1"/>
  <c r="AL292" i="1"/>
  <c r="AM292" i="1"/>
  <c r="AL290" i="1"/>
  <c r="AM290" i="1"/>
  <c r="AL181" i="1"/>
  <c r="AM181" i="1"/>
  <c r="AL178" i="1"/>
  <c r="AM178" i="1"/>
  <c r="AL176" i="1"/>
  <c r="AM176" i="1"/>
  <c r="AL99" i="1"/>
  <c r="AM99" i="1"/>
  <c r="AL97" i="1"/>
  <c r="AM97" i="1"/>
  <c r="AL83" i="1"/>
  <c r="AM83" i="1"/>
  <c r="AL39" i="1"/>
  <c r="AM39" i="1"/>
  <c r="AL37" i="1"/>
  <c r="AM37" i="1"/>
  <c r="AL30" i="1"/>
  <c r="AM30" i="1"/>
  <c r="AL22" i="1"/>
  <c r="AM22" i="1"/>
  <c r="AL291" i="1"/>
  <c r="AM291" i="1"/>
  <c r="AL285" i="1"/>
  <c r="AM285" i="1"/>
  <c r="AL251" i="1"/>
  <c r="AM251" i="1"/>
  <c r="AL241" i="1"/>
  <c r="AM241" i="1"/>
  <c r="AL50" i="1"/>
  <c r="AM50" i="1"/>
  <c r="AL42" i="1"/>
  <c r="AM42" i="1"/>
  <c r="AL38" i="1"/>
  <c r="AM38" i="1"/>
  <c r="AL57" i="1"/>
  <c r="AM57" i="1"/>
  <c r="AL169" i="1"/>
  <c r="AM169" i="1"/>
  <c r="AL201" i="1"/>
  <c r="AM201" i="1"/>
  <c r="AL250" i="1"/>
  <c r="AM250" i="1"/>
  <c r="AL320" i="1"/>
  <c r="AM320" i="1"/>
  <c r="AL337" i="1"/>
  <c r="AM337" i="1"/>
  <c r="AL339" i="1"/>
  <c r="AM339" i="1"/>
  <c r="AL343" i="1"/>
  <c r="AM343" i="1"/>
  <c r="AL347" i="1"/>
  <c r="AM347" i="1"/>
  <c r="AL348" i="1"/>
  <c r="AM348" i="1"/>
  <c r="AL322" i="1"/>
  <c r="AM322" i="1"/>
  <c r="AL367" i="1"/>
  <c r="AM367" i="1"/>
  <c r="AL363" i="1"/>
  <c r="AM363" i="1"/>
  <c r="AL296" i="1"/>
  <c r="AM296" i="1"/>
  <c r="AL345" i="1"/>
  <c r="AM345" i="1"/>
  <c r="AL387" i="1"/>
  <c r="AM387" i="1"/>
  <c r="AL401" i="1"/>
  <c r="AM401" i="1"/>
  <c r="AL392" i="1"/>
  <c r="AM392" i="1"/>
  <c r="AL397" i="1"/>
  <c r="AM397" i="1"/>
  <c r="AL391" i="1"/>
  <c r="AM391" i="1"/>
  <c r="AL408" i="1"/>
  <c r="AM408" i="1"/>
  <c r="AL412" i="1"/>
  <c r="AM412" i="1"/>
  <c r="AL418" i="1"/>
  <c r="AM418" i="1"/>
  <c r="AL422" i="1"/>
  <c r="AM422" i="1"/>
  <c r="AL379" i="1"/>
  <c r="AM379" i="1"/>
  <c r="AL447" i="1"/>
  <c r="AM447" i="1"/>
  <c r="AL449" i="1"/>
  <c r="AM449" i="1"/>
  <c r="AL403" i="1"/>
  <c r="AM403" i="1"/>
  <c r="AL450" i="1"/>
  <c r="AM450" i="1"/>
  <c r="AL441" i="1"/>
  <c r="AM441" i="1"/>
  <c r="AL314" i="1"/>
  <c r="AM314" i="1"/>
  <c r="AL341" i="1"/>
  <c r="AM341" i="1"/>
  <c r="AL308" i="1"/>
  <c r="AM308" i="1"/>
  <c r="AL424" i="1"/>
  <c r="AM424" i="1"/>
  <c r="AL383" i="1"/>
  <c r="AM383" i="1"/>
  <c r="AL353" i="1"/>
  <c r="AM353" i="1"/>
  <c r="AL430" i="1"/>
  <c r="AM430" i="1"/>
  <c r="AL369" i="1"/>
  <c r="AM369" i="1"/>
  <c r="AL445" i="1"/>
  <c r="AM445" i="1"/>
  <c r="AL228" i="1"/>
  <c r="AM228" i="1"/>
  <c r="AL419" i="1"/>
  <c r="AM419" i="1"/>
  <c r="AL382" i="1"/>
  <c r="AM382" i="1"/>
  <c r="AL380" i="1"/>
  <c r="AM380" i="1"/>
  <c r="AL378" i="1"/>
  <c r="AM378" i="1"/>
  <c r="AL376" i="1"/>
  <c r="AM376" i="1"/>
  <c r="AL429" i="1"/>
  <c r="AM429" i="1"/>
  <c r="AL154" i="1"/>
  <c r="AM154" i="1"/>
  <c r="AL162" i="1"/>
  <c r="AM162" i="1"/>
  <c r="AL160" i="1"/>
  <c r="AM160" i="1"/>
  <c r="AL3" i="1"/>
  <c r="AM3" i="1"/>
  <c r="AL423" i="1"/>
  <c r="AM423" i="1"/>
  <c r="AL350" i="1"/>
  <c r="AM350" i="1"/>
  <c r="AL128" i="1"/>
  <c r="AM128" i="1"/>
  <c r="AL98" i="1"/>
  <c r="AM98" i="1"/>
  <c r="AL84" i="1"/>
  <c r="AM84" i="1"/>
  <c r="AL415" i="1"/>
  <c r="AM415" i="1"/>
  <c r="AL342" i="1"/>
  <c r="AM342" i="1"/>
  <c r="AL130" i="1"/>
  <c r="AM130" i="1"/>
  <c r="AL114" i="1"/>
  <c r="AM114" i="1"/>
  <c r="AL9" i="1"/>
  <c r="AM9" i="1"/>
  <c r="AL13" i="1"/>
  <c r="AM13" i="1"/>
  <c r="AL33" i="1"/>
  <c r="AM33" i="1"/>
  <c r="AL51" i="1"/>
  <c r="AM51" i="1"/>
  <c r="AL71" i="1"/>
  <c r="AM71" i="1"/>
  <c r="AL79" i="1"/>
  <c r="AM79" i="1"/>
  <c r="AL282" i="1"/>
  <c r="AM282" i="1"/>
  <c r="AL270" i="1"/>
  <c r="AM270" i="1"/>
  <c r="AL262" i="1"/>
  <c r="AM262" i="1"/>
  <c r="AL254" i="1"/>
  <c r="AM254" i="1"/>
  <c r="AL230" i="1"/>
  <c r="AM230" i="1"/>
  <c r="AL149" i="1"/>
  <c r="AM149" i="1"/>
  <c r="AL143" i="1"/>
  <c r="AM143" i="1"/>
  <c r="AL131" i="1"/>
  <c r="AM131" i="1"/>
  <c r="AL123" i="1"/>
  <c r="AM123" i="1"/>
  <c r="AL111" i="1"/>
  <c r="AM111" i="1"/>
  <c r="AL103" i="1"/>
  <c r="AM103" i="1"/>
  <c r="AL93" i="1"/>
  <c r="AM93" i="1"/>
  <c r="AL88" i="1"/>
  <c r="AM88" i="1"/>
  <c r="AL193" i="1"/>
  <c r="AM193" i="1"/>
  <c r="AL189" i="1"/>
  <c r="AM189" i="1"/>
  <c r="AL165" i="1"/>
  <c r="AM165" i="1"/>
  <c r="AL301" i="1"/>
  <c r="AM301" i="1"/>
  <c r="AL227" i="1"/>
  <c r="AM227" i="1"/>
  <c r="AL226" i="1"/>
  <c r="AM226" i="1"/>
  <c r="AL67" i="1"/>
  <c r="AM67" i="1"/>
  <c r="AL332" i="1"/>
  <c r="AM332" i="1"/>
  <c r="AL330" i="1"/>
  <c r="AM330" i="1"/>
  <c r="AL328" i="1"/>
  <c r="AM328" i="1"/>
  <c r="AL321" i="1"/>
  <c r="AM321" i="1"/>
  <c r="AL319" i="1"/>
  <c r="AM319" i="1"/>
  <c r="AL317" i="1"/>
  <c r="AM317" i="1"/>
  <c r="AL315" i="1"/>
  <c r="AM315" i="1"/>
  <c r="AL313" i="1"/>
  <c r="AM313" i="1"/>
  <c r="AL311" i="1"/>
  <c r="AM311" i="1"/>
  <c r="AL309" i="1"/>
  <c r="AM309" i="1"/>
  <c r="AL307" i="1"/>
  <c r="AM307" i="1"/>
  <c r="AL299" i="1"/>
  <c r="AM299" i="1"/>
  <c r="AL272" i="1"/>
  <c r="AM272" i="1"/>
  <c r="AL267" i="1"/>
  <c r="AM267" i="1"/>
  <c r="AL260" i="1"/>
  <c r="AM260" i="1"/>
  <c r="AL214" i="1"/>
  <c r="AM214" i="1"/>
  <c r="AL210" i="1"/>
  <c r="AM210" i="1"/>
  <c r="AL194" i="1"/>
  <c r="AM194" i="1"/>
  <c r="AL192" i="1"/>
  <c r="AM192" i="1"/>
  <c r="AL158" i="1"/>
  <c r="AM158" i="1"/>
  <c r="AL156" i="1"/>
  <c r="AM156" i="1"/>
  <c r="AL150" i="1"/>
  <c r="AM150" i="1"/>
  <c r="AL122" i="1"/>
  <c r="AM122" i="1"/>
  <c r="AL117" i="1"/>
  <c r="AM117" i="1"/>
  <c r="AL108" i="1"/>
  <c r="AM108" i="1"/>
  <c r="AL95" i="1"/>
  <c r="AM95" i="1"/>
  <c r="AL56" i="1"/>
  <c r="AM56" i="1"/>
  <c r="AL91" i="1"/>
  <c r="AM91" i="1"/>
  <c r="AL62" i="1"/>
  <c r="AM62" i="1"/>
  <c r="AL89" i="1"/>
  <c r="AM89" i="1"/>
  <c r="AL73" i="1"/>
  <c r="AM73" i="1"/>
  <c r="AL29" i="1"/>
  <c r="AM29" i="1"/>
  <c r="AL7" i="1"/>
  <c r="AM7" i="1"/>
  <c r="AL4" i="1"/>
  <c r="AM4" i="1"/>
  <c r="AL136" i="1"/>
  <c r="AM136" i="1"/>
  <c r="AL134" i="1"/>
  <c r="AM134" i="1"/>
  <c r="AL104" i="1"/>
  <c r="AM104" i="1"/>
  <c r="AL102" i="1"/>
  <c r="AM102" i="1"/>
  <c r="AL100" i="1"/>
  <c r="AM100" i="1"/>
  <c r="AL68" i="1"/>
  <c r="AM68" i="1"/>
  <c r="AL66" i="1"/>
  <c r="AM66" i="1"/>
  <c r="AL64" i="1"/>
  <c r="AM64" i="1"/>
  <c r="AL286" i="1"/>
  <c r="AM286" i="1"/>
  <c r="AL280" i="1"/>
  <c r="AM280" i="1"/>
  <c r="AL234" i="1"/>
  <c r="AM234" i="1"/>
  <c r="AL151" i="1"/>
  <c r="AM151" i="1"/>
  <c r="AL129" i="1"/>
  <c r="AM129" i="1"/>
  <c r="AL5" i="1"/>
  <c r="AM5" i="1"/>
  <c r="AL289" i="1"/>
  <c r="AM289" i="1"/>
  <c r="AL279" i="1"/>
  <c r="AM279" i="1"/>
  <c r="AL277" i="1"/>
  <c r="AM277" i="1"/>
  <c r="AL276" i="1"/>
  <c r="AM276" i="1"/>
  <c r="AL274" i="1"/>
  <c r="AM274" i="1"/>
  <c r="AL273" i="1"/>
  <c r="AM273" i="1"/>
  <c r="AL261" i="1"/>
  <c r="AM261" i="1"/>
  <c r="AL78" i="1"/>
  <c r="AM78" i="1"/>
  <c r="AL72" i="1"/>
  <c r="AM72" i="1"/>
  <c r="AL44" i="1"/>
  <c r="AM44" i="1"/>
  <c r="AL32" i="1"/>
  <c r="AM32" i="1"/>
  <c r="AL31" i="1"/>
  <c r="AM31" i="1"/>
  <c r="AL28" i="1"/>
  <c r="AM28" i="1"/>
  <c r="AL275" i="1"/>
  <c r="AM275" i="1"/>
  <c r="AL253" i="1"/>
  <c r="AM253" i="1"/>
  <c r="AL252" i="1"/>
  <c r="AM252" i="1"/>
  <c r="AL246" i="1"/>
  <c r="AM246" i="1"/>
  <c r="AL220" i="1"/>
  <c r="AM220" i="1"/>
  <c r="AL186" i="1"/>
  <c r="AM186" i="1"/>
  <c r="AL54" i="1"/>
  <c r="AM54" i="1"/>
  <c r="AL187" i="1"/>
  <c r="AM187" i="1"/>
  <c r="AL184" i="1"/>
  <c r="AM184" i="1"/>
  <c r="AL182" i="1"/>
  <c r="AM182" i="1"/>
  <c r="AL171" i="1"/>
  <c r="AM171" i="1"/>
  <c r="AL166" i="1"/>
  <c r="AM166" i="1"/>
  <c r="AL82" i="1"/>
  <c r="AM82" i="1"/>
  <c r="AL26" i="1"/>
  <c r="AM26" i="1"/>
  <c r="AL48" i="1"/>
  <c r="AM48" i="1"/>
  <c r="AL36" i="1"/>
  <c r="AM36" i="1"/>
  <c r="AL240" i="1"/>
  <c r="AM240" i="1"/>
  <c r="AL199" i="1"/>
  <c r="AM199" i="1"/>
  <c r="AL327" i="1"/>
  <c r="AM327" i="1"/>
  <c r="AL335" i="1"/>
  <c r="AM335" i="1"/>
  <c r="AL338" i="1"/>
  <c r="AM338" i="1"/>
  <c r="AL333" i="1"/>
  <c r="AM333" i="1"/>
  <c r="AL325" i="1"/>
  <c r="AM325" i="1"/>
  <c r="AL316" i="1"/>
  <c r="AM316" i="1"/>
  <c r="AL185" i="1"/>
  <c r="AM185" i="1"/>
  <c r="AL365" i="1"/>
  <c r="AM365" i="1"/>
  <c r="AL359" i="1"/>
  <c r="AM359" i="1"/>
  <c r="AL361" i="1"/>
  <c r="AM361" i="1"/>
  <c r="AL356" i="1"/>
  <c r="AM356" i="1"/>
  <c r="AL375" i="1"/>
  <c r="AM375" i="1"/>
  <c r="AL389" i="1"/>
  <c r="AM389" i="1"/>
  <c r="AL399" i="1"/>
  <c r="AM399" i="1"/>
  <c r="AL395" i="1"/>
  <c r="AM395" i="1"/>
  <c r="AL390" i="1"/>
  <c r="AM390" i="1"/>
  <c r="AL410" i="1"/>
  <c r="AM410" i="1"/>
  <c r="AL416" i="1"/>
  <c r="AM416" i="1"/>
  <c r="AL420" i="1"/>
  <c r="AM420" i="1"/>
  <c r="AL414" i="1"/>
  <c r="AM414" i="1"/>
  <c r="AL377" i="1"/>
  <c r="AM377" i="1"/>
  <c r="AL452" i="1"/>
  <c r="AM452" i="1"/>
  <c r="AL438" i="1"/>
  <c r="AM438" i="1"/>
  <c r="AL428" i="1"/>
  <c r="AM428" i="1"/>
  <c r="AL18" i="1"/>
  <c r="AM18" i="1"/>
  <c r="AL331" i="1"/>
  <c r="AM331" i="1"/>
  <c r="AL312" i="1"/>
  <c r="AM312" i="1"/>
  <c r="AL371" i="1"/>
  <c r="AM371" i="1"/>
  <c r="AL432" i="1"/>
  <c r="AM432" i="1"/>
  <c r="AL381" i="1"/>
  <c r="AM381" i="1"/>
  <c r="AL310" i="1"/>
  <c r="AM310" i="1"/>
  <c r="AL406" i="1"/>
  <c r="AM406" i="1"/>
  <c r="AL440" i="1"/>
  <c r="AM440" i="1"/>
  <c r="AL488" i="1"/>
  <c r="AM488" i="1"/>
  <c r="AL485" i="1"/>
  <c r="AM485" i="1"/>
  <c r="AL483" i="1"/>
  <c r="AM483" i="1"/>
  <c r="AL482" i="1"/>
  <c r="AM482" i="1"/>
  <c r="AL481" i="1"/>
  <c r="AM481" i="1"/>
  <c r="AL479" i="1"/>
  <c r="AM479" i="1"/>
  <c r="AL471" i="1"/>
  <c r="AM471" i="1"/>
  <c r="AL463" i="1"/>
  <c r="AM463" i="1"/>
  <c r="AL462" i="1"/>
  <c r="AM462" i="1"/>
  <c r="AL461" i="1"/>
  <c r="AM461" i="1"/>
  <c r="AL459" i="1"/>
  <c r="AM459" i="1"/>
  <c r="AL458" i="1"/>
  <c r="AM458" i="1"/>
  <c r="AL457" i="1"/>
  <c r="AM457" i="1"/>
  <c r="AL456" i="1"/>
  <c r="AM456" i="1"/>
  <c r="AL454" i="1"/>
  <c r="AM454" i="1"/>
  <c r="Z440" i="1"/>
  <c r="AA440" i="1" s="1"/>
  <c r="Y436" i="1"/>
  <c r="Z436" i="1" s="1"/>
  <c r="AA436" i="1" s="1"/>
  <c r="Y298" i="1"/>
  <c r="Z298" i="1" s="1"/>
  <c r="AA298" i="1" s="1"/>
  <c r="Y245" i="1"/>
  <c r="Z245" i="1" s="1"/>
  <c r="AA245" i="1" s="1"/>
  <c r="Y548" i="1"/>
  <c r="Z548" i="1" s="1"/>
  <c r="AA548" i="1" s="1"/>
  <c r="Y409" i="1"/>
  <c r="Z409" i="1" s="1"/>
  <c r="AA409" i="1" s="1"/>
  <c r="Y396" i="1"/>
  <c r="Z396" i="1" s="1"/>
  <c r="AA396" i="1" s="1"/>
  <c r="Y547" i="1"/>
  <c r="Z547" i="1" s="1"/>
  <c r="AA547" i="1" s="1"/>
  <c r="Y262" i="1"/>
  <c r="Z262" i="1" s="1"/>
  <c r="AA262" i="1" s="1"/>
  <c r="Y219" i="1"/>
  <c r="Z219" i="1" s="1"/>
  <c r="AA219" i="1" s="1"/>
  <c r="Y83" i="1"/>
  <c r="Z83" i="1" s="1"/>
  <c r="AA83" i="1" s="1"/>
  <c r="X221" i="1"/>
  <c r="Y221" i="1" s="1"/>
  <c r="Y163" i="1"/>
  <c r="Z163" i="1" s="1"/>
  <c r="AA163" i="1" s="1"/>
  <c r="Y99" i="1"/>
  <c r="Z99" i="1" s="1"/>
  <c r="AA99" i="1" s="1"/>
  <c r="Y293" i="1"/>
  <c r="Z293" i="1" s="1"/>
  <c r="AA293" i="1" s="1"/>
  <c r="Y553" i="1"/>
  <c r="Z553" i="1" s="1"/>
  <c r="AA553" i="1" s="1"/>
  <c r="Y476" i="1"/>
  <c r="Z476" i="1" s="1"/>
  <c r="AA476" i="1" s="1"/>
  <c r="Y286" i="1"/>
  <c r="Z286" i="1" s="1"/>
  <c r="AA286" i="1" s="1"/>
  <c r="Y258" i="1"/>
  <c r="Z258" i="1" s="1"/>
  <c r="AA258" i="1" s="1"/>
  <c r="Y223" i="1"/>
  <c r="Z223" i="1" s="1"/>
  <c r="AA223" i="1" s="1"/>
  <c r="Y205" i="1"/>
  <c r="Z205" i="1" s="1"/>
  <c r="AA205" i="1" s="1"/>
  <c r="Y249" i="1"/>
  <c r="Z249" i="1" s="1"/>
  <c r="AA249" i="1" s="1"/>
  <c r="Y181" i="1"/>
  <c r="Z181" i="1" s="1"/>
  <c r="AA181" i="1" s="1"/>
  <c r="Y161" i="1"/>
  <c r="Z161" i="1" s="1"/>
  <c r="AA161" i="1" s="1"/>
  <c r="Y131" i="1"/>
  <c r="Z131" i="1" s="1"/>
  <c r="AA131" i="1" s="1"/>
  <c r="Y81" i="1"/>
  <c r="Z81" i="1" s="1"/>
  <c r="AA81" i="1" s="1"/>
  <c r="Y79" i="1"/>
  <c r="Z79" i="1" s="1"/>
  <c r="AA79" i="1" s="1"/>
  <c r="Y41" i="1"/>
  <c r="Z41" i="1" s="1"/>
  <c r="AA41" i="1" s="1"/>
  <c r="Y751" i="1"/>
  <c r="Z751" i="1" s="1"/>
  <c r="AA751" i="1" s="1"/>
  <c r="Y739" i="1"/>
  <c r="Z739" i="1" s="1"/>
  <c r="AA739" i="1" s="1"/>
  <c r="Z731" i="1"/>
  <c r="AA731" i="1" s="1"/>
  <c r="Z683" i="1"/>
  <c r="AA683" i="1" s="1"/>
  <c r="Z635" i="1"/>
  <c r="AA635" i="1" s="1"/>
  <c r="Z619" i="1"/>
  <c r="AA619" i="1" s="1"/>
  <c r="Z615" i="1"/>
  <c r="AA615" i="1" s="1"/>
  <c r="Z599" i="1"/>
  <c r="AA599" i="1" s="1"/>
  <c r="Z583" i="1"/>
  <c r="AA583" i="1" s="1"/>
  <c r="Z727" i="1"/>
  <c r="AA727" i="1" s="1"/>
  <c r="Z719" i="1"/>
  <c r="AA719" i="1" s="1"/>
  <c r="Z707" i="1"/>
  <c r="AA707" i="1" s="1"/>
  <c r="Z695" i="1"/>
  <c r="AA695" i="1" s="1"/>
  <c r="Z675" i="1"/>
  <c r="AA675" i="1" s="1"/>
  <c r="Z671" i="1"/>
  <c r="AA671" i="1" s="1"/>
  <c r="Z667" i="1"/>
  <c r="AA667" i="1" s="1"/>
  <c r="Z663" i="1"/>
  <c r="AA663" i="1" s="1"/>
  <c r="Z659" i="1"/>
  <c r="AA659" i="1" s="1"/>
  <c r="Z655" i="1"/>
  <c r="AA655" i="1" s="1"/>
  <c r="Z651" i="1"/>
  <c r="AA651" i="1" s="1"/>
  <c r="Z647" i="1"/>
  <c r="AA647" i="1" s="1"/>
  <c r="Z631" i="1"/>
  <c r="AA631" i="1" s="1"/>
  <c r="Z623" i="1"/>
  <c r="AA623" i="1" s="1"/>
  <c r="Z595" i="1"/>
  <c r="AA595" i="1" s="1"/>
  <c r="Z627" i="1"/>
  <c r="AA627" i="1" s="1"/>
  <c r="Z603" i="1"/>
  <c r="AA603" i="1" s="1"/>
  <c r="Z579" i="1"/>
  <c r="AA579" i="1" s="1"/>
  <c r="Y559" i="1"/>
  <c r="Z559" i="1" s="1"/>
  <c r="AA559" i="1" s="1"/>
  <c r="Z552" i="1"/>
  <c r="AA552" i="1" s="1"/>
  <c r="Y544" i="1"/>
  <c r="Z544" i="1" s="1"/>
  <c r="AA544" i="1" s="1"/>
  <c r="Z535" i="1"/>
  <c r="AA535" i="1" s="1"/>
  <c r="Y497" i="1"/>
  <c r="Z497" i="1" s="1"/>
  <c r="AA497" i="1" s="1"/>
  <c r="Y493" i="1"/>
  <c r="Z493" i="1" s="1"/>
  <c r="AA493" i="1" s="1"/>
  <c r="Y483" i="1"/>
  <c r="Z483" i="1" s="1"/>
  <c r="AA483" i="1" s="1"/>
  <c r="Y469" i="1"/>
  <c r="Z469" i="1" s="1"/>
  <c r="AA469" i="1" s="1"/>
  <c r="Y468" i="1"/>
  <c r="Z468" i="1" s="1"/>
  <c r="AA468" i="1" s="1"/>
  <c r="Z462" i="1"/>
  <c r="AA462" i="1" s="1"/>
  <c r="Z461" i="1"/>
  <c r="AA461" i="1" s="1"/>
  <c r="Z457" i="1"/>
  <c r="AA457" i="1" s="1"/>
  <c r="Z453" i="1"/>
  <c r="AA453" i="1" s="1"/>
  <c r="Z450" i="1"/>
  <c r="AA450" i="1" s="1"/>
  <c r="Z442" i="1"/>
  <c r="AA442" i="1" s="1"/>
  <c r="Z438" i="1"/>
  <c r="AA438" i="1" s="1"/>
  <c r="Y421" i="1"/>
  <c r="Z421" i="1" s="1"/>
  <c r="AA421" i="1" s="1"/>
  <c r="X558" i="1"/>
  <c r="Y558" i="1" s="1"/>
  <c r="Z558" i="1" s="1"/>
  <c r="AA558" i="1" s="1"/>
  <c r="X512" i="1"/>
  <c r="Y512" i="1" s="1"/>
  <c r="Z512" i="1" s="1"/>
  <c r="AA512" i="1" s="1"/>
  <c r="X237" i="1"/>
  <c r="Y237" i="1" s="1"/>
  <c r="Z237" i="1" s="1"/>
  <c r="AA237" i="1" s="1"/>
  <c r="X226" i="1"/>
  <c r="Y226" i="1" s="1"/>
  <c r="X224" i="1"/>
  <c r="Y224" i="1" s="1"/>
  <c r="Z224" i="1" s="1"/>
  <c r="AA224" i="1" s="1"/>
  <c r="X266" i="1"/>
  <c r="Y266" i="1" s="1"/>
  <c r="Z266" i="1" s="1"/>
  <c r="AA266" i="1" s="1"/>
  <c r="X191" i="1"/>
  <c r="Y191" i="1" s="1"/>
  <c r="Z191" i="1" s="1"/>
  <c r="AA191" i="1" s="1"/>
  <c r="X116" i="1"/>
  <c r="X283" i="1"/>
  <c r="Y283" i="1" s="1"/>
  <c r="Z283" i="1" s="1"/>
  <c r="AA283" i="1" s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Y261" i="1" s="1"/>
  <c r="Z261" i="1" s="1"/>
  <c r="AA261" i="1" s="1"/>
  <c r="X127" i="1"/>
  <c r="Y127" i="1" s="1"/>
  <c r="Z127" i="1" s="1"/>
  <c r="AA127" i="1" s="1"/>
  <c r="X47" i="1"/>
  <c r="Y47" i="1" s="1"/>
  <c r="Z47" i="1" s="1"/>
  <c r="AA47" i="1" s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Y31" i="1" s="1"/>
  <c r="Z31" i="1" s="1"/>
  <c r="AA31" i="1" s="1"/>
  <c r="X23" i="1"/>
  <c r="Y23" i="1" s="1"/>
  <c r="Z23" i="1" s="1"/>
  <c r="AA23" i="1" s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Y49" i="1" s="1"/>
  <c r="Z49" i="1" s="1"/>
  <c r="AA49" i="1" s="1"/>
  <c r="X25" i="1"/>
  <c r="Y25" i="1" s="1"/>
  <c r="Z25" i="1" s="1"/>
  <c r="AA25" i="1" s="1"/>
  <c r="X187" i="1"/>
  <c r="Y187" i="1" s="1"/>
  <c r="Z187" i="1" s="1"/>
  <c r="AA187" i="1" s="1"/>
  <c r="X26" i="1"/>
  <c r="Y26" i="1" s="1"/>
  <c r="Z26" i="1" s="1"/>
  <c r="AA26" i="1" s="1"/>
  <c r="X340" i="1"/>
  <c r="Y340" i="1" s="1"/>
  <c r="Z340" i="1" s="1"/>
  <c r="AA340" i="1" s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Y35" i="1" s="1"/>
  <c r="Z35" i="1" s="1"/>
  <c r="AA35" i="1" s="1"/>
  <c r="X34" i="1"/>
  <c r="Y34" i="1" s="1"/>
  <c r="Z34" i="1" s="1"/>
  <c r="AA34" i="1" s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Y39" i="1" s="1"/>
  <c r="Z39" i="1" s="1"/>
  <c r="AA39" i="1" s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9" i="1"/>
  <c r="Z499" i="1" s="1"/>
  <c r="AA499" i="1" s="1"/>
  <c r="Y448" i="1"/>
  <c r="Z448" i="1" s="1"/>
  <c r="AA448" i="1" s="1"/>
  <c r="Y413" i="1"/>
  <c r="Z413" i="1" s="1"/>
  <c r="AA413" i="1" s="1"/>
  <c r="X566" i="1"/>
  <c r="Y538" i="1"/>
  <c r="Z538" i="1" s="1"/>
  <c r="AA538" i="1" s="1"/>
  <c r="X510" i="1"/>
  <c r="Y510" i="1" s="1"/>
  <c r="Z510" i="1" s="1"/>
  <c r="AA510" i="1" s="1"/>
  <c r="Y484" i="1"/>
  <c r="Z484" i="1" s="1"/>
  <c r="AA484" i="1" s="1"/>
  <c r="Y475" i="1"/>
  <c r="Z475" i="1" s="1"/>
  <c r="AA475" i="1" s="1"/>
  <c r="Y472" i="1"/>
  <c r="Z472" i="1" s="1"/>
  <c r="AA472" i="1" s="1"/>
  <c r="Y467" i="1"/>
  <c r="Z467" i="1" s="1"/>
  <c r="AA467" i="1" s="1"/>
  <c r="Y434" i="1"/>
  <c r="Z434" i="1" s="1"/>
  <c r="X303" i="1"/>
  <c r="Y195" i="1"/>
  <c r="Z195" i="1" s="1"/>
  <c r="AA195" i="1" s="1"/>
  <c r="Y198" i="1"/>
  <c r="Z198" i="1" s="1"/>
  <c r="AA198" i="1" s="1"/>
  <c r="Y135" i="1"/>
  <c r="Z135" i="1" s="1"/>
  <c r="AA135" i="1" s="1"/>
  <c r="Y75" i="1"/>
  <c r="Z75" i="1" s="1"/>
  <c r="AA75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60" i="1"/>
  <c r="Z260" i="1" s="1"/>
  <c r="AA260" i="1" s="1"/>
  <c r="Y254" i="1"/>
  <c r="Z254" i="1" s="1"/>
  <c r="AA254" i="1" s="1"/>
  <c r="X101" i="1"/>
  <c r="Y101" i="1" s="1"/>
  <c r="Z101" i="1" s="1"/>
  <c r="AA101" i="1" s="1"/>
  <c r="X95" i="1"/>
  <c r="Y95" i="1" s="1"/>
  <c r="Z95" i="1" s="1"/>
  <c r="AA95" i="1" s="1"/>
  <c r="Y555" i="1"/>
  <c r="Z555" i="1" s="1"/>
  <c r="AA555" i="1" s="1"/>
  <c r="Y504" i="1"/>
  <c r="Z504" i="1" s="1"/>
  <c r="AA504" i="1" s="1"/>
  <c r="Y444" i="1"/>
  <c r="Z444" i="1" s="1"/>
  <c r="AA444" i="1" s="1"/>
  <c r="Y542" i="1"/>
  <c r="Z542" i="1" s="1"/>
  <c r="AA542" i="1" s="1"/>
  <c r="Y540" i="1"/>
  <c r="Z540" i="1" s="1"/>
  <c r="AA540" i="1" s="1"/>
  <c r="Y509" i="1"/>
  <c r="Z509" i="1" s="1"/>
  <c r="AA509" i="1" s="1"/>
  <c r="Y478" i="1"/>
  <c r="Z478" i="1" s="1"/>
  <c r="AA478" i="1" s="1"/>
  <c r="Y474" i="1"/>
  <c r="Z474" i="1" s="1"/>
  <c r="AA474" i="1" s="1"/>
  <c r="Y470" i="1"/>
  <c r="Z470" i="1" s="1"/>
  <c r="AA470" i="1" s="1"/>
  <c r="Y466" i="1"/>
  <c r="Z466" i="1" s="1"/>
  <c r="AA466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Z218" i="1"/>
  <c r="AA218" i="1" s="1"/>
  <c r="Y153" i="1"/>
  <c r="Z153" i="1" s="1"/>
  <c r="AA153" i="1" s="1"/>
  <c r="Y145" i="1"/>
  <c r="Z145" i="1" s="1"/>
  <c r="AA145" i="1" s="1"/>
  <c r="X67" i="1"/>
  <c r="Y67" i="1" s="1"/>
  <c r="Z67" i="1" s="1"/>
  <c r="AA67" i="1" s="1"/>
  <c r="X92" i="1"/>
  <c r="Y92" i="1" s="1"/>
  <c r="Z92" i="1" s="1"/>
  <c r="AA92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3" i="1"/>
  <c r="Z753" i="1" s="1"/>
  <c r="AA753" i="1" s="1"/>
  <c r="Y749" i="1"/>
  <c r="Z749" i="1" s="1"/>
  <c r="AA749" i="1" s="1"/>
  <c r="Y745" i="1"/>
  <c r="Z745" i="1" s="1"/>
  <c r="AA745" i="1" s="1"/>
  <c r="Y737" i="1"/>
  <c r="Z737" i="1" s="1"/>
  <c r="AA737" i="1" s="1"/>
  <c r="Y733" i="1"/>
  <c r="Z733" i="1" s="1"/>
  <c r="AA733" i="1" s="1"/>
  <c r="Y554" i="1"/>
  <c r="Z554" i="1" s="1"/>
  <c r="AA554" i="1" s="1"/>
  <c r="Y550" i="1"/>
  <c r="Z550" i="1" s="1"/>
  <c r="AA550" i="1" s="1"/>
  <c r="Y546" i="1"/>
  <c r="Z546" i="1" s="1"/>
  <c r="AA546" i="1" s="1"/>
  <c r="Z562" i="1"/>
  <c r="AA56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4" i="1"/>
  <c r="AA564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Y18" i="1"/>
  <c r="Z18" i="1" s="1"/>
  <c r="AA18" i="1" s="1"/>
  <c r="Y6" i="1"/>
  <c r="Z6" i="1" s="1"/>
  <c r="AA6" i="1" s="1"/>
  <c r="Y437" i="1"/>
  <c r="Z437" i="1" s="1"/>
  <c r="AA437" i="1" s="1"/>
  <c r="Y725" i="1"/>
  <c r="Z725" i="1" s="1"/>
  <c r="AA725" i="1" s="1"/>
  <c r="Y717" i="1"/>
  <c r="Z717" i="1" s="1"/>
  <c r="AA717" i="1" s="1"/>
  <c r="Y713" i="1"/>
  <c r="Z713" i="1" s="1"/>
  <c r="AA713" i="1" s="1"/>
  <c r="Y705" i="1"/>
  <c r="Z705" i="1" s="1"/>
  <c r="AA705" i="1" s="1"/>
  <c r="Y697" i="1"/>
  <c r="Z697" i="1" s="1"/>
  <c r="AA697" i="1" s="1"/>
  <c r="Y689" i="1"/>
  <c r="Z689" i="1" s="1"/>
  <c r="AA689" i="1" s="1"/>
  <c r="Z692" i="1"/>
  <c r="AA692" i="1" s="1"/>
  <c r="Z684" i="1"/>
  <c r="AA684" i="1" s="1"/>
  <c r="Z668" i="1"/>
  <c r="AA668" i="1" s="1"/>
  <c r="Z634" i="1"/>
  <c r="AA634" i="1" s="1"/>
  <c r="Z628" i="1"/>
  <c r="AA628" i="1" s="1"/>
  <c r="Z618" i="1"/>
  <c r="AA618" i="1" s="1"/>
  <c r="Z612" i="1"/>
  <c r="AA612" i="1" s="1"/>
  <c r="Z604" i="1"/>
  <c r="AA604" i="1" s="1"/>
  <c r="Z596" i="1"/>
  <c r="AA596" i="1" s="1"/>
  <c r="Z588" i="1"/>
  <c r="AA588" i="1" s="1"/>
  <c r="Z580" i="1"/>
  <c r="AA580" i="1" s="1"/>
  <c r="Z572" i="1"/>
  <c r="AA572" i="1" s="1"/>
  <c r="Z532" i="1"/>
  <c r="AA532" i="1" s="1"/>
  <c r="Z463" i="1"/>
  <c r="AA463" i="1" s="1"/>
  <c r="Z728" i="1"/>
  <c r="AA728" i="1" s="1"/>
  <c r="Z700" i="1"/>
  <c r="AA700" i="1" s="1"/>
  <c r="Z674" i="1"/>
  <c r="AA674" i="1" s="1"/>
  <c r="Z414" i="1"/>
  <c r="AA414" i="1" s="1"/>
  <c r="Z341" i="1"/>
  <c r="AA341" i="1" s="1"/>
  <c r="Y681" i="1"/>
  <c r="Z681" i="1" s="1"/>
  <c r="AA681" i="1" s="1"/>
  <c r="Y673" i="1"/>
  <c r="Z673" i="1" s="1"/>
  <c r="AA673" i="1" s="1"/>
  <c r="Y665" i="1"/>
  <c r="Z665" i="1" s="1"/>
  <c r="AA665" i="1" s="1"/>
  <c r="Y657" i="1"/>
  <c r="Z657" i="1" s="1"/>
  <c r="AA657" i="1" s="1"/>
  <c r="Y649" i="1"/>
  <c r="Z649" i="1" s="1"/>
  <c r="AA649" i="1" s="1"/>
  <c r="Y641" i="1"/>
  <c r="Z641" i="1" s="1"/>
  <c r="AA641" i="1" s="1"/>
  <c r="Y633" i="1"/>
  <c r="Z633" i="1" s="1"/>
  <c r="AA633" i="1" s="1"/>
  <c r="Y625" i="1"/>
  <c r="Z625" i="1" s="1"/>
  <c r="AA625" i="1" s="1"/>
  <c r="Y617" i="1"/>
  <c r="Z617" i="1" s="1"/>
  <c r="AA617" i="1" s="1"/>
  <c r="Y609" i="1"/>
  <c r="Z609" i="1" s="1"/>
  <c r="AA609" i="1" s="1"/>
  <c r="Y601" i="1"/>
  <c r="Z601" i="1" s="1"/>
  <c r="AA601" i="1" s="1"/>
  <c r="Y593" i="1"/>
  <c r="Z593" i="1" s="1"/>
  <c r="AA593" i="1" s="1"/>
  <c r="Y585" i="1"/>
  <c r="Z585" i="1" s="1"/>
  <c r="AA585" i="1" s="1"/>
  <c r="Y577" i="1"/>
  <c r="Z577" i="1" s="1"/>
  <c r="AA577" i="1" s="1"/>
  <c r="Z238" i="1"/>
  <c r="AA238" i="1" s="1"/>
  <c r="Z676" i="1"/>
  <c r="AA676" i="1" s="1"/>
  <c r="Z636" i="1"/>
  <c r="AA636" i="1" s="1"/>
  <c r="Z626" i="1"/>
  <c r="AA626" i="1" s="1"/>
  <c r="Z620" i="1"/>
  <c r="AA620" i="1" s="1"/>
  <c r="Z610" i="1"/>
  <c r="AA610" i="1" s="1"/>
  <c r="Z602" i="1"/>
  <c r="AA602" i="1" s="1"/>
  <c r="Z594" i="1"/>
  <c r="AA594" i="1" s="1"/>
  <c r="Z586" i="1"/>
  <c r="AA586" i="1" s="1"/>
  <c r="Z578" i="1"/>
  <c r="AA578" i="1" s="1"/>
  <c r="Z563" i="1"/>
  <c r="AA563" i="1" s="1"/>
  <c r="Z557" i="1"/>
  <c r="AA557" i="1" s="1"/>
  <c r="Z521" i="1"/>
  <c r="AA521" i="1" s="1"/>
  <c r="Z494" i="1"/>
  <c r="AA494" i="1" s="1"/>
  <c r="Z708" i="1"/>
  <c r="AA708" i="1" s="1"/>
  <c r="Z682" i="1"/>
  <c r="AA682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3" i="1"/>
  <c r="Z93" i="1" s="1"/>
  <c r="AA93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Y148" i="1"/>
  <c r="Z148" i="1" s="1"/>
  <c r="AA148" i="1" s="1"/>
  <c r="Y88" i="1"/>
  <c r="Z88" i="1" s="1"/>
  <c r="AA88" i="1" s="1"/>
  <c r="Z190" i="1"/>
  <c r="AA190" i="1" s="1"/>
  <c r="AA230" i="1"/>
  <c r="Y116" i="1"/>
  <c r="Z116" i="1" s="1"/>
  <c r="AA116" i="1" s="1"/>
  <c r="Y265" i="1"/>
  <c r="Z265" i="1" s="1"/>
  <c r="AA265" i="1" s="1"/>
  <c r="Y128" i="1"/>
  <c r="Z128" i="1" s="1"/>
  <c r="AA128" i="1" s="1"/>
  <c r="Y126" i="1"/>
  <c r="Z126" i="1" s="1"/>
  <c r="AA126" i="1" s="1"/>
  <c r="Y82" i="1"/>
  <c r="Z82" i="1" s="1"/>
  <c r="AA82" i="1" s="1"/>
  <c r="Y80" i="1"/>
  <c r="Z80" i="1" s="1"/>
  <c r="AA80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7" i="1"/>
  <c r="AA487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87" i="1"/>
  <c r="Z87" i="1" s="1"/>
  <c r="AA87" i="1" s="1"/>
  <c r="Y85" i="1"/>
  <c r="Z85" i="1" s="1"/>
  <c r="AA85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71" i="1"/>
  <c r="Z571" i="1" s="1"/>
  <c r="AA571" i="1" s="1"/>
  <c r="Y569" i="1"/>
  <c r="Z569" i="1" s="1"/>
  <c r="AA569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72" i="1"/>
  <c r="Z72" i="1" s="1"/>
  <c r="AA72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60" i="1"/>
  <c r="Z60" i="1" s="1"/>
  <c r="AA60" i="1" s="1"/>
  <c r="Y78" i="1"/>
  <c r="Z78" i="1" s="1"/>
  <c r="AA78" i="1" s="1"/>
  <c r="Z134" i="1"/>
  <c r="AA134" i="1" s="1"/>
  <c r="Z74" i="1"/>
  <c r="AA74" i="1" s="1"/>
  <c r="Z68" i="1"/>
  <c r="AA68" i="1" s="1"/>
  <c r="Z70" i="1"/>
  <c r="AA70" i="1" s="1"/>
  <c r="Z180" i="1"/>
  <c r="AA180" i="1" s="1"/>
  <c r="Z91" i="1"/>
  <c r="AA91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64" i="1"/>
  <c r="Z64" i="1" s="1"/>
  <c r="AA64" i="1" s="1"/>
  <c r="Y176" i="1"/>
  <c r="Z176" i="1" s="1"/>
  <c r="AA176" i="1" s="1"/>
  <c r="X158" i="1"/>
  <c r="Y158" i="1" s="1"/>
  <c r="Y54" i="1"/>
  <c r="Z54" i="1" s="1"/>
  <c r="AA54" i="1" s="1"/>
  <c r="Z90" i="1"/>
  <c r="AA90" i="1" s="1"/>
  <c r="Z76" i="1"/>
  <c r="AA76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6" i="1"/>
  <c r="Z556" i="1" s="1"/>
  <c r="AA556" i="1" s="1"/>
  <c r="Y541" i="1"/>
  <c r="Z541" i="1" s="1"/>
  <c r="AA541" i="1" s="1"/>
  <c r="Y537" i="1"/>
  <c r="Z537" i="1" s="1"/>
  <c r="AA537" i="1" s="1"/>
  <c r="Y528" i="1"/>
  <c r="Z528" i="1" s="1"/>
  <c r="AA528" i="1" s="1"/>
  <c r="Y524" i="1"/>
  <c r="Z524" i="1" s="1"/>
  <c r="AA524" i="1" s="1"/>
  <c r="Y506" i="1"/>
  <c r="Z506" i="1" s="1"/>
  <c r="AA506" i="1" s="1"/>
  <c r="Y502" i="1"/>
  <c r="Z502" i="1" s="1"/>
  <c r="AA502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2" i="1"/>
  <c r="AA222" i="1" s="1"/>
  <c r="Y160" i="1"/>
  <c r="Z160" i="1" s="1"/>
  <c r="AA160" i="1" s="1"/>
  <c r="Y58" i="1"/>
  <c r="Z58" i="1" s="1"/>
  <c r="AA58" i="1" s="1"/>
  <c r="Y62" i="1"/>
  <c r="Z62" i="1" s="1"/>
  <c r="AA62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Z226" i="1" l="1"/>
  <c r="AA226" i="1" s="1"/>
  <c r="Z229" i="1"/>
  <c r="AA229" i="1" s="1"/>
  <c r="Y303" i="1"/>
  <c r="Z303" i="1" s="1"/>
  <c r="AA303" i="1" s="1"/>
  <c r="Z32" i="1"/>
  <c r="AA32" i="1" s="1"/>
  <c r="Z202" i="1"/>
  <c r="AA202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G306" i="1"/>
  <c r="AJ306" i="1" s="1"/>
  <c r="D306" i="1"/>
  <c r="AG355" i="1"/>
  <c r="AJ355" i="1" s="1"/>
  <c r="D355" i="1"/>
  <c r="AG366" i="1"/>
  <c r="AJ366" i="1" s="1"/>
  <c r="D366" i="1"/>
  <c r="AG435" i="1"/>
  <c r="AJ435" i="1" s="1"/>
  <c r="D435" i="1"/>
  <c r="D464" i="1"/>
  <c r="AG464" i="1"/>
  <c r="AJ464" i="1" s="1"/>
  <c r="D472" i="1"/>
  <c r="AG472" i="1"/>
  <c r="AJ472" i="1" s="1"/>
  <c r="D484" i="1"/>
  <c r="AG484" i="1"/>
  <c r="AJ484" i="1" s="1"/>
  <c r="D566" i="1"/>
  <c r="AG566" i="1"/>
  <c r="AJ566" i="1" s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6" i="1"/>
  <c r="AH435" i="1"/>
  <c r="AH366" i="1"/>
  <c r="AH355" i="1"/>
  <c r="AH306" i="1"/>
  <c r="AH484" i="1"/>
  <c r="AH472" i="1"/>
  <c r="AH464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6" i="1"/>
  <c r="AC566" i="1"/>
  <c r="AB484" i="1"/>
  <c r="AC484" i="1"/>
  <c r="AF472" i="1"/>
  <c r="AC464" i="1"/>
  <c r="AB464" i="1"/>
  <c r="AF435" i="1"/>
  <c r="AB366" i="1"/>
  <c r="AF366" i="1"/>
  <c r="AF355" i="1"/>
  <c r="AC355" i="1"/>
  <c r="AB306" i="1"/>
  <c r="AF566" i="1"/>
  <c r="AF484" i="1"/>
  <c r="AB472" i="1"/>
  <c r="AC472" i="1"/>
  <c r="AF464" i="1"/>
  <c r="AC435" i="1"/>
  <c r="AB435" i="1"/>
  <c r="AC366" i="1"/>
  <c r="AB355" i="1"/>
  <c r="AF306" i="1"/>
  <c r="AC306" i="1"/>
  <c r="C17" i="1" l="1"/>
  <c r="C118" i="1"/>
  <c r="C147" i="1"/>
  <c r="C164" i="1"/>
  <c r="C172" i="1"/>
  <c r="C217" i="1"/>
  <c r="C235" i="1"/>
  <c r="C256" i="1"/>
  <c r="C349" i="1"/>
  <c r="C391" i="1"/>
  <c r="C419" i="1"/>
  <c r="C464" i="1"/>
  <c r="C491" i="1"/>
  <c r="C519" i="1"/>
  <c r="C551" i="1"/>
  <c r="C566" i="1"/>
  <c r="C8" i="1"/>
  <c r="C14" i="1"/>
  <c r="C53" i="1"/>
  <c r="C94" i="1"/>
  <c r="C104" i="1"/>
  <c r="C122" i="1"/>
  <c r="C168" i="1"/>
  <c r="C6" i="1"/>
  <c r="C170" i="1"/>
  <c r="C200" i="1"/>
  <c r="C231" i="1"/>
  <c r="C326" i="1"/>
  <c r="C357" i="1"/>
  <c r="C396" i="1"/>
  <c r="C415" i="1"/>
  <c r="C452" i="1"/>
  <c r="C486" i="1"/>
  <c r="C517" i="1"/>
  <c r="C522" i="1"/>
  <c r="C555" i="1"/>
  <c r="C569" i="1"/>
  <c r="C12" i="1"/>
  <c r="C37" i="1"/>
  <c r="C98" i="1"/>
  <c r="C116" i="1"/>
  <c r="C151" i="1"/>
  <c r="C188" i="1"/>
  <c r="C237" i="1"/>
  <c r="C241" i="1"/>
  <c r="C246" i="1"/>
  <c r="C258" i="1"/>
  <c r="C279" i="1"/>
  <c r="C297" i="1"/>
  <c r="C321" i="1"/>
  <c r="C323" i="1"/>
  <c r="C339" i="1"/>
  <c r="C368" i="1"/>
  <c r="C393" i="1"/>
  <c r="C439" i="1"/>
  <c r="C480" i="1"/>
  <c r="C482" i="1"/>
  <c r="C509" i="1"/>
  <c r="C547" i="1"/>
  <c r="C553" i="1"/>
  <c r="C561" i="1"/>
  <c r="C571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4" i="11" l="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I5" i="11" l="1"/>
  <c r="K5" i="11" s="1"/>
  <c r="L5" i="11" s="1"/>
  <c r="M5" i="11" s="1"/>
  <c r="A73" i="2" l="1"/>
  <c r="A75" i="2"/>
  <c r="I75" i="2" s="1"/>
  <c r="A76" i="2"/>
  <c r="I76" i="2" s="1"/>
  <c r="A74" i="2"/>
  <c r="A79" i="2"/>
  <c r="A78" i="2"/>
  <c r="A77" i="2"/>
  <c r="A80" i="2"/>
  <c r="A81" i="2"/>
  <c r="A82" i="2"/>
  <c r="A83" i="2"/>
  <c r="I83" i="2" s="1"/>
  <c r="A84" i="2"/>
  <c r="A86" i="2"/>
  <c r="I86" i="2" s="1"/>
  <c r="A87" i="2"/>
  <c r="A88" i="2"/>
  <c r="A93" i="2"/>
  <c r="A85" i="2"/>
  <c r="I85" i="2" s="1"/>
  <c r="A89" i="2"/>
  <c r="A90" i="2"/>
  <c r="A91" i="2"/>
  <c r="I91" i="2" s="1"/>
  <c r="A92" i="2"/>
  <c r="A3" i="1"/>
  <c r="F89" i="2" l="1"/>
  <c r="I89" i="2"/>
  <c r="H93" i="2"/>
  <c r="I93" i="2"/>
  <c r="C87" i="2"/>
  <c r="I87" i="2"/>
  <c r="C84" i="2"/>
  <c r="I84" i="2"/>
  <c r="C82" i="2"/>
  <c r="I82" i="2"/>
  <c r="F80" i="2"/>
  <c r="I80" i="2"/>
  <c r="H78" i="2"/>
  <c r="I78" i="2"/>
  <c r="B74" i="2"/>
  <c r="E74" i="2" s="1"/>
  <c r="I74" i="2"/>
  <c r="F92" i="2"/>
  <c r="I92" i="2"/>
  <c r="H90" i="2"/>
  <c r="I90" i="2"/>
  <c r="H88" i="2"/>
  <c r="I88" i="2"/>
  <c r="F81" i="2"/>
  <c r="I81" i="2"/>
  <c r="H77" i="2"/>
  <c r="I77" i="2"/>
  <c r="H79" i="2"/>
  <c r="I79" i="2"/>
  <c r="F73" i="2"/>
  <c r="I73" i="2"/>
  <c r="C76" i="2"/>
  <c r="F82" i="2"/>
  <c r="C77" i="2"/>
  <c r="C89" i="2"/>
  <c r="F91" i="2"/>
  <c r="F85" i="2"/>
  <c r="C80" i="2"/>
  <c r="B83" i="2"/>
  <c r="C92" i="2"/>
  <c r="B92" i="2"/>
  <c r="H92" i="2"/>
  <c r="C83" i="2"/>
  <c r="F83" i="2"/>
  <c r="H83" i="2"/>
  <c r="B81" i="2"/>
  <c r="H80" i="2"/>
  <c r="F74" i="2"/>
  <c r="C74" i="2"/>
  <c r="C73" i="2"/>
  <c r="H85" i="2"/>
  <c r="H73" i="2"/>
  <c r="B91" i="2"/>
  <c r="B85" i="2"/>
  <c r="H81" i="2"/>
  <c r="F77" i="2"/>
  <c r="B76" i="2"/>
  <c r="B73" i="2"/>
  <c r="B88" i="2"/>
  <c r="B90" i="2"/>
  <c r="C85" i="2"/>
  <c r="F88" i="2"/>
  <c r="H86" i="2"/>
  <c r="B80" i="2"/>
  <c r="B77" i="2"/>
  <c r="F78" i="2"/>
  <c r="B78" i="2"/>
  <c r="C79" i="2"/>
  <c r="H76" i="2"/>
  <c r="F75" i="2"/>
  <c r="F90" i="2"/>
  <c r="C86" i="2"/>
  <c r="F86" i="2"/>
  <c r="B93" i="2"/>
  <c r="C90" i="2"/>
  <c r="C88" i="2"/>
  <c r="B87" i="2"/>
  <c r="B86" i="2"/>
  <c r="F84" i="2"/>
  <c r="F76" i="2"/>
  <c r="B75" i="2"/>
  <c r="H91" i="2"/>
  <c r="C91" i="2"/>
  <c r="B89" i="2"/>
  <c r="H89" i="2"/>
  <c r="C93" i="2"/>
  <c r="F93" i="2"/>
  <c r="F87" i="2"/>
  <c r="H87" i="2"/>
  <c r="B84" i="2"/>
  <c r="H84" i="2"/>
  <c r="B82" i="2"/>
  <c r="H82" i="2"/>
  <c r="C81" i="2"/>
  <c r="C78" i="2"/>
  <c r="F79" i="2"/>
  <c r="B79" i="2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53" i="1"/>
  <c r="AJ53" i="1" s="1"/>
  <c r="D53" i="1"/>
  <c r="AG69" i="1"/>
  <c r="AJ69" i="1" s="1"/>
  <c r="D69" i="1"/>
  <c r="D96" i="1"/>
  <c r="AG96" i="1"/>
  <c r="AJ96" i="1" s="1"/>
  <c r="AG109" i="1"/>
  <c r="AJ109" i="1" s="1"/>
  <c r="D109" i="1"/>
  <c r="AG157" i="1"/>
  <c r="AJ157" i="1" s="1"/>
  <c r="D157" i="1"/>
  <c r="AG164" i="1"/>
  <c r="AJ164" i="1" s="1"/>
  <c r="D164" i="1"/>
  <c r="D170" i="1"/>
  <c r="AG170" i="1"/>
  <c r="AJ170" i="1" s="1"/>
  <c r="D188" i="1"/>
  <c r="AG188" i="1"/>
  <c r="AJ188" i="1" s="1"/>
  <c r="AG213" i="1"/>
  <c r="AJ213" i="1" s="1"/>
  <c r="D213" i="1"/>
  <c r="D3" i="1"/>
  <c r="J85" i="2"/>
  <c r="J91" i="2"/>
  <c r="J92" i="2"/>
  <c r="J73" i="2"/>
  <c r="J77" i="2"/>
  <c r="J87" i="2"/>
  <c r="J80" i="2"/>
  <c r="J78" i="2"/>
  <c r="AG3" i="1"/>
  <c r="J83" i="2"/>
  <c r="J81" i="2"/>
  <c r="J74" i="2"/>
  <c r="J84" i="2"/>
  <c r="J75" i="2"/>
  <c r="A4" i="1"/>
  <c r="AJ3" i="1" l="1"/>
  <c r="E82" i="2"/>
  <c r="E89" i="2"/>
  <c r="E87" i="2"/>
  <c r="E88" i="2"/>
  <c r="E76" i="2"/>
  <c r="E81" i="2"/>
  <c r="E80" i="2"/>
  <c r="E90" i="2"/>
  <c r="E91" i="2"/>
  <c r="E92" i="2"/>
  <c r="AI4" i="1"/>
  <c r="A48" i="5"/>
  <c r="A14" i="9"/>
  <c r="A48" i="4"/>
  <c r="A10" i="9"/>
  <c r="A5" i="8"/>
  <c r="A13" i="9"/>
  <c r="A42" i="5"/>
  <c r="A23" i="9"/>
  <c r="A51" i="4"/>
  <c r="A23" i="8"/>
  <c r="A9" i="7"/>
  <c r="A25" i="7"/>
  <c r="A18" i="9"/>
  <c r="A35" i="4"/>
  <c r="A14" i="7"/>
  <c r="A5" i="11"/>
  <c r="A6" i="11"/>
  <c r="A24" i="9"/>
  <c r="A8" i="12"/>
  <c r="A25" i="9"/>
  <c r="A4" i="8"/>
  <c r="A21" i="7"/>
  <c r="A14" i="6"/>
  <c r="A8" i="9"/>
  <c r="A45" i="4"/>
  <c r="A6" i="12"/>
  <c r="A16" i="6"/>
  <c r="A17" i="8"/>
  <c r="A19" i="6"/>
  <c r="A29" i="7"/>
  <c r="A7" i="9"/>
  <c r="A11" i="6"/>
  <c r="A25" i="8"/>
  <c r="A46" i="5"/>
  <c r="A50" i="4"/>
  <c r="A39" i="5"/>
  <c r="A15" i="9"/>
  <c r="A18" i="8"/>
  <c r="A22" i="7"/>
  <c r="A15" i="7"/>
  <c r="A16" i="9"/>
  <c r="A34" i="5"/>
  <c r="A12" i="9"/>
  <c r="A12" i="6"/>
  <c r="A33" i="5"/>
  <c r="A37" i="4"/>
  <c r="A41" i="4"/>
  <c r="A22" i="8"/>
  <c r="A52" i="4"/>
  <c r="A21" i="6"/>
  <c r="A28" i="7"/>
  <c r="A13" i="7"/>
  <c r="A11" i="7"/>
  <c r="A3" i="12"/>
  <c r="A7" i="8"/>
  <c r="A17" i="9"/>
  <c r="A50" i="5"/>
  <c r="A9" i="9"/>
  <c r="A19" i="9"/>
  <c r="A8" i="7"/>
  <c r="A10" i="7"/>
  <c r="A37" i="5"/>
  <c r="A19" i="8"/>
  <c r="A6" i="9"/>
  <c r="A21" i="8"/>
  <c r="A27" i="7"/>
  <c r="A47" i="5"/>
  <c r="A40" i="5"/>
  <c r="A16" i="8"/>
  <c r="A47" i="4"/>
  <c r="A49" i="5"/>
  <c r="A14" i="8"/>
  <c r="A20" i="8"/>
  <c r="A22" i="9"/>
  <c r="A20" i="6"/>
  <c r="A12" i="7"/>
  <c r="A9" i="6"/>
  <c r="A11" i="8"/>
  <c r="A24" i="8"/>
  <c r="A10" i="8"/>
  <c r="A17" i="7"/>
  <c r="A16" i="7"/>
  <c r="A11" i="9"/>
  <c r="A5" i="9"/>
  <c r="A15" i="6"/>
  <c r="A49" i="4"/>
  <c r="A4" i="12"/>
  <c r="A5" i="6"/>
  <c r="A24" i="7"/>
  <c r="A43" i="5"/>
  <c r="A26" i="7"/>
  <c r="A10" i="6"/>
  <c r="A38" i="4"/>
  <c r="A19" i="7"/>
  <c r="A13" i="6"/>
  <c r="A12" i="8"/>
  <c r="A46" i="4"/>
  <c r="A20" i="7"/>
  <c r="A35" i="5"/>
  <c r="A44" i="5"/>
  <c r="A20" i="9"/>
  <c r="A13" i="8"/>
  <c r="A44" i="4"/>
  <c r="A18" i="7"/>
  <c r="A18" i="6"/>
  <c r="A32" i="7"/>
  <c r="A34" i="4"/>
  <c r="A36" i="4"/>
  <c r="A17" i="6"/>
  <c r="A23" i="7"/>
  <c r="A5" i="12"/>
  <c r="A40" i="4"/>
  <c r="A41" i="5"/>
  <c r="A30" i="7"/>
  <c r="A45" i="5"/>
  <c r="A38" i="5"/>
  <c r="A22" i="6"/>
  <c r="A43" i="4"/>
  <c r="A42" i="4"/>
  <c r="A15" i="8"/>
  <c r="A7" i="12"/>
  <c r="A39" i="4"/>
  <c r="A6" i="8"/>
  <c r="A8" i="8"/>
  <c r="A8" i="6"/>
  <c r="A21" i="9"/>
  <c r="A7" i="6"/>
  <c r="A6" i="6"/>
  <c r="A4" i="11"/>
  <c r="A9" i="8"/>
  <c r="A4" i="9"/>
  <c r="A36" i="5"/>
  <c r="A31" i="7"/>
  <c r="AH3" i="1"/>
  <c r="AH188" i="1"/>
  <c r="AH170" i="1"/>
  <c r="AH96" i="1"/>
  <c r="AH213" i="1"/>
  <c r="AH164" i="1"/>
  <c r="AH157" i="1"/>
  <c r="AH109" i="1"/>
  <c r="AH69" i="1"/>
  <c r="AH53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C213" i="1"/>
  <c r="AC188" i="1"/>
  <c r="AF188" i="1"/>
  <c r="AB170" i="1"/>
  <c r="AC170" i="1"/>
  <c r="AF164" i="1"/>
  <c r="AC164" i="1"/>
  <c r="AF157" i="1"/>
  <c r="AB109" i="1"/>
  <c r="AB96" i="1"/>
  <c r="AF69" i="1"/>
  <c r="AC53" i="1"/>
  <c r="AF53" i="1"/>
  <c r="AB213" i="1"/>
  <c r="AF213" i="1"/>
  <c r="AB188" i="1"/>
  <c r="AF170" i="1"/>
  <c r="AB164" i="1"/>
  <c r="AB157" i="1"/>
  <c r="AC157" i="1"/>
  <c r="AC109" i="1"/>
  <c r="AF109" i="1"/>
  <c r="AF96" i="1"/>
  <c r="AC96" i="1"/>
  <c r="AC69" i="1"/>
  <c r="AB69" i="1"/>
  <c r="AB53" i="1"/>
  <c r="AG4" i="1"/>
  <c r="A5" i="1"/>
  <c r="AG5" i="1" s="1"/>
  <c r="D5" i="1"/>
  <c r="D4" i="1"/>
  <c r="AJ4" i="1" l="1"/>
  <c r="AJ5" i="1" s="1"/>
  <c r="C35" i="1"/>
  <c r="C43" i="1"/>
  <c r="C49" i="1"/>
  <c r="C96" i="1"/>
  <c r="C154" i="1"/>
  <c r="C161" i="1"/>
  <c r="C209" i="1"/>
  <c r="C225" i="1"/>
  <c r="C240" i="1"/>
  <c r="C252" i="1"/>
  <c r="C263" i="1"/>
  <c r="C266" i="1"/>
  <c r="C269" i="1"/>
  <c r="C275" i="1"/>
  <c r="C278" i="1"/>
  <c r="C292" i="1"/>
  <c r="C27" i="1"/>
  <c r="C88" i="1"/>
  <c r="C89" i="1"/>
  <c r="C69" i="1"/>
  <c r="C100" i="1"/>
  <c r="C114" i="1"/>
  <c r="C183" i="1"/>
  <c r="C202" i="1"/>
  <c r="C219" i="1"/>
  <c r="C242" i="1"/>
  <c r="C254" i="1"/>
  <c r="C268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D6" i="1"/>
  <c r="AG6" i="1"/>
  <c r="AF3" i="1"/>
  <c r="J76" i="2"/>
  <c r="J89" i="2"/>
  <c r="J82" i="2"/>
  <c r="J86" i="2"/>
  <c r="J88" i="2"/>
  <c r="A6" i="1"/>
  <c r="J79" i="2"/>
  <c r="J93" i="2"/>
  <c r="AF5" i="1"/>
  <c r="AH4" i="1"/>
  <c r="J90" i="2"/>
  <c r="AF4" i="1"/>
  <c r="AI6" i="1" l="1"/>
  <c r="AJ6" i="1"/>
  <c r="AJ7" i="1" s="1"/>
  <c r="AF6" i="1"/>
  <c r="AH5" i="1"/>
  <c r="A7" i="1"/>
  <c r="AG7" i="1" s="1"/>
  <c r="D7" i="1"/>
  <c r="AH6" i="1" l="1"/>
  <c r="AF7" i="1"/>
  <c r="A8" i="1"/>
  <c r="AG8" i="1"/>
  <c r="D8" i="1"/>
  <c r="A9" i="1"/>
  <c r="AG9" i="1" s="1"/>
  <c r="D9" i="1"/>
  <c r="AJ8" i="1" l="1"/>
  <c r="AJ9" i="1" s="1"/>
  <c r="AI8" i="1"/>
  <c r="AH7" i="1"/>
  <c r="A10" i="1"/>
  <c r="AF8" i="1"/>
  <c r="AG10" i="1"/>
  <c r="D10" i="1"/>
  <c r="AF9" i="1"/>
  <c r="A11" i="1"/>
  <c r="A12" i="1"/>
  <c r="AG12" i="1" s="1"/>
  <c r="A13" i="1"/>
  <c r="D12" i="1"/>
  <c r="AG11" i="1"/>
  <c r="D11" i="1"/>
  <c r="AI10" i="1" l="1"/>
  <c r="AJ10" i="1"/>
  <c r="AJ11" i="1" s="1"/>
  <c r="AJ12" i="1" s="1"/>
  <c r="AI13" i="1"/>
  <c r="AI12" i="1"/>
  <c r="AF12" i="1"/>
  <c r="A14" i="1"/>
  <c r="AG13" i="1"/>
  <c r="AH8" i="1"/>
  <c r="D13" i="1"/>
  <c r="AF11" i="1"/>
  <c r="AF10" i="1"/>
  <c r="AJ13" i="1" l="1"/>
  <c r="AI14" i="1"/>
  <c r="B4" i="6"/>
  <c r="D14" i="1"/>
  <c r="A15" i="1"/>
  <c r="AF13" i="1"/>
  <c r="AH9" i="1"/>
  <c r="AG14" i="1"/>
  <c r="AJ14" i="1" l="1"/>
  <c r="AI15" i="1"/>
  <c r="E4" i="6"/>
  <c r="F4" i="6"/>
  <c r="D4" i="6"/>
  <c r="I4" i="6"/>
  <c r="H4" i="6"/>
  <c r="G4" i="6"/>
  <c r="C4" i="6"/>
  <c r="A4" i="6" s="1"/>
  <c r="J4" i="6"/>
  <c r="AG17" i="1"/>
  <c r="D17" i="1"/>
  <c r="A16" i="1"/>
  <c r="A17" i="1"/>
  <c r="AG16" i="1"/>
  <c r="AH10" i="1"/>
  <c r="A18" i="1"/>
  <c r="D15" i="1"/>
  <c r="D16" i="1"/>
  <c r="AG15" i="1"/>
  <c r="AF14" i="1"/>
  <c r="AG18" i="1"/>
  <c r="AI16" i="1" l="1"/>
  <c r="AJ15" i="1"/>
  <c r="AJ16" i="1" s="1"/>
  <c r="AJ17" i="1" s="1"/>
  <c r="AJ18" i="1" s="1"/>
  <c r="AI17" i="1"/>
  <c r="K4" i="6"/>
  <c r="L4" i="6" s="1"/>
  <c r="M4" i="6" s="1"/>
  <c r="D46" i="1"/>
  <c r="AG46" i="1"/>
  <c r="AJ46" i="1" s="1"/>
  <c r="D55" i="1"/>
  <c r="AG55" i="1"/>
  <c r="AJ55" i="1" s="1"/>
  <c r="D76" i="1"/>
  <c r="AG76" i="1"/>
  <c r="AJ76" i="1" s="1"/>
  <c r="D80" i="1"/>
  <c r="AG80" i="1"/>
  <c r="AJ80" i="1" s="1"/>
  <c r="AG90" i="1"/>
  <c r="AJ90" i="1" s="1"/>
  <c r="D90" i="1"/>
  <c r="AG61" i="1"/>
  <c r="AJ61" i="1" s="1"/>
  <c r="D61" i="1"/>
  <c r="AG63" i="1"/>
  <c r="AJ63" i="1" s="1"/>
  <c r="D63" i="1"/>
  <c r="AG65" i="1"/>
  <c r="AJ65" i="1" s="1"/>
  <c r="D65" i="1"/>
  <c r="D92" i="1"/>
  <c r="AG92" i="1"/>
  <c r="AJ92" i="1" s="1"/>
  <c r="AG94" i="1"/>
  <c r="AJ94" i="1" s="1"/>
  <c r="D94" i="1"/>
  <c r="AG58" i="1"/>
  <c r="AJ58" i="1" s="1"/>
  <c r="D58" i="1"/>
  <c r="AG101" i="1"/>
  <c r="AJ101" i="1" s="1"/>
  <c r="D101" i="1"/>
  <c r="D116" i="1"/>
  <c r="AG116" i="1"/>
  <c r="AJ116" i="1" s="1"/>
  <c r="AG119" i="1"/>
  <c r="AJ119" i="1" s="1"/>
  <c r="D119" i="1"/>
  <c r="AG124" i="1"/>
  <c r="AJ124" i="1" s="1"/>
  <c r="D124" i="1"/>
  <c r="D137" i="1"/>
  <c r="AG137" i="1"/>
  <c r="AJ137" i="1" s="1"/>
  <c r="D139" i="1"/>
  <c r="AG139" i="1"/>
  <c r="AJ139" i="1" s="1"/>
  <c r="D144" i="1"/>
  <c r="AG144" i="1"/>
  <c r="AJ144" i="1" s="1"/>
  <c r="D147" i="1"/>
  <c r="AG147" i="1"/>
  <c r="AJ147" i="1" s="1"/>
  <c r="D159" i="1"/>
  <c r="AG159" i="1"/>
  <c r="AJ159" i="1" s="1"/>
  <c r="D161" i="1"/>
  <c r="AG161" i="1"/>
  <c r="AJ161" i="1" s="1"/>
  <c r="AG173" i="1"/>
  <c r="AJ173" i="1" s="1"/>
  <c r="D173" i="1"/>
  <c r="AG175" i="1"/>
  <c r="AJ175" i="1" s="1"/>
  <c r="D175" i="1"/>
  <c r="AG190" i="1"/>
  <c r="AJ190" i="1" s="1"/>
  <c r="D190" i="1"/>
  <c r="AG196" i="1"/>
  <c r="AJ196" i="1" s="1"/>
  <c r="D196" i="1"/>
  <c r="AG202" i="1"/>
  <c r="AJ202" i="1" s="1"/>
  <c r="D202" i="1"/>
  <c r="D205" i="1"/>
  <c r="AG205" i="1"/>
  <c r="AJ205" i="1" s="1"/>
  <c r="AG207" i="1"/>
  <c r="AJ207" i="1" s="1"/>
  <c r="D207" i="1"/>
  <c r="AG19" i="1"/>
  <c r="AF17" i="1"/>
  <c r="D19" i="1"/>
  <c r="D18" i="1"/>
  <c r="AF16" i="1"/>
  <c r="AH11" i="1"/>
  <c r="A19" i="1"/>
  <c r="AF15" i="1"/>
  <c r="AJ19" i="1" l="1"/>
  <c r="AJ20" i="1" s="1"/>
  <c r="AH144" i="1"/>
  <c r="AH137" i="1"/>
  <c r="AH101" i="1"/>
  <c r="AH80" i="1"/>
  <c r="AF207" i="1"/>
  <c r="AF202" i="1"/>
  <c r="AF196" i="1"/>
  <c r="AH190" i="1"/>
  <c r="AF159" i="1"/>
  <c r="AF139" i="1"/>
  <c r="AH124" i="1"/>
  <c r="AF116" i="1"/>
  <c r="AF101" i="1"/>
  <c r="AF58" i="1"/>
  <c r="AF94" i="1"/>
  <c r="AF90" i="1"/>
  <c r="AF76" i="1"/>
  <c r="AF55" i="1"/>
  <c r="AF205" i="1"/>
  <c r="AF190" i="1"/>
  <c r="AF175" i="1"/>
  <c r="AF173" i="1"/>
  <c r="AF161" i="1"/>
  <c r="AH159" i="1"/>
  <c r="AF147" i="1"/>
  <c r="AF144" i="1"/>
  <c r="AH139" i="1"/>
  <c r="AF137" i="1"/>
  <c r="AF124" i="1"/>
  <c r="AF119" i="1"/>
  <c r="AH58" i="1"/>
  <c r="AH94" i="1"/>
  <c r="AF92" i="1"/>
  <c r="AF65" i="1"/>
  <c r="AF63" i="1"/>
  <c r="AF61" i="1"/>
  <c r="AF80" i="1"/>
  <c r="AH55" i="1"/>
  <c r="AF46" i="1"/>
  <c r="AH46" i="1"/>
  <c r="AH119" i="1"/>
  <c r="AH147" i="1"/>
  <c r="AH196" i="1"/>
  <c r="AH205" i="1"/>
  <c r="AH90" i="1"/>
  <c r="AH175" i="1"/>
  <c r="AH207" i="1"/>
  <c r="AH63" i="1"/>
  <c r="AF19" i="1"/>
  <c r="AF18" i="1"/>
  <c r="A20" i="1"/>
  <c r="A21" i="1"/>
  <c r="D21" i="1"/>
  <c r="A22" i="1"/>
  <c r="AG21" i="1"/>
  <c r="AH12" i="1"/>
  <c r="D20" i="1"/>
  <c r="AG20" i="1"/>
  <c r="AJ21" i="1" l="1"/>
  <c r="AH17" i="1"/>
  <c r="AG23" i="1"/>
  <c r="D23" i="1"/>
  <c r="D22" i="1"/>
  <c r="AH13" i="1"/>
  <c r="AF20" i="1"/>
  <c r="A23" i="1"/>
  <c r="AF21" i="1"/>
  <c r="AG22" i="1"/>
  <c r="AJ22" i="1" l="1"/>
  <c r="AJ23" i="1"/>
  <c r="AH65" i="1"/>
  <c r="AG211" i="1"/>
  <c r="AJ211" i="1" s="1"/>
  <c r="AG219" i="1"/>
  <c r="AJ219" i="1" s="1"/>
  <c r="AG221" i="1"/>
  <c r="AJ221" i="1" s="1"/>
  <c r="AG232" i="1"/>
  <c r="AJ232" i="1" s="1"/>
  <c r="AG237" i="1"/>
  <c r="AJ237" i="1" s="1"/>
  <c r="AG247" i="1"/>
  <c r="AJ247" i="1" s="1"/>
  <c r="AG259" i="1"/>
  <c r="AJ259" i="1" s="1"/>
  <c r="AG271" i="1"/>
  <c r="AJ271" i="1" s="1"/>
  <c r="AG283" i="1"/>
  <c r="AJ283" i="1" s="1"/>
  <c r="D283" i="1"/>
  <c r="D271" i="1"/>
  <c r="D259" i="1"/>
  <c r="D247" i="1"/>
  <c r="D237" i="1"/>
  <c r="D232" i="1"/>
  <c r="D221" i="1"/>
  <c r="D219" i="1"/>
  <c r="D211" i="1"/>
  <c r="AF23" i="1"/>
  <c r="AG25" i="1"/>
  <c r="AH23" i="1"/>
  <c r="AH18" i="1"/>
  <c r="D25" i="1"/>
  <c r="AH14" i="1"/>
  <c r="A24" i="1"/>
  <c r="AG24" i="1"/>
  <c r="A25" i="1"/>
  <c r="AF22" i="1"/>
  <c r="D24" i="1"/>
  <c r="AH24" i="1" l="1"/>
  <c r="AJ24" i="1"/>
  <c r="AJ25" i="1"/>
  <c r="AH25" i="1"/>
  <c r="AJ26" i="1"/>
  <c r="AH259" i="1"/>
  <c r="AF271" i="1"/>
  <c r="AF247" i="1"/>
  <c r="AF283" i="1"/>
  <c r="AH283" i="1"/>
  <c r="AF237" i="1"/>
  <c r="AF211" i="1"/>
  <c r="AH271" i="1"/>
  <c r="AF259" i="1"/>
  <c r="AF219" i="1"/>
  <c r="AF221" i="1"/>
  <c r="AF232" i="1"/>
  <c r="AH211" i="1"/>
  <c r="AG300" i="1"/>
  <c r="AJ300" i="1" s="1"/>
  <c r="D300" i="1"/>
  <c r="AF25" i="1"/>
  <c r="AH19" i="1"/>
  <c r="AF24" i="1"/>
  <c r="A26" i="1"/>
  <c r="AG26" i="1"/>
  <c r="AH15" i="1"/>
  <c r="A27" i="1"/>
  <c r="D26" i="1"/>
  <c r="D27" i="1"/>
  <c r="AG27" i="1"/>
  <c r="AJ27" i="1" l="1"/>
  <c r="AH26" i="1"/>
  <c r="AI27" i="1"/>
  <c r="AF300" i="1"/>
  <c r="AG28" i="1"/>
  <c r="D28" i="1"/>
  <c r="AH20" i="1"/>
  <c r="AH27" i="1"/>
  <c r="A28" i="1"/>
  <c r="AH16" i="1"/>
  <c r="AF27" i="1"/>
  <c r="AF26" i="1"/>
  <c r="AH21" i="1"/>
  <c r="A29" i="1"/>
  <c r="D29" i="1"/>
  <c r="AG29" i="1"/>
  <c r="A30" i="1"/>
  <c r="AJ28" i="1" l="1"/>
  <c r="AH28" i="1"/>
  <c r="AI30" i="1"/>
  <c r="AJ29" i="1"/>
  <c r="AH237" i="1"/>
  <c r="AF28" i="1"/>
  <c r="AH29" i="1"/>
  <c r="AG31" i="1"/>
  <c r="D31" i="1"/>
  <c r="D30" i="1"/>
  <c r="AG30" i="1"/>
  <c r="AF29" i="1"/>
  <c r="AH22" i="1"/>
  <c r="A31" i="1"/>
  <c r="AJ30" i="1" l="1"/>
  <c r="AJ31" i="1"/>
  <c r="AF31" i="1"/>
  <c r="D33" i="1"/>
  <c r="A32" i="1"/>
  <c r="D32" i="1"/>
  <c r="AH30" i="1"/>
  <c r="A33" i="1"/>
  <c r="AF30" i="1"/>
  <c r="AG32" i="1"/>
  <c r="AG33" i="1" l="1"/>
  <c r="AJ32" i="1"/>
  <c r="AI33" i="1"/>
  <c r="AH219" i="1"/>
  <c r="AF33" i="1"/>
  <c r="AH31" i="1"/>
  <c r="AF32" i="1"/>
  <c r="A34" i="1"/>
  <c r="AG34" i="1"/>
  <c r="D34" i="1"/>
  <c r="AJ33" i="1" l="1"/>
  <c r="AJ34" i="1"/>
  <c r="AH300" i="1"/>
  <c r="AH232" i="1"/>
  <c r="AH32" i="1"/>
  <c r="AH33" i="1"/>
  <c r="AF34" i="1"/>
  <c r="A35" i="1"/>
  <c r="D35" i="1"/>
  <c r="AG35" i="1"/>
  <c r="AJ35" i="1" l="1"/>
  <c r="AI35" i="1"/>
  <c r="AH247" i="1"/>
  <c r="D318" i="1"/>
  <c r="AG318" i="1"/>
  <c r="AJ318" i="1" s="1"/>
  <c r="AH34" i="1"/>
  <c r="AG39" i="1"/>
  <c r="D39" i="1"/>
  <c r="AH35" i="1"/>
  <c r="AF35" i="1"/>
  <c r="A36" i="1"/>
  <c r="D36" i="1"/>
  <c r="AG36" i="1"/>
  <c r="AJ36" i="1" l="1"/>
  <c r="AJ39" i="1"/>
  <c r="AJ40" i="1" s="1"/>
  <c r="AH318" i="1"/>
  <c r="AF318" i="1"/>
  <c r="AF39" i="1"/>
  <c r="AH36" i="1"/>
  <c r="AF36" i="1"/>
  <c r="A37" i="1"/>
  <c r="A38" i="1"/>
  <c r="D37" i="1"/>
  <c r="AG37" i="1"/>
  <c r="AG38" i="1"/>
  <c r="D38" i="1"/>
  <c r="A39" i="1"/>
  <c r="AJ37" i="1" l="1"/>
  <c r="AJ38" i="1" s="1"/>
  <c r="AI37" i="1"/>
  <c r="AI39" i="1"/>
  <c r="AI38" i="1"/>
  <c r="AG329" i="1"/>
  <c r="AJ329" i="1" s="1"/>
  <c r="D329" i="1"/>
  <c r="D44" i="1"/>
  <c r="AH39" i="1"/>
  <c r="AF38" i="1"/>
  <c r="AH37" i="1"/>
  <c r="AH38" i="1" s="1"/>
  <c r="AF37" i="1"/>
  <c r="A40" i="1"/>
  <c r="A41" i="1"/>
  <c r="D40" i="1"/>
  <c r="AG40" i="1"/>
  <c r="D41" i="1"/>
  <c r="AG41" i="1"/>
  <c r="AJ41" i="1" l="1"/>
  <c r="AI41" i="1"/>
  <c r="AF329" i="1"/>
  <c r="D334" i="1"/>
  <c r="AG334" i="1"/>
  <c r="AJ334" i="1" s="1"/>
  <c r="AG336" i="1"/>
  <c r="AJ336" i="1" s="1"/>
  <c r="D336" i="1"/>
  <c r="AG44" i="1"/>
  <c r="AF44" i="1"/>
  <c r="AH40" i="1"/>
  <c r="AF41" i="1"/>
  <c r="AF40" i="1"/>
  <c r="A42" i="1"/>
  <c r="D42" i="1"/>
  <c r="AG42" i="1"/>
  <c r="A43" i="1"/>
  <c r="AG43" i="1"/>
  <c r="D43" i="1"/>
  <c r="AJ42" i="1" l="1"/>
  <c r="AJ43" i="1" s="1"/>
  <c r="AI43" i="1"/>
  <c r="AJ44" i="1"/>
  <c r="AJ45" i="1" s="1"/>
  <c r="AF334" i="1"/>
  <c r="AF336" i="1"/>
  <c r="D344" i="1"/>
  <c r="AG344" i="1"/>
  <c r="AJ344" i="1" s="1"/>
  <c r="D346" i="1"/>
  <c r="AG346" i="1"/>
  <c r="AJ346" i="1" s="1"/>
  <c r="D349" i="1"/>
  <c r="AG349" i="1"/>
  <c r="AJ349" i="1" s="1"/>
  <c r="D351" i="1"/>
  <c r="AG351" i="1"/>
  <c r="AJ351" i="1" s="1"/>
  <c r="AG47" i="1"/>
  <c r="D47" i="1"/>
  <c r="AF43" i="1"/>
  <c r="AF42" i="1"/>
  <c r="AH41" i="1"/>
  <c r="AH42" i="1" s="1"/>
  <c r="A44" i="1"/>
  <c r="A45" i="1"/>
  <c r="A46" i="1"/>
  <c r="AG45" i="1"/>
  <c r="D45" i="1"/>
  <c r="AI44" i="1" l="1"/>
  <c r="AI46" i="1"/>
  <c r="AJ47" i="1"/>
  <c r="AH47" i="1"/>
  <c r="AH334" i="1"/>
  <c r="AF351" i="1"/>
  <c r="AF346" i="1"/>
  <c r="AF349" i="1"/>
  <c r="AF344" i="1"/>
  <c r="D48" i="1"/>
  <c r="AG48" i="1"/>
  <c r="AF47" i="1"/>
  <c r="D49" i="1"/>
  <c r="AG49" i="1"/>
  <c r="AF45" i="1"/>
  <c r="AH43" i="1"/>
  <c r="A47" i="1"/>
  <c r="A48" i="1"/>
  <c r="AI48" i="1" l="1"/>
  <c r="AJ48" i="1"/>
  <c r="AJ49" i="1" s="1"/>
  <c r="AH344" i="1"/>
  <c r="AH336" i="1"/>
  <c r="AG357" i="1"/>
  <c r="AJ357" i="1" s="1"/>
  <c r="D360" i="1"/>
  <c r="AG360" i="1"/>
  <c r="AJ360" i="1" s="1"/>
  <c r="D357" i="1"/>
  <c r="AH44" i="1"/>
  <c r="AF49" i="1"/>
  <c r="AH45" i="1"/>
  <c r="D50" i="1"/>
  <c r="AG50" i="1"/>
  <c r="AF48" i="1"/>
  <c r="AH48" i="1"/>
  <c r="AG51" i="1"/>
  <c r="A49" i="1"/>
  <c r="AI49" i="1" l="1"/>
  <c r="AJ50" i="1"/>
  <c r="AJ51" i="1" s="1"/>
  <c r="AH357" i="1"/>
  <c r="AF360" i="1"/>
  <c r="AF357" i="1"/>
  <c r="D52" i="1"/>
  <c r="AH49" i="1"/>
  <c r="AF50" i="1"/>
  <c r="D51" i="1"/>
  <c r="AG52" i="1"/>
  <c r="A50" i="1"/>
  <c r="A51" i="1"/>
  <c r="A52" i="1" s="1"/>
  <c r="AI50" i="1" l="1"/>
  <c r="AI52" i="1"/>
  <c r="AJ52" i="1"/>
  <c r="AG604" i="1"/>
  <c r="AJ604" i="1" s="1"/>
  <c r="D604" i="1"/>
  <c r="AH346" i="1"/>
  <c r="AF51" i="1"/>
  <c r="D54" i="1"/>
  <c r="AG54" i="1"/>
  <c r="AH50" i="1"/>
  <c r="AH51" i="1" s="1"/>
  <c r="AF52" i="1"/>
  <c r="A53" i="1"/>
  <c r="A54" i="1" s="1"/>
  <c r="AI53" i="1" l="1"/>
  <c r="AJ54" i="1"/>
  <c r="AH54" i="1"/>
  <c r="AC604" i="1"/>
  <c r="AB604" i="1"/>
  <c r="AF604" i="1"/>
  <c r="AH604" i="1"/>
  <c r="AH360" i="1"/>
  <c r="D373" i="1"/>
  <c r="AG373" i="1"/>
  <c r="AJ373" i="1" s="1"/>
  <c r="AH52" i="1"/>
  <c r="AF54" i="1"/>
  <c r="A55" i="1"/>
  <c r="AI55" i="1" l="1"/>
  <c r="AH329" i="1"/>
  <c r="AF373" i="1"/>
  <c r="AH349" i="1"/>
  <c r="AH373" i="1"/>
  <c r="AH76" i="1" l="1"/>
  <c r="D385" i="1"/>
  <c r="AH351" i="1"/>
  <c r="AG385" i="1"/>
  <c r="AJ385" i="1" s="1"/>
  <c r="AH385" i="1" l="1"/>
  <c r="AF385" i="1"/>
  <c r="AG393" i="1"/>
  <c r="AJ393" i="1" s="1"/>
  <c r="D393" i="1"/>
  <c r="AG405" i="1"/>
  <c r="AJ405" i="1" s="1"/>
  <c r="D405" i="1"/>
  <c r="AF393" i="1" l="1"/>
  <c r="AF405" i="1"/>
  <c r="D417" i="1"/>
  <c r="AG417" i="1"/>
  <c r="AJ417" i="1" s="1"/>
  <c r="AF417" i="1" l="1"/>
  <c r="AG426" i="1"/>
  <c r="AJ426" i="1" s="1"/>
  <c r="D426" i="1"/>
  <c r="AH426" i="1" l="1"/>
  <c r="AF426" i="1"/>
  <c r="AG431" i="1"/>
  <c r="AJ431" i="1" s="1"/>
  <c r="D431" i="1"/>
  <c r="AH431" i="1" l="1"/>
  <c r="AF431" i="1"/>
  <c r="D433" i="1"/>
  <c r="AH433" i="1" l="1"/>
  <c r="AF433" i="1"/>
  <c r="AG437" i="1" l="1"/>
  <c r="AJ437" i="1" s="1"/>
  <c r="D437" i="1"/>
  <c r="D439" i="1"/>
  <c r="AG439" i="1"/>
  <c r="AJ439" i="1" s="1"/>
  <c r="AF439" i="1" l="1"/>
  <c r="AF437" i="1"/>
  <c r="AH437" i="1"/>
  <c r="D442" i="1"/>
  <c r="AG442" i="1"/>
  <c r="AJ442" i="1" s="1"/>
  <c r="AG444" i="1"/>
  <c r="AJ444" i="1" s="1"/>
  <c r="D444" i="1"/>
  <c r="AH61" i="1" l="1"/>
  <c r="AF442" i="1"/>
  <c r="AH442" i="1"/>
  <c r="AF444" i="1"/>
  <c r="AH439" i="1" l="1"/>
  <c r="AH444" i="1"/>
  <c r="AH417" i="1"/>
  <c r="AG453" i="1"/>
  <c r="AJ453" i="1" s="1"/>
  <c r="D453" i="1"/>
  <c r="D455" i="1"/>
  <c r="AG455" i="1"/>
  <c r="AJ455" i="1" s="1"/>
  <c r="AF453" i="1" l="1"/>
  <c r="AF455" i="1"/>
  <c r="AH405" i="1" l="1"/>
  <c r="AH455" i="1"/>
  <c r="A56" i="1"/>
  <c r="AG474" i="1" l="1"/>
  <c r="AJ474" i="1" s="1"/>
  <c r="D474" i="1"/>
  <c r="D477" i="1"/>
  <c r="AG477" i="1"/>
  <c r="AJ477" i="1" s="1"/>
  <c r="AG480" i="1"/>
  <c r="AJ480" i="1" s="1"/>
  <c r="D480" i="1"/>
  <c r="AG56" i="1"/>
  <c r="D56" i="1"/>
  <c r="A57" i="1"/>
  <c r="AJ56" i="1" l="1"/>
  <c r="AH56" i="1"/>
  <c r="AF477" i="1"/>
  <c r="AH474" i="1"/>
  <c r="D487" i="1"/>
  <c r="AF480" i="1"/>
  <c r="AF474" i="1"/>
  <c r="AG487" i="1"/>
  <c r="AJ487" i="1" s="1"/>
  <c r="D489" i="1"/>
  <c r="AG489" i="1"/>
  <c r="AJ489" i="1" s="1"/>
  <c r="AG496" i="1"/>
  <c r="AJ496" i="1" s="1"/>
  <c r="D496" i="1"/>
  <c r="AF56" i="1"/>
  <c r="AG57" i="1"/>
  <c r="D57" i="1"/>
  <c r="A58" i="1"/>
  <c r="AJ57" i="1" l="1"/>
  <c r="AI58" i="1"/>
  <c r="AH496" i="1"/>
  <c r="AF489" i="1"/>
  <c r="AF487" i="1"/>
  <c r="D498" i="1"/>
  <c r="AF496" i="1"/>
  <c r="AG498" i="1"/>
  <c r="AJ498" i="1" s="1"/>
  <c r="AH57" i="1"/>
  <c r="D59" i="1"/>
  <c r="AF57" i="1"/>
  <c r="AG59" i="1"/>
  <c r="AG60" i="1"/>
  <c r="D60" i="1"/>
  <c r="A59" i="1"/>
  <c r="AJ59" i="1" l="1"/>
  <c r="AH59" i="1"/>
  <c r="AJ60" i="1"/>
  <c r="AH487" i="1"/>
  <c r="AH477" i="1"/>
  <c r="AG506" i="1"/>
  <c r="AJ506" i="1" s="1"/>
  <c r="AF498" i="1"/>
  <c r="D506" i="1"/>
  <c r="AG511" i="1"/>
  <c r="AJ511" i="1" s="1"/>
  <c r="D511" i="1"/>
  <c r="AH60" i="1"/>
  <c r="AF59" i="1"/>
  <c r="AF60" i="1"/>
  <c r="A60" i="1"/>
  <c r="AI60" i="1" l="1"/>
  <c r="AH511" i="1"/>
  <c r="AH498" i="1"/>
  <c r="AH489" i="1"/>
  <c r="AF511" i="1"/>
  <c r="AF506" i="1"/>
  <c r="AG514" i="1"/>
  <c r="AJ514" i="1" s="1"/>
  <c r="D514" i="1"/>
  <c r="AG62" i="1"/>
  <c r="D62" i="1"/>
  <c r="A61" i="1"/>
  <c r="A62" i="1"/>
  <c r="A63" i="1" s="1"/>
  <c r="AI61" i="1" l="1"/>
  <c r="AI63" i="1"/>
  <c r="AJ62" i="1"/>
  <c r="AH62" i="1"/>
  <c r="AF514" i="1"/>
  <c r="AH480" i="1"/>
  <c r="AG517" i="1"/>
  <c r="AJ517" i="1" s="1"/>
  <c r="D517" i="1"/>
  <c r="D519" i="1"/>
  <c r="AG519" i="1"/>
  <c r="AJ519" i="1" s="1"/>
  <c r="AG525" i="1"/>
  <c r="AJ525" i="1" s="1"/>
  <c r="D525" i="1"/>
  <c r="D64" i="1"/>
  <c r="AG64" i="1"/>
  <c r="AF62" i="1"/>
  <c r="A64" i="1"/>
  <c r="A65" i="1"/>
  <c r="AJ64" i="1" l="1"/>
  <c r="AH64" i="1"/>
  <c r="AI65" i="1"/>
  <c r="AH525" i="1"/>
  <c r="AH506" i="1"/>
  <c r="AF517" i="1"/>
  <c r="AF525" i="1"/>
  <c r="AH517" i="1"/>
  <c r="AH514" i="1"/>
  <c r="AF519" i="1"/>
  <c r="AF64" i="1"/>
  <c r="A66" i="1"/>
  <c r="AH519" i="1" l="1"/>
  <c r="D66" i="1"/>
  <c r="AG66" i="1"/>
  <c r="AG67" i="1"/>
  <c r="A67" i="1"/>
  <c r="A68" i="1"/>
  <c r="D67" i="1" l="1"/>
  <c r="AF67" i="1" s="1"/>
  <c r="AJ66" i="1"/>
  <c r="AH66" i="1"/>
  <c r="AI68" i="1"/>
  <c r="AJ67" i="1"/>
  <c r="D532" i="1"/>
  <c r="AG532" i="1"/>
  <c r="AJ532" i="1" s="1"/>
  <c r="AG68" i="1"/>
  <c r="AF66" i="1"/>
  <c r="D68" i="1"/>
  <c r="A69" i="1"/>
  <c r="AH67" i="1" l="1"/>
  <c r="AJ68" i="1"/>
  <c r="AI69" i="1"/>
  <c r="AH532" i="1"/>
  <c r="AF532" i="1"/>
  <c r="AH68" i="1"/>
  <c r="AF68" i="1"/>
  <c r="AG70" i="1"/>
  <c r="D70" i="1"/>
  <c r="AG71" i="1"/>
  <c r="D71" i="1"/>
  <c r="A70" i="1"/>
  <c r="AJ70" i="1" l="1"/>
  <c r="AH70" i="1"/>
  <c r="AJ71" i="1"/>
  <c r="AG535" i="1"/>
  <c r="AJ535" i="1" s="1"/>
  <c r="D535" i="1"/>
  <c r="AF70" i="1"/>
  <c r="AF71" i="1"/>
  <c r="AH71" i="1"/>
  <c r="D72" i="1"/>
  <c r="AG72" i="1"/>
  <c r="D73" i="1"/>
  <c r="AG73" i="1"/>
  <c r="D74" i="1"/>
  <c r="AG74" i="1"/>
  <c r="AG75" i="1"/>
  <c r="D75" i="1"/>
  <c r="A71" i="1"/>
  <c r="A72" i="1"/>
  <c r="AI71" i="1" l="1"/>
  <c r="AI72" i="1"/>
  <c r="AJ72" i="1"/>
  <c r="AJ73" i="1" s="1"/>
  <c r="AJ74" i="1" s="1"/>
  <c r="AJ75" i="1" s="1"/>
  <c r="AH535" i="1"/>
  <c r="AF535" i="1"/>
  <c r="D539" i="1"/>
  <c r="AG539" i="1"/>
  <c r="AJ539" i="1" s="1"/>
  <c r="AF73" i="1"/>
  <c r="AF72" i="1"/>
  <c r="AH72" i="1"/>
  <c r="AF74" i="1"/>
  <c r="AF75" i="1"/>
  <c r="D77" i="1"/>
  <c r="AG77" i="1"/>
  <c r="A73" i="1"/>
  <c r="A74" i="1"/>
  <c r="A75" i="1"/>
  <c r="A76" i="1" s="1"/>
  <c r="AI73" i="1" l="1"/>
  <c r="AI74" i="1"/>
  <c r="AI75" i="1"/>
  <c r="AJ77" i="1"/>
  <c r="AH77" i="1"/>
  <c r="AI76" i="1"/>
  <c r="AF539" i="1"/>
  <c r="AH539" i="1"/>
  <c r="AF77" i="1"/>
  <c r="AH73" i="1"/>
  <c r="D78" i="1"/>
  <c r="AG78" i="1"/>
  <c r="AG79" i="1"/>
  <c r="D79" i="1"/>
  <c r="AG81" i="1"/>
  <c r="D81" i="1"/>
  <c r="A77" i="1"/>
  <c r="A78" i="1"/>
  <c r="AJ81" i="1" l="1"/>
  <c r="AJ78" i="1"/>
  <c r="AJ79" i="1" s="1"/>
  <c r="AH81" i="1"/>
  <c r="AF79" i="1"/>
  <c r="AF78" i="1"/>
  <c r="D82" i="1"/>
  <c r="AH74" i="1"/>
  <c r="AG82" i="1"/>
  <c r="AF81" i="1"/>
  <c r="AH78" i="1"/>
  <c r="A79" i="1"/>
  <c r="A80" i="1"/>
  <c r="AI79" i="1" l="1"/>
  <c r="AJ82" i="1"/>
  <c r="AG549" i="1"/>
  <c r="AJ549" i="1" s="1"/>
  <c r="D549" i="1"/>
  <c r="AG555" i="1"/>
  <c r="AJ555" i="1" s="1"/>
  <c r="D555" i="1"/>
  <c r="AG557" i="1"/>
  <c r="AJ557" i="1" s="1"/>
  <c r="D557" i="1"/>
  <c r="AH79" i="1"/>
  <c r="D83" i="1"/>
  <c r="AH75" i="1"/>
  <c r="AF82" i="1"/>
  <c r="AH82" i="1"/>
  <c r="AG83" i="1"/>
  <c r="A81" i="1"/>
  <c r="AG85" i="1" l="1"/>
  <c r="AG84" i="1"/>
  <c r="AJ83" i="1"/>
  <c r="AH116" i="1"/>
  <c r="AH557" i="1"/>
  <c r="AF557" i="1"/>
  <c r="AF555" i="1"/>
  <c r="AF549" i="1"/>
  <c r="AH549" i="1"/>
  <c r="D559" i="1"/>
  <c r="AG559" i="1"/>
  <c r="AJ559" i="1" s="1"/>
  <c r="D560" i="1"/>
  <c r="AG560" i="1"/>
  <c r="AJ560" i="1" s="1"/>
  <c r="AG561" i="1"/>
  <c r="AJ561" i="1" s="1"/>
  <c r="D561" i="1"/>
  <c r="D562" i="1"/>
  <c r="AG562" i="1"/>
  <c r="AJ562" i="1" s="1"/>
  <c r="D564" i="1"/>
  <c r="AG564" i="1"/>
  <c r="AJ564" i="1" s="1"/>
  <c r="AG565" i="1"/>
  <c r="AJ565" i="1" s="1"/>
  <c r="D565" i="1"/>
  <c r="D567" i="1"/>
  <c r="AG567" i="1"/>
  <c r="AJ567" i="1" s="1"/>
  <c r="AF83" i="1"/>
  <c r="D85" i="1"/>
  <c r="D86" i="1"/>
  <c r="AH83" i="1"/>
  <c r="D84" i="1"/>
  <c r="AG86" i="1"/>
  <c r="AG87" i="1"/>
  <c r="D87" i="1"/>
  <c r="A82" i="1"/>
  <c r="AI82" i="1" l="1"/>
  <c r="AJ84" i="1"/>
  <c r="AJ85" i="1" s="1"/>
  <c r="AJ86" i="1"/>
  <c r="AJ87" i="1" s="1"/>
  <c r="AG433" i="1"/>
  <c r="AJ433" i="1" s="1"/>
  <c r="AH567" i="1"/>
  <c r="AH564" i="1"/>
  <c r="AF564" i="1"/>
  <c r="AF565" i="1"/>
  <c r="AF561" i="1"/>
  <c r="AG568" i="1"/>
  <c r="AJ568" i="1" s="1"/>
  <c r="AG569" i="1"/>
  <c r="AJ569" i="1" s="1"/>
  <c r="AF567" i="1"/>
  <c r="AH565" i="1"/>
  <c r="AF562" i="1"/>
  <c r="AF560" i="1"/>
  <c r="AF559" i="1"/>
  <c r="D568" i="1"/>
  <c r="D569" i="1"/>
  <c r="AG570" i="1"/>
  <c r="AJ570" i="1" s="1"/>
  <c r="D570" i="1"/>
  <c r="D571" i="1"/>
  <c r="AG571" i="1"/>
  <c r="AJ571" i="1" s="1"/>
  <c r="AG572" i="1"/>
  <c r="AJ572" i="1" s="1"/>
  <c r="D572" i="1"/>
  <c r="D573" i="1"/>
  <c r="AG573" i="1"/>
  <c r="AJ573" i="1" s="1"/>
  <c r="AG574" i="1"/>
  <c r="AJ574" i="1" s="1"/>
  <c r="D574" i="1"/>
  <c r="AG576" i="1"/>
  <c r="AJ576" i="1" s="1"/>
  <c r="D576" i="1"/>
  <c r="AG577" i="1"/>
  <c r="AJ577" i="1" s="1"/>
  <c r="D577" i="1"/>
  <c r="D578" i="1"/>
  <c r="AG578" i="1"/>
  <c r="AJ578" i="1" s="1"/>
  <c r="AG579" i="1"/>
  <c r="AJ579" i="1" s="1"/>
  <c r="D579" i="1"/>
  <c r="AG580" i="1"/>
  <c r="AJ580" i="1" s="1"/>
  <c r="D580" i="1"/>
  <c r="D581" i="1"/>
  <c r="AG581" i="1"/>
  <c r="AJ581" i="1" s="1"/>
  <c r="D582" i="1"/>
  <c r="AG582" i="1"/>
  <c r="AJ582" i="1" s="1"/>
  <c r="AG583" i="1"/>
  <c r="AJ583" i="1" s="1"/>
  <c r="D583" i="1"/>
  <c r="D584" i="1"/>
  <c r="AG584" i="1"/>
  <c r="AJ584" i="1" s="1"/>
  <c r="AG585" i="1"/>
  <c r="AJ585" i="1" s="1"/>
  <c r="D585" i="1"/>
  <c r="D586" i="1"/>
  <c r="AG586" i="1"/>
  <c r="AJ586" i="1" s="1"/>
  <c r="AG588" i="1"/>
  <c r="AJ588" i="1" s="1"/>
  <c r="D588" i="1"/>
  <c r="AG589" i="1"/>
  <c r="AJ589" i="1" s="1"/>
  <c r="D589" i="1"/>
  <c r="D590" i="1"/>
  <c r="AG590" i="1"/>
  <c r="AJ590" i="1" s="1"/>
  <c r="D591" i="1"/>
  <c r="AG591" i="1"/>
  <c r="AJ591" i="1" s="1"/>
  <c r="AG592" i="1"/>
  <c r="AJ592" i="1" s="1"/>
  <c r="D592" i="1"/>
  <c r="AG594" i="1"/>
  <c r="AJ594" i="1" s="1"/>
  <c r="D594" i="1"/>
  <c r="D595" i="1"/>
  <c r="AG595" i="1"/>
  <c r="AJ595" i="1" s="1"/>
  <c r="AG596" i="1"/>
  <c r="AJ596" i="1" s="1"/>
  <c r="D596" i="1"/>
  <c r="AG598" i="1"/>
  <c r="AJ598" i="1" s="1"/>
  <c r="D598" i="1"/>
  <c r="AG599" i="1"/>
  <c r="AJ599" i="1" s="1"/>
  <c r="D599" i="1"/>
  <c r="D600" i="1"/>
  <c r="AG600" i="1"/>
  <c r="AJ600" i="1" s="1"/>
  <c r="D602" i="1"/>
  <c r="AG602" i="1"/>
  <c r="AJ602" i="1" s="1"/>
  <c r="D603" i="1"/>
  <c r="AG603" i="1"/>
  <c r="AJ603" i="1" s="1"/>
  <c r="D605" i="1"/>
  <c r="AG605" i="1"/>
  <c r="AJ605" i="1" s="1"/>
  <c r="AG606" i="1"/>
  <c r="AJ606" i="1" s="1"/>
  <c r="D606" i="1"/>
  <c r="D608" i="1"/>
  <c r="AG608" i="1"/>
  <c r="AJ608" i="1" s="1"/>
  <c r="D610" i="1"/>
  <c r="AG610" i="1"/>
  <c r="AJ610" i="1" s="1"/>
  <c r="AG611" i="1"/>
  <c r="AJ611" i="1" s="1"/>
  <c r="D611" i="1"/>
  <c r="AG613" i="1"/>
  <c r="AJ613" i="1" s="1"/>
  <c r="D613" i="1"/>
  <c r="AG614" i="1"/>
  <c r="AJ614" i="1" s="1"/>
  <c r="D614" i="1"/>
  <c r="D615" i="1"/>
  <c r="AG615" i="1"/>
  <c r="AJ615" i="1" s="1"/>
  <c r="AG617" i="1"/>
  <c r="AJ617" i="1" s="1"/>
  <c r="D617" i="1"/>
  <c r="D619" i="1"/>
  <c r="AG619" i="1"/>
  <c r="AJ619" i="1" s="1"/>
  <c r="D621" i="1"/>
  <c r="AG621" i="1"/>
  <c r="AJ621" i="1" s="1"/>
  <c r="AG622" i="1"/>
  <c r="AJ622" i="1" s="1"/>
  <c r="D622" i="1"/>
  <c r="AG623" i="1"/>
  <c r="AJ623" i="1" s="1"/>
  <c r="D623" i="1"/>
  <c r="AG625" i="1"/>
  <c r="AJ625" i="1" s="1"/>
  <c r="D625" i="1"/>
  <c r="D627" i="1"/>
  <c r="AG627" i="1"/>
  <c r="AJ627" i="1" s="1"/>
  <c r="D629" i="1"/>
  <c r="AG629" i="1"/>
  <c r="AJ629" i="1" s="1"/>
  <c r="AG630" i="1"/>
  <c r="AJ630" i="1" s="1"/>
  <c r="D630" i="1"/>
  <c r="AG631" i="1"/>
  <c r="AJ631" i="1" s="1"/>
  <c r="D631" i="1"/>
  <c r="D633" i="1"/>
  <c r="AG633" i="1"/>
  <c r="AJ633" i="1" s="1"/>
  <c r="AG635" i="1"/>
  <c r="AJ635" i="1" s="1"/>
  <c r="D635" i="1"/>
  <c r="AG636" i="1"/>
  <c r="AJ636" i="1" s="1"/>
  <c r="D636" i="1"/>
  <c r="D637" i="1"/>
  <c r="AG637" i="1"/>
  <c r="AJ637" i="1" s="1"/>
  <c r="D638" i="1"/>
  <c r="AG638" i="1"/>
  <c r="AJ638" i="1" s="1"/>
  <c r="AG88" i="1"/>
  <c r="AF86" i="1"/>
  <c r="AF84" i="1"/>
  <c r="D88" i="1"/>
  <c r="AF85" i="1"/>
  <c r="AH84" i="1"/>
  <c r="AF87" i="1"/>
  <c r="A83" i="1"/>
  <c r="A84" i="1"/>
  <c r="A85" i="1" s="1"/>
  <c r="A86" i="1" s="1"/>
  <c r="AI83" i="1" l="1"/>
  <c r="AI86" i="1"/>
  <c r="AI85" i="1"/>
  <c r="AJ88" i="1"/>
  <c r="AH635" i="1"/>
  <c r="AH633" i="1"/>
  <c r="AH629" i="1"/>
  <c r="AH627" i="1"/>
  <c r="AH625" i="1"/>
  <c r="AH621" i="1"/>
  <c r="AH619" i="1"/>
  <c r="AH617" i="1"/>
  <c r="AH613" i="1"/>
  <c r="AH610" i="1"/>
  <c r="AH608" i="1"/>
  <c r="AH605" i="1"/>
  <c r="AH602" i="1"/>
  <c r="AH598" i="1"/>
  <c r="AH594" i="1"/>
  <c r="AH588" i="1"/>
  <c r="AH576" i="1"/>
  <c r="AG639" i="1"/>
  <c r="AJ639" i="1" s="1"/>
  <c r="AF636" i="1"/>
  <c r="AH630" i="1"/>
  <c r="AF625" i="1"/>
  <c r="AF621" i="1"/>
  <c r="AF614" i="1"/>
  <c r="AF610" i="1"/>
  <c r="AH603" i="1"/>
  <c r="AF595" i="1"/>
  <c r="AF592" i="1"/>
  <c r="AF590" i="1"/>
  <c r="AF586" i="1"/>
  <c r="AF579" i="1"/>
  <c r="AH577" i="1"/>
  <c r="AF571" i="1"/>
  <c r="AH560" i="1"/>
  <c r="AF637" i="1"/>
  <c r="AF635" i="1"/>
  <c r="AF630" i="1"/>
  <c r="AF623" i="1"/>
  <c r="AF619" i="1"/>
  <c r="AH614" i="1"/>
  <c r="AH611" i="1"/>
  <c r="AH606" i="1"/>
  <c r="AF603" i="1"/>
  <c r="AF598" i="1"/>
  <c r="AF589" i="1"/>
  <c r="AF582" i="1"/>
  <c r="AF577" i="1"/>
  <c r="AF569" i="1"/>
  <c r="AF633" i="1"/>
  <c r="AF629" i="1"/>
  <c r="AF622" i="1"/>
  <c r="AF617" i="1"/>
  <c r="AF611" i="1"/>
  <c r="AF606" i="1"/>
  <c r="AH599" i="1"/>
  <c r="AF594" i="1"/>
  <c r="AF591" i="1"/>
  <c r="AH589" i="1"/>
  <c r="AF583" i="1"/>
  <c r="AF578" i="1"/>
  <c r="AF572" i="1"/>
  <c r="AH568" i="1"/>
  <c r="AF638" i="1"/>
  <c r="AH636" i="1"/>
  <c r="AF631" i="1"/>
  <c r="AF627" i="1"/>
  <c r="AH622" i="1"/>
  <c r="AF615" i="1"/>
  <c r="AF613" i="1"/>
  <c r="AF608" i="1"/>
  <c r="AF605" i="1"/>
  <c r="AF602" i="1"/>
  <c r="AF599" i="1"/>
  <c r="AF596" i="1"/>
  <c r="AH590" i="1"/>
  <c r="AF588" i="1"/>
  <c r="AF584" i="1"/>
  <c r="AF581" i="1"/>
  <c r="AH578" i="1"/>
  <c r="AF576" i="1"/>
  <c r="AF573" i="1"/>
  <c r="AF570" i="1"/>
  <c r="AF568" i="1"/>
  <c r="AF600" i="1"/>
  <c r="AH595" i="1"/>
  <c r="AF585" i="1"/>
  <c r="AF580" i="1"/>
  <c r="AF574" i="1"/>
  <c r="D639" i="1"/>
  <c r="D640" i="1"/>
  <c r="D89" i="1"/>
  <c r="AG89" i="1"/>
  <c r="AF88" i="1"/>
  <c r="AH85" i="1"/>
  <c r="A87" i="1"/>
  <c r="A88" i="1"/>
  <c r="AI87" i="1" l="1"/>
  <c r="AI88" i="1"/>
  <c r="AJ89" i="1"/>
  <c r="AG640" i="1"/>
  <c r="AJ640" i="1" s="1"/>
  <c r="AH637" i="1"/>
  <c r="AH596" i="1"/>
  <c r="AH591" i="1"/>
  <c r="AH569" i="1"/>
  <c r="AH631" i="1"/>
  <c r="AF639" i="1"/>
  <c r="AF640" i="1"/>
  <c r="AH579" i="1"/>
  <c r="AH600" i="1"/>
  <c r="AH615" i="1"/>
  <c r="AH561" i="1"/>
  <c r="AH623" i="1"/>
  <c r="AG641" i="1"/>
  <c r="AJ641" i="1" s="1"/>
  <c r="AF89" i="1"/>
  <c r="AH86" i="1"/>
  <c r="AG91" i="1"/>
  <c r="A89" i="1"/>
  <c r="A90" i="1"/>
  <c r="A91" i="1"/>
  <c r="AI90" i="1" l="1"/>
  <c r="AI89" i="1"/>
  <c r="AJ91" i="1"/>
  <c r="AH580" i="1"/>
  <c r="AH570" i="1"/>
  <c r="AH571" i="1" s="1"/>
  <c r="AH638" i="1"/>
  <c r="AH639" i="1" s="1"/>
  <c r="AH640" i="1"/>
  <c r="AH562" i="1"/>
  <c r="AH592" i="1"/>
  <c r="D641" i="1"/>
  <c r="D642" i="1"/>
  <c r="AH87" i="1"/>
  <c r="AH88" i="1" s="1"/>
  <c r="D91" i="1"/>
  <c r="D93" i="1"/>
  <c r="AG93" i="1"/>
  <c r="A92" i="1"/>
  <c r="AJ93" i="1" l="1"/>
  <c r="AI92" i="1"/>
  <c r="AH91" i="1"/>
  <c r="AH92" i="1" s="1"/>
  <c r="AH93" i="1"/>
  <c r="AH555" i="1"/>
  <c r="AH572" i="1"/>
  <c r="AH573" i="1" s="1"/>
  <c r="AF641" i="1"/>
  <c r="AF642" i="1"/>
  <c r="AG642" i="1"/>
  <c r="AJ642" i="1" s="1"/>
  <c r="AH581" i="1"/>
  <c r="AH641" i="1"/>
  <c r="AF93" i="1"/>
  <c r="AH89" i="1"/>
  <c r="AF91" i="1"/>
  <c r="A93" i="1"/>
  <c r="AH582" i="1" l="1"/>
  <c r="AH574" i="1"/>
  <c r="AH642" i="1"/>
  <c r="AG95" i="1"/>
  <c r="D97" i="1"/>
  <c r="D95" i="1"/>
  <c r="A94" i="1"/>
  <c r="A95" i="1"/>
  <c r="AI94" i="1" l="1"/>
  <c r="AJ95" i="1"/>
  <c r="AH95" i="1"/>
  <c r="AH97" i="1"/>
  <c r="AG644" i="1"/>
  <c r="AJ644" i="1" s="1"/>
  <c r="AH583" i="1"/>
  <c r="D644" i="1"/>
  <c r="AG645" i="1"/>
  <c r="AJ645" i="1" s="1"/>
  <c r="AG97" i="1"/>
  <c r="AF97" i="1"/>
  <c r="AF95" i="1"/>
  <c r="D98" i="1"/>
  <c r="AG98" i="1"/>
  <c r="A96" i="1"/>
  <c r="AI96" i="1" l="1"/>
  <c r="D99" i="1"/>
  <c r="AF99" i="1" s="1"/>
  <c r="AJ97" i="1"/>
  <c r="AJ98" i="1"/>
  <c r="AH644" i="1"/>
  <c r="AH584" i="1"/>
  <c r="AF644" i="1"/>
  <c r="AG646" i="1"/>
  <c r="AJ646" i="1" s="1"/>
  <c r="D645" i="1"/>
  <c r="D646" i="1"/>
  <c r="AG99" i="1"/>
  <c r="AF98" i="1"/>
  <c r="D100" i="1"/>
  <c r="AH98" i="1"/>
  <c r="AG100" i="1"/>
  <c r="A97" i="1"/>
  <c r="A98" i="1"/>
  <c r="AI98" i="1" l="1"/>
  <c r="AJ99" i="1"/>
  <c r="AJ100" i="1" s="1"/>
  <c r="AH585" i="1"/>
  <c r="AF645" i="1"/>
  <c r="AH645" i="1"/>
  <c r="AH646" i="1"/>
  <c r="AF646" i="1"/>
  <c r="AG647" i="1"/>
  <c r="AJ647" i="1" s="1"/>
  <c r="AH99" i="1"/>
  <c r="AF100" i="1"/>
  <c r="AH100" i="1"/>
  <c r="D102" i="1"/>
  <c r="AG102" i="1"/>
  <c r="AG103" i="1"/>
  <c r="D103" i="1"/>
  <c r="D104" i="1"/>
  <c r="AG104" i="1"/>
  <c r="AG105" i="1"/>
  <c r="D105" i="1"/>
  <c r="D106" i="1"/>
  <c r="AG106" i="1"/>
  <c r="AG107" i="1"/>
  <c r="D107" i="1"/>
  <c r="A99" i="1"/>
  <c r="AJ102" i="1" l="1"/>
  <c r="AJ103" i="1"/>
  <c r="AH102" i="1"/>
  <c r="AJ104" i="1"/>
  <c r="AJ105" i="1" s="1"/>
  <c r="AJ106" i="1" s="1"/>
  <c r="AJ107" i="1" s="1"/>
  <c r="D647" i="1"/>
  <c r="AH586" i="1"/>
  <c r="D108" i="1"/>
  <c r="AH103" i="1"/>
  <c r="AF107" i="1"/>
  <c r="AF106" i="1"/>
  <c r="AF104" i="1"/>
  <c r="AF102" i="1"/>
  <c r="AF103" i="1"/>
  <c r="AG108" i="1"/>
  <c r="AF105" i="1"/>
  <c r="A100" i="1"/>
  <c r="A101" i="1"/>
  <c r="AI100" i="1" l="1"/>
  <c r="AJ108" i="1"/>
  <c r="AG648" i="1"/>
  <c r="AJ648" i="1" s="1"/>
  <c r="AF647" i="1"/>
  <c r="AH647" i="1"/>
  <c r="D648" i="1"/>
  <c r="AF108" i="1"/>
  <c r="AG110" i="1"/>
  <c r="AH104" i="1"/>
  <c r="D110" i="1"/>
  <c r="A102" i="1"/>
  <c r="A103" i="1" s="1"/>
  <c r="A104" i="1"/>
  <c r="AI104" i="1" l="1"/>
  <c r="AJ110" i="1"/>
  <c r="AH110" i="1"/>
  <c r="AH648" i="1"/>
  <c r="AG650" i="1"/>
  <c r="AJ650" i="1" s="1"/>
  <c r="AF648" i="1"/>
  <c r="AG111" i="1"/>
  <c r="AH105" i="1"/>
  <c r="AG112" i="1"/>
  <c r="D112" i="1"/>
  <c r="D111" i="1"/>
  <c r="AF110" i="1"/>
  <c r="A105" i="1"/>
  <c r="A106" i="1"/>
  <c r="A107" i="1" s="1"/>
  <c r="AI106" i="1" l="1"/>
  <c r="AI107" i="1"/>
  <c r="AJ111" i="1"/>
  <c r="AJ112" i="1"/>
  <c r="D650" i="1"/>
  <c r="AH106" i="1"/>
  <c r="AH111" i="1"/>
  <c r="D113" i="1"/>
  <c r="AG113" i="1"/>
  <c r="AF111" i="1"/>
  <c r="AF112" i="1"/>
  <c r="D114" i="1"/>
  <c r="A108" i="1"/>
  <c r="AJ113" i="1" l="1"/>
  <c r="AG651" i="1"/>
  <c r="AJ651" i="1" s="1"/>
  <c r="AH650" i="1"/>
  <c r="D651" i="1"/>
  <c r="AF650" i="1"/>
  <c r="D652" i="1"/>
  <c r="AH107" i="1"/>
  <c r="AH108" i="1" s="1"/>
  <c r="AH112" i="1"/>
  <c r="AG115" i="1"/>
  <c r="AG114" i="1"/>
  <c r="D115" i="1"/>
  <c r="AF113" i="1"/>
  <c r="AF114" i="1"/>
  <c r="AH113" i="1"/>
  <c r="A109" i="1"/>
  <c r="A110" i="1"/>
  <c r="AI109" i="1" l="1"/>
  <c r="AJ114" i="1"/>
  <c r="AJ115" i="1" s="1"/>
  <c r="AH651" i="1"/>
  <c r="D653" i="1"/>
  <c r="AF651" i="1"/>
  <c r="AG652" i="1"/>
  <c r="AJ652" i="1" s="1"/>
  <c r="AF652" i="1"/>
  <c r="AG117" i="1"/>
  <c r="D117" i="1"/>
  <c r="AH114" i="1"/>
  <c r="AF115" i="1"/>
  <c r="A111" i="1"/>
  <c r="AI111" i="1" l="1"/>
  <c r="D118" i="1"/>
  <c r="AH118" i="1" s="1"/>
  <c r="AJ117" i="1"/>
  <c r="AH117" i="1"/>
  <c r="AG653" i="1"/>
  <c r="AJ653" i="1" s="1"/>
  <c r="AH652" i="1"/>
  <c r="AH653" i="1" s="1"/>
  <c r="AF653" i="1"/>
  <c r="AG118" i="1"/>
  <c r="AF117" i="1"/>
  <c r="AG120" i="1"/>
  <c r="AH115" i="1"/>
  <c r="D120" i="1"/>
  <c r="A112" i="1"/>
  <c r="AI112" i="1" l="1"/>
  <c r="AF118" i="1"/>
  <c r="AJ120" i="1"/>
  <c r="AJ118" i="1"/>
  <c r="AH120" i="1"/>
  <c r="D654" i="1"/>
  <c r="D655" i="1"/>
  <c r="AG655" i="1"/>
  <c r="AJ655" i="1" s="1"/>
  <c r="AG654" i="1"/>
  <c r="AJ654" i="1" s="1"/>
  <c r="D121" i="1"/>
  <c r="D122" i="1"/>
  <c r="AG121" i="1"/>
  <c r="AG122" i="1"/>
  <c r="AF120" i="1"/>
  <c r="A113" i="1"/>
  <c r="AJ121" i="1" l="1"/>
  <c r="AJ122" i="1" s="1"/>
  <c r="AH654" i="1"/>
  <c r="AH655" i="1"/>
  <c r="AF655" i="1"/>
  <c r="AF654" i="1"/>
  <c r="AF121" i="1"/>
  <c r="AG123" i="1"/>
  <c r="AF122" i="1"/>
  <c r="D123" i="1"/>
  <c r="AH121" i="1"/>
  <c r="A114" i="1"/>
  <c r="A115" i="1"/>
  <c r="A116" i="1"/>
  <c r="A117" i="1"/>
  <c r="A118" i="1" s="1"/>
  <c r="A119" i="1" s="1"/>
  <c r="A120" i="1" s="1"/>
  <c r="AI116" i="1" l="1"/>
  <c r="AI115" i="1"/>
  <c r="AI114" i="1"/>
  <c r="AI119" i="1"/>
  <c r="AI118" i="1"/>
  <c r="AJ123" i="1"/>
  <c r="D657" i="1"/>
  <c r="AG657" i="1"/>
  <c r="AJ657" i="1" s="1"/>
  <c r="D658" i="1"/>
  <c r="AH122" i="1"/>
  <c r="AH123" i="1"/>
  <c r="AF123" i="1"/>
  <c r="D125" i="1"/>
  <c r="AG126" i="1"/>
  <c r="D126" i="1"/>
  <c r="AG127" i="1"/>
  <c r="D127" i="1"/>
  <c r="A121" i="1"/>
  <c r="A122" i="1"/>
  <c r="A123" i="1"/>
  <c r="AI122" i="1" l="1"/>
  <c r="AI121" i="1"/>
  <c r="AH125" i="1"/>
  <c r="AJ126" i="1"/>
  <c r="AJ127" i="1" s="1"/>
  <c r="AH657" i="1"/>
  <c r="AG658" i="1"/>
  <c r="AJ658" i="1" s="1"/>
  <c r="AF657" i="1"/>
  <c r="AF658" i="1"/>
  <c r="AH658" i="1"/>
  <c r="AG128" i="1"/>
  <c r="D128" i="1"/>
  <c r="AF125" i="1"/>
  <c r="AH126" i="1"/>
  <c r="AF126" i="1"/>
  <c r="D129" i="1"/>
  <c r="AF127" i="1"/>
  <c r="AG125" i="1"/>
  <c r="A124" i="1"/>
  <c r="A125" i="1"/>
  <c r="A126" i="1" s="1"/>
  <c r="AI124" i="1" l="1"/>
  <c r="AJ125" i="1"/>
  <c r="AJ128" i="1"/>
  <c r="D659" i="1"/>
  <c r="AG659" i="1"/>
  <c r="AJ659" i="1" s="1"/>
  <c r="D660" i="1"/>
  <c r="AG660" i="1"/>
  <c r="AJ660" i="1" s="1"/>
  <c r="AF129" i="1"/>
  <c r="AF128" i="1"/>
  <c r="AH127" i="1"/>
  <c r="AG129" i="1"/>
  <c r="AG131" i="1"/>
  <c r="D130" i="1"/>
  <c r="A127" i="1"/>
  <c r="AI127" i="1" l="1"/>
  <c r="AJ129" i="1"/>
  <c r="AF659" i="1"/>
  <c r="AF660" i="1"/>
  <c r="AH659" i="1"/>
  <c r="AH660" i="1" s="1"/>
  <c r="D661" i="1"/>
  <c r="AG130" i="1"/>
  <c r="D131" i="1"/>
  <c r="AF130" i="1"/>
  <c r="AH128" i="1"/>
  <c r="D132" i="1"/>
  <c r="AG132" i="1"/>
  <c r="A128" i="1"/>
  <c r="A129" i="1"/>
  <c r="A130" i="1"/>
  <c r="A131" i="1" s="1"/>
  <c r="AI128" i="1" l="1"/>
  <c r="AI130" i="1"/>
  <c r="AI129" i="1"/>
  <c r="AJ130" i="1"/>
  <c r="AJ131" i="1" s="1"/>
  <c r="AJ132" i="1"/>
  <c r="AF661" i="1"/>
  <c r="AG661" i="1"/>
  <c r="AJ661" i="1" s="1"/>
  <c r="D662" i="1"/>
  <c r="AH661" i="1"/>
  <c r="AG662" i="1"/>
  <c r="AJ662" i="1" s="1"/>
  <c r="AH129" i="1"/>
  <c r="D133" i="1"/>
  <c r="AF131" i="1"/>
  <c r="AF132" i="1"/>
  <c r="A132" i="1"/>
  <c r="A133" i="1"/>
  <c r="A134" i="1"/>
  <c r="AI132" i="1" l="1"/>
  <c r="AG133" i="1"/>
  <c r="AJ133" i="1" s="1"/>
  <c r="AI134" i="1"/>
  <c r="D663" i="1"/>
  <c r="AF662" i="1"/>
  <c r="AG663" i="1"/>
  <c r="AJ663" i="1" s="1"/>
  <c r="AH662" i="1"/>
  <c r="D134" i="1"/>
  <c r="AG134" i="1"/>
  <c r="AH130" i="1"/>
  <c r="AH131" i="1" s="1"/>
  <c r="AF133" i="1"/>
  <c r="AG135" i="1"/>
  <c r="A135" i="1"/>
  <c r="AJ134" i="1" l="1"/>
  <c r="AJ135" i="1" s="1"/>
  <c r="AF663" i="1"/>
  <c r="D664" i="1"/>
  <c r="AH663" i="1"/>
  <c r="D135" i="1"/>
  <c r="AF134" i="1"/>
  <c r="AG136" i="1"/>
  <c r="AH132" i="1"/>
  <c r="AH133" i="1"/>
  <c r="D136" i="1"/>
  <c r="A136" i="1"/>
  <c r="A137" i="1"/>
  <c r="AI136" i="1" l="1"/>
  <c r="AJ136" i="1"/>
  <c r="AG664" i="1"/>
  <c r="AJ664" i="1" s="1"/>
  <c r="AH664" i="1"/>
  <c r="AF664" i="1"/>
  <c r="D665" i="1"/>
  <c r="AF135" i="1"/>
  <c r="AF136" i="1"/>
  <c r="AH134" i="1"/>
  <c r="D138" i="1"/>
  <c r="AG138" i="1"/>
  <c r="A138" i="1"/>
  <c r="AJ138" i="1" l="1"/>
  <c r="AH138" i="1"/>
  <c r="AG665" i="1"/>
  <c r="AJ665" i="1" s="1"/>
  <c r="AF665" i="1"/>
  <c r="AH665" i="1"/>
  <c r="D666" i="1"/>
  <c r="AH135" i="1"/>
  <c r="AG140" i="1"/>
  <c r="D140" i="1"/>
  <c r="AF138" i="1"/>
  <c r="D141" i="1"/>
  <c r="AG141" i="1"/>
  <c r="A139" i="1"/>
  <c r="A140" i="1"/>
  <c r="AI139" i="1" l="1"/>
  <c r="AJ140" i="1"/>
  <c r="AH140" i="1"/>
  <c r="AJ141" i="1"/>
  <c r="AG666" i="1"/>
  <c r="AJ666" i="1" s="1"/>
  <c r="AF666" i="1"/>
  <c r="AH666" i="1"/>
  <c r="AF140" i="1"/>
  <c r="AH136" i="1"/>
  <c r="D143" i="1"/>
  <c r="D142" i="1"/>
  <c r="AH141" i="1"/>
  <c r="AG143" i="1"/>
  <c r="AF141" i="1"/>
  <c r="AG145" i="1"/>
  <c r="A141" i="1"/>
  <c r="AI141" i="1" l="1"/>
  <c r="AG142" i="1"/>
  <c r="AJ145" i="1"/>
  <c r="AJ142" i="1"/>
  <c r="AJ143" i="1"/>
  <c r="AH173" i="1"/>
  <c r="D667" i="1"/>
  <c r="AG667" i="1"/>
  <c r="AJ667" i="1" s="1"/>
  <c r="AF143" i="1"/>
  <c r="AF142" i="1"/>
  <c r="D145" i="1"/>
  <c r="AH142" i="1"/>
  <c r="D146" i="1"/>
  <c r="A142" i="1"/>
  <c r="A143" i="1"/>
  <c r="AI143" i="1" l="1"/>
  <c r="AH145" i="1"/>
  <c r="AH667" i="1"/>
  <c r="AF667" i="1"/>
  <c r="D669" i="1"/>
  <c r="AF145" i="1"/>
  <c r="AF146" i="1"/>
  <c r="AH143" i="1"/>
  <c r="AG146" i="1"/>
  <c r="AH146" i="1"/>
  <c r="D148" i="1"/>
  <c r="AG148" i="1"/>
  <c r="AG149" i="1"/>
  <c r="A144" i="1"/>
  <c r="A145" i="1"/>
  <c r="AJ148" i="1" l="1"/>
  <c r="AJ146" i="1"/>
  <c r="AH148" i="1"/>
  <c r="AJ149" i="1"/>
  <c r="AH669" i="1"/>
  <c r="AG669" i="1"/>
  <c r="AJ669" i="1" s="1"/>
  <c r="AF669" i="1"/>
  <c r="D149" i="1"/>
  <c r="AG150" i="1"/>
  <c r="AF148" i="1"/>
  <c r="D150" i="1"/>
  <c r="A146" i="1"/>
  <c r="A147" i="1" s="1"/>
  <c r="A148" i="1" s="1"/>
  <c r="AI147" i="1" l="1"/>
  <c r="AI146" i="1"/>
  <c r="D151" i="1"/>
  <c r="AF151" i="1" s="1"/>
  <c r="AJ150" i="1"/>
  <c r="D670" i="1"/>
  <c r="AG670" i="1"/>
  <c r="AJ670" i="1" s="1"/>
  <c r="AG671" i="1"/>
  <c r="AJ671" i="1" s="1"/>
  <c r="AH149" i="1"/>
  <c r="AG151" i="1"/>
  <c r="AH150" i="1"/>
  <c r="AG152" i="1"/>
  <c r="AF149" i="1"/>
  <c r="AF150" i="1"/>
  <c r="A149" i="1"/>
  <c r="AJ151" i="1" l="1"/>
  <c r="AJ152" i="1"/>
  <c r="D671" i="1"/>
  <c r="AF671" i="1" s="1"/>
  <c r="AF670" i="1"/>
  <c r="AH670" i="1"/>
  <c r="D672" i="1"/>
  <c r="D152" i="1"/>
  <c r="AH151" i="1"/>
  <c r="AG153" i="1"/>
  <c r="D154" i="1"/>
  <c r="AG154" i="1"/>
  <c r="D153" i="1"/>
  <c r="A150" i="1"/>
  <c r="A151" i="1"/>
  <c r="A152" i="1"/>
  <c r="A153" i="1"/>
  <c r="A154" i="1" s="1"/>
  <c r="AI152" i="1" l="1"/>
  <c r="AI151" i="1"/>
  <c r="AI150" i="1"/>
  <c r="AI153" i="1"/>
  <c r="AJ153" i="1"/>
  <c r="AJ154" i="1" s="1"/>
  <c r="AI154" i="1"/>
  <c r="AH671" i="1"/>
  <c r="AG672" i="1"/>
  <c r="AJ672" i="1" s="1"/>
  <c r="AH672" i="1"/>
  <c r="AF672" i="1"/>
  <c r="D673" i="1"/>
  <c r="AG673" i="1"/>
  <c r="AJ673" i="1" s="1"/>
  <c r="AF152" i="1"/>
  <c r="AF153" i="1"/>
  <c r="AF154" i="1"/>
  <c r="AH152" i="1"/>
  <c r="AG155" i="1"/>
  <c r="D155" i="1"/>
  <c r="A155" i="1"/>
  <c r="AI155" i="1" l="1"/>
  <c r="AJ155" i="1"/>
  <c r="AG674" i="1"/>
  <c r="AJ674" i="1" s="1"/>
  <c r="AH673" i="1"/>
  <c r="AF673" i="1"/>
  <c r="D674" i="1"/>
  <c r="AH153" i="1"/>
  <c r="AG156" i="1"/>
  <c r="D156" i="1"/>
  <c r="AF155" i="1"/>
  <c r="AH154" i="1"/>
  <c r="D158" i="1"/>
  <c r="AG158" i="1"/>
  <c r="A156" i="1"/>
  <c r="A157" i="1"/>
  <c r="AI156" i="1" l="1"/>
  <c r="AI157" i="1"/>
  <c r="AJ158" i="1"/>
  <c r="AJ156" i="1"/>
  <c r="AH158" i="1"/>
  <c r="AF674" i="1"/>
  <c r="AH674" i="1"/>
  <c r="D675" i="1"/>
  <c r="AH155" i="1"/>
  <c r="AF156" i="1"/>
  <c r="AF158" i="1"/>
  <c r="A158" i="1"/>
  <c r="AG675" i="1" l="1"/>
  <c r="AJ675" i="1" s="1"/>
  <c r="AF675" i="1"/>
  <c r="AH675" i="1"/>
  <c r="D160" i="1"/>
  <c r="AH156" i="1"/>
  <c r="AG160" i="1"/>
  <c r="A159" i="1"/>
  <c r="A160" i="1"/>
  <c r="AI159" i="1" l="1"/>
  <c r="AJ160" i="1"/>
  <c r="AH160" i="1"/>
  <c r="AH161" i="1" s="1"/>
  <c r="D676" i="1"/>
  <c r="AG676" i="1"/>
  <c r="AJ676" i="1" s="1"/>
  <c r="D677" i="1"/>
  <c r="AG677" i="1"/>
  <c r="AJ677" i="1" s="1"/>
  <c r="AF160" i="1"/>
  <c r="AG162" i="1"/>
  <c r="D162" i="1"/>
  <c r="A161" i="1"/>
  <c r="A162" i="1"/>
  <c r="AI161" i="1" l="1"/>
  <c r="AJ162" i="1"/>
  <c r="AH162" i="1"/>
  <c r="AF676" i="1"/>
  <c r="AF677" i="1"/>
  <c r="D678" i="1"/>
  <c r="AH676" i="1"/>
  <c r="AH677" i="1"/>
  <c r="AG678" i="1"/>
  <c r="AJ678" i="1" s="1"/>
  <c r="AG163" i="1"/>
  <c r="AF162" i="1"/>
  <c r="D163" i="1"/>
  <c r="D165" i="1"/>
  <c r="A163" i="1"/>
  <c r="A164" i="1" s="1"/>
  <c r="A165" i="1" s="1"/>
  <c r="AI164" i="1" l="1"/>
  <c r="AJ163" i="1"/>
  <c r="AH165" i="1"/>
  <c r="AH678" i="1"/>
  <c r="AF678" i="1"/>
  <c r="AG165" i="1"/>
  <c r="AF163" i="1"/>
  <c r="AF165" i="1"/>
  <c r="D166" i="1"/>
  <c r="AG166" i="1"/>
  <c r="AH163" i="1"/>
  <c r="A166" i="1"/>
  <c r="AI166" i="1" l="1"/>
  <c r="D167" i="1"/>
  <c r="AF167" i="1" s="1"/>
  <c r="AJ165" i="1"/>
  <c r="AJ166" i="1"/>
  <c r="D680" i="1"/>
  <c r="D681" i="1"/>
  <c r="AG680" i="1"/>
  <c r="AJ680" i="1" s="1"/>
  <c r="AG681" i="1"/>
  <c r="AJ681" i="1" s="1"/>
  <c r="D168" i="1"/>
  <c r="AG168" i="1"/>
  <c r="AH166" i="1"/>
  <c r="AG167" i="1"/>
  <c r="AF166" i="1"/>
  <c r="AG169" i="1"/>
  <c r="D169" i="1"/>
  <c r="A167" i="1"/>
  <c r="A168" i="1" s="1"/>
  <c r="A169" i="1" s="1"/>
  <c r="AI168" i="1" l="1"/>
  <c r="AJ167" i="1"/>
  <c r="AJ168" i="1" s="1"/>
  <c r="AJ169" i="1" s="1"/>
  <c r="AH680" i="1"/>
  <c r="AF681" i="1"/>
  <c r="D682" i="1"/>
  <c r="AF680" i="1"/>
  <c r="AH681" i="1"/>
  <c r="AF168" i="1"/>
  <c r="AF169" i="1"/>
  <c r="AG171" i="1"/>
  <c r="AH167" i="1"/>
  <c r="D172" i="1"/>
  <c r="D171" i="1"/>
  <c r="A170" i="1"/>
  <c r="AI170" i="1" l="1"/>
  <c r="AJ171" i="1"/>
  <c r="AH171" i="1"/>
  <c r="AG682" i="1"/>
  <c r="AJ682" i="1" s="1"/>
  <c r="AF682" i="1"/>
  <c r="AH682" i="1"/>
  <c r="AG172" i="1"/>
  <c r="AH172" i="1"/>
  <c r="AH168" i="1"/>
  <c r="AF171" i="1"/>
  <c r="AF172" i="1"/>
  <c r="A171" i="1"/>
  <c r="AJ172" i="1" l="1"/>
  <c r="AG683" i="1"/>
  <c r="AJ683" i="1" s="1"/>
  <c r="D684" i="1"/>
  <c r="D683" i="1"/>
  <c r="AH169" i="1"/>
  <c r="AG174" i="1"/>
  <c r="D174" i="1"/>
  <c r="A172" i="1"/>
  <c r="A173" i="1" s="1"/>
  <c r="A174" i="1"/>
  <c r="AI173" i="1" l="1"/>
  <c r="AI172" i="1"/>
  <c r="AJ174" i="1"/>
  <c r="AH174" i="1"/>
  <c r="AH202" i="1"/>
  <c r="AG684" i="1"/>
  <c r="AJ684" i="1" s="1"/>
  <c r="AH683" i="1"/>
  <c r="AH684" i="1" s="1"/>
  <c r="AF683" i="1"/>
  <c r="AF684" i="1"/>
  <c r="D176" i="1"/>
  <c r="AF174" i="1"/>
  <c r="AG176" i="1"/>
  <c r="D177" i="1"/>
  <c r="A175" i="1"/>
  <c r="AI175" i="1" l="1"/>
  <c r="AJ176" i="1"/>
  <c r="AH176" i="1"/>
  <c r="D686" i="1"/>
  <c r="AG686" i="1"/>
  <c r="AJ686" i="1" s="1"/>
  <c r="D687" i="1"/>
  <c r="AG177" i="1"/>
  <c r="AF176" i="1"/>
  <c r="AH177" i="1"/>
  <c r="AG178" i="1"/>
  <c r="D178" i="1"/>
  <c r="AF177" i="1"/>
  <c r="AG179" i="1"/>
  <c r="D179" i="1"/>
  <c r="A176" i="1"/>
  <c r="A177" i="1"/>
  <c r="AI177" i="1" l="1"/>
  <c r="AJ177" i="1"/>
  <c r="AJ178" i="1"/>
  <c r="AJ179" i="1"/>
  <c r="AH686" i="1"/>
  <c r="AG687" i="1"/>
  <c r="AJ687" i="1" s="1"/>
  <c r="AF686" i="1"/>
  <c r="AH687" i="1"/>
  <c r="AF687" i="1"/>
  <c r="D688" i="1"/>
  <c r="AF179" i="1"/>
  <c r="AH178" i="1"/>
  <c r="AG181" i="1"/>
  <c r="AG180" i="1"/>
  <c r="AF178" i="1"/>
  <c r="A178" i="1"/>
  <c r="A179" i="1"/>
  <c r="A180" i="1"/>
  <c r="AI179" i="1" l="1"/>
  <c r="D180" i="1"/>
  <c r="AF180" i="1" s="1"/>
  <c r="AI180" i="1"/>
  <c r="AJ180" i="1"/>
  <c r="AJ181" i="1" s="1"/>
  <c r="AG688" i="1"/>
  <c r="AJ688" i="1" s="1"/>
  <c r="AF688" i="1"/>
  <c r="AH688" i="1"/>
  <c r="D689" i="1"/>
  <c r="AH179" i="1"/>
  <c r="AG182" i="1"/>
  <c r="D181" i="1"/>
  <c r="AG183" i="1"/>
  <c r="D182" i="1"/>
  <c r="D184" i="1"/>
  <c r="D183" i="1"/>
  <c r="A181" i="1"/>
  <c r="AI181" i="1" l="1"/>
  <c r="AJ182" i="1"/>
  <c r="AJ183" i="1" s="1"/>
  <c r="AG689" i="1"/>
  <c r="AJ689" i="1" s="1"/>
  <c r="AF689" i="1"/>
  <c r="AH689" i="1"/>
  <c r="D690" i="1"/>
  <c r="AG184" i="1"/>
  <c r="AF183" i="1"/>
  <c r="AF184" i="1"/>
  <c r="AF181" i="1"/>
  <c r="AH180" i="1"/>
  <c r="AF182" i="1"/>
  <c r="D185" i="1"/>
  <c r="AG185" i="1"/>
  <c r="A182" i="1"/>
  <c r="A183" i="1"/>
  <c r="AI182" i="1" l="1"/>
  <c r="AI183" i="1"/>
  <c r="AJ184" i="1"/>
  <c r="AJ185" i="1" s="1"/>
  <c r="AG690" i="1"/>
  <c r="AJ690" i="1" s="1"/>
  <c r="AH690" i="1"/>
  <c r="AF690" i="1"/>
  <c r="D691" i="1"/>
  <c r="AH181" i="1"/>
  <c r="AH182" i="1"/>
  <c r="AF185" i="1"/>
  <c r="D186" i="1"/>
  <c r="AG186" i="1"/>
  <c r="A184" i="1"/>
  <c r="AI184" i="1" l="1"/>
  <c r="D187" i="1"/>
  <c r="AF187" i="1" s="1"/>
  <c r="AJ186" i="1"/>
  <c r="AG691" i="1"/>
  <c r="AJ691" i="1" s="1"/>
  <c r="AH691" i="1"/>
  <c r="AF691" i="1"/>
  <c r="D692" i="1"/>
  <c r="AG187" i="1"/>
  <c r="AH183" i="1"/>
  <c r="AF186" i="1"/>
  <c r="A185" i="1"/>
  <c r="A186" i="1"/>
  <c r="A187" i="1"/>
  <c r="AI186" i="1" l="1"/>
  <c r="AI185" i="1"/>
  <c r="AI187" i="1"/>
  <c r="AJ187" i="1"/>
  <c r="AG692" i="1"/>
  <c r="AJ692" i="1" s="1"/>
  <c r="AF692" i="1"/>
  <c r="AH692" i="1"/>
  <c r="AG189" i="1"/>
  <c r="D189" i="1"/>
  <c r="AH184" i="1"/>
  <c r="A188" i="1"/>
  <c r="AI188" i="1" l="1"/>
  <c r="AJ189" i="1"/>
  <c r="AH189" i="1"/>
  <c r="D694" i="1"/>
  <c r="AG694" i="1"/>
  <c r="AJ694" i="1" s="1"/>
  <c r="D695" i="1"/>
  <c r="AG191" i="1"/>
  <c r="AG192" i="1"/>
  <c r="D192" i="1"/>
  <c r="D191" i="1"/>
  <c r="AH185" i="1"/>
  <c r="AF189" i="1"/>
  <c r="AG193" i="1"/>
  <c r="D193" i="1"/>
  <c r="A189" i="1"/>
  <c r="A190" i="1" s="1"/>
  <c r="A191" i="1"/>
  <c r="AI190" i="1" l="1"/>
  <c r="AJ191" i="1"/>
  <c r="AH191" i="1"/>
  <c r="AJ192" i="1"/>
  <c r="AJ193" i="1" s="1"/>
  <c r="AH694" i="1"/>
  <c r="AG695" i="1"/>
  <c r="AJ695" i="1" s="1"/>
  <c r="AH695" i="1"/>
  <c r="AF695" i="1"/>
  <c r="AF694" i="1"/>
  <c r="AG696" i="1"/>
  <c r="AJ696" i="1" s="1"/>
  <c r="D696" i="1"/>
  <c r="AG194" i="1"/>
  <c r="AH192" i="1"/>
  <c r="D194" i="1"/>
  <c r="AH186" i="1"/>
  <c r="AH193" i="1"/>
  <c r="AF192" i="1"/>
  <c r="AF193" i="1"/>
  <c r="AF191" i="1"/>
  <c r="AG195" i="1"/>
  <c r="A192" i="1"/>
  <c r="AI192" i="1" l="1"/>
  <c r="AJ194" i="1"/>
  <c r="AJ195" i="1" s="1"/>
  <c r="AH696" i="1"/>
  <c r="AF696" i="1"/>
  <c r="AG697" i="1"/>
  <c r="AJ697" i="1" s="1"/>
  <c r="D195" i="1"/>
  <c r="AH187" i="1"/>
  <c r="AH194" i="1"/>
  <c r="AF194" i="1"/>
  <c r="AG197" i="1"/>
  <c r="AG198" i="1"/>
  <c r="AG199" i="1"/>
  <c r="D198" i="1"/>
  <c r="D197" i="1"/>
  <c r="A193" i="1"/>
  <c r="A194" i="1"/>
  <c r="A195" i="1" s="1"/>
  <c r="A196" i="1" s="1"/>
  <c r="AI195" i="1" l="1"/>
  <c r="AI194" i="1"/>
  <c r="AI193" i="1"/>
  <c r="AI196" i="1"/>
  <c r="AJ197" i="1"/>
  <c r="AH197" i="1"/>
  <c r="AJ198" i="1"/>
  <c r="AJ199" i="1" s="1"/>
  <c r="D697" i="1"/>
  <c r="D698" i="1"/>
  <c r="AF195" i="1"/>
  <c r="AF198" i="1"/>
  <c r="AH198" i="1"/>
  <c r="D201" i="1"/>
  <c r="D199" i="1"/>
  <c r="AH195" i="1"/>
  <c r="AF197" i="1"/>
  <c r="D200" i="1"/>
  <c r="AG200" i="1"/>
  <c r="A197" i="1"/>
  <c r="A198" i="1"/>
  <c r="AI198" i="1" l="1"/>
  <c r="AJ200" i="1"/>
  <c r="AG698" i="1"/>
  <c r="AJ698" i="1" s="1"/>
  <c r="AH697" i="1"/>
  <c r="AF698" i="1"/>
  <c r="AF697" i="1"/>
  <c r="AH698" i="1"/>
  <c r="AF199" i="1"/>
  <c r="AH199" i="1"/>
  <c r="AF201" i="1"/>
  <c r="AG201" i="1"/>
  <c r="AF200" i="1"/>
  <c r="AG203" i="1"/>
  <c r="A199" i="1"/>
  <c r="A200" i="1" s="1"/>
  <c r="AI200" i="1" l="1"/>
  <c r="AJ203" i="1"/>
  <c r="AJ201" i="1"/>
  <c r="D700" i="1"/>
  <c r="AG700" i="1"/>
  <c r="AJ700" i="1" s="1"/>
  <c r="D701" i="1"/>
  <c r="AH200" i="1"/>
  <c r="AH201" i="1"/>
  <c r="D204" i="1"/>
  <c r="D203" i="1"/>
  <c r="A201" i="1"/>
  <c r="A202" i="1"/>
  <c r="AI202" i="1" l="1"/>
  <c r="AI201" i="1"/>
  <c r="AH203" i="1"/>
  <c r="AH700" i="1"/>
  <c r="AG701" i="1"/>
  <c r="AJ701" i="1" s="1"/>
  <c r="AF700" i="1"/>
  <c r="AH701" i="1"/>
  <c r="AF701" i="1"/>
  <c r="D702" i="1"/>
  <c r="AG204" i="1"/>
  <c r="AH204" i="1"/>
  <c r="D206" i="1"/>
  <c r="AF203" i="1"/>
  <c r="AF204" i="1"/>
  <c r="AG206" i="1"/>
  <c r="A203" i="1"/>
  <c r="A204" i="1"/>
  <c r="A205" i="1"/>
  <c r="A206" i="1" s="1"/>
  <c r="AI204" i="1" l="1"/>
  <c r="AI205" i="1"/>
  <c r="AJ206" i="1"/>
  <c r="AJ204" i="1"/>
  <c r="AH206" i="1"/>
  <c r="AG702" i="1"/>
  <c r="AJ702" i="1" s="1"/>
  <c r="AF702" i="1"/>
  <c r="AH702" i="1"/>
  <c r="D703" i="1"/>
  <c r="AF206" i="1"/>
  <c r="AG208" i="1"/>
  <c r="A207" i="1"/>
  <c r="AI207" i="1" l="1"/>
  <c r="AJ208" i="1"/>
  <c r="AG703" i="1"/>
  <c r="AJ703" i="1" s="1"/>
  <c r="AH703" i="1"/>
  <c r="AF703" i="1"/>
  <c r="AG704" i="1"/>
  <c r="AJ704" i="1" s="1"/>
  <c r="D704" i="1"/>
  <c r="D208" i="1"/>
  <c r="AG210" i="1"/>
  <c r="D210" i="1"/>
  <c r="AG209" i="1"/>
  <c r="D209" i="1"/>
  <c r="A208" i="1"/>
  <c r="A209" i="1"/>
  <c r="AH208" i="1" l="1"/>
  <c r="AJ209" i="1"/>
  <c r="AJ210" i="1" s="1"/>
  <c r="AI209" i="1"/>
  <c r="AH704" i="1"/>
  <c r="AF704" i="1"/>
  <c r="D705" i="1"/>
  <c r="AF208" i="1"/>
  <c r="AF210" i="1"/>
  <c r="AF209" i="1"/>
  <c r="AH209" i="1"/>
  <c r="A210" i="1"/>
  <c r="A211" i="1"/>
  <c r="AI211" i="1" l="1"/>
  <c r="AG705" i="1"/>
  <c r="AJ705" i="1" s="1"/>
  <c r="AF705" i="1"/>
  <c r="AH705" i="1"/>
  <c r="AG212" i="1"/>
  <c r="D212" i="1"/>
  <c r="AH210" i="1"/>
  <c r="A212" i="1"/>
  <c r="A213" i="1" s="1"/>
  <c r="AJ212" i="1" l="1"/>
  <c r="AH212" i="1"/>
  <c r="AI213" i="1"/>
  <c r="D707" i="1"/>
  <c r="AG707" i="1"/>
  <c r="AJ707" i="1" s="1"/>
  <c r="AG214" i="1"/>
  <c r="D214" i="1"/>
  <c r="AF212" i="1"/>
  <c r="D215" i="1"/>
  <c r="AG215" i="1"/>
  <c r="A214" i="1"/>
  <c r="A215" i="1"/>
  <c r="D216" i="1" l="1"/>
  <c r="AF216" i="1" s="1"/>
  <c r="AJ214" i="1"/>
  <c r="AH214" i="1"/>
  <c r="AJ215" i="1"/>
  <c r="AI215" i="1"/>
  <c r="AH707" i="1"/>
  <c r="AF707" i="1"/>
  <c r="D218" i="1"/>
  <c r="AH215" i="1"/>
  <c r="AG216" i="1"/>
  <c r="AG217" i="1"/>
  <c r="AF215" i="1"/>
  <c r="AF214" i="1"/>
  <c r="D217" i="1"/>
  <c r="AG218" i="1"/>
  <c r="A216" i="1"/>
  <c r="AI216" i="1" l="1"/>
  <c r="AJ216" i="1"/>
  <c r="AJ217" i="1"/>
  <c r="AJ218" i="1" s="1"/>
  <c r="D709" i="1"/>
  <c r="AG709" i="1"/>
  <c r="AJ709" i="1" s="1"/>
  <c r="AF218" i="1"/>
  <c r="D220" i="1"/>
  <c r="AF217" i="1"/>
  <c r="AH216" i="1"/>
  <c r="AG220" i="1"/>
  <c r="A217" i="1"/>
  <c r="AI217" i="1" l="1"/>
  <c r="AJ220" i="1"/>
  <c r="AH220" i="1"/>
  <c r="AH221" i="1" s="1"/>
  <c r="AH709" i="1"/>
  <c r="AF709" i="1"/>
  <c r="D711" i="1"/>
  <c r="AG711" i="1"/>
  <c r="AJ711" i="1" s="1"/>
  <c r="AH217" i="1"/>
  <c r="AH218" i="1"/>
  <c r="AF220" i="1"/>
  <c r="A218" i="1"/>
  <c r="A219" i="1"/>
  <c r="A220" i="1" s="1"/>
  <c r="AI219" i="1" l="1"/>
  <c r="AI218" i="1"/>
  <c r="AH711" i="1"/>
  <c r="D712" i="1"/>
  <c r="AG712" i="1"/>
  <c r="AJ712" i="1" s="1"/>
  <c r="AF711" i="1"/>
  <c r="AG222" i="1"/>
  <c r="D223" i="1"/>
  <c r="D222" i="1"/>
  <c r="D224" i="1"/>
  <c r="AG224" i="1"/>
  <c r="AG223" i="1"/>
  <c r="A221" i="1"/>
  <c r="A222" i="1"/>
  <c r="AJ222" i="1" l="1"/>
  <c r="AH222" i="1"/>
  <c r="AJ223" i="1"/>
  <c r="AJ224" i="1" s="1"/>
  <c r="AH712" i="1"/>
  <c r="AF712" i="1"/>
  <c r="AG714" i="1"/>
  <c r="AJ714" i="1" s="1"/>
  <c r="AG226" i="1"/>
  <c r="D225" i="1"/>
  <c r="AF223" i="1"/>
  <c r="AG225" i="1"/>
  <c r="D226" i="1"/>
  <c r="AF222" i="1"/>
  <c r="AH223" i="1"/>
  <c r="AF224" i="1"/>
  <c r="AG227" i="1"/>
  <c r="D227" i="1"/>
  <c r="A223" i="1"/>
  <c r="A224" i="1"/>
  <c r="AI223" i="1" l="1"/>
  <c r="AJ225" i="1"/>
  <c r="AJ226" i="1"/>
  <c r="AJ227" i="1" s="1"/>
  <c r="D714" i="1"/>
  <c r="AF227" i="1"/>
  <c r="AF226" i="1"/>
  <c r="AH224" i="1"/>
  <c r="AF225" i="1"/>
  <c r="AG228" i="1"/>
  <c r="A225" i="1"/>
  <c r="AI225" i="1" l="1"/>
  <c r="AJ228" i="1"/>
  <c r="AH714" i="1"/>
  <c r="AF714" i="1"/>
  <c r="AG716" i="1"/>
  <c r="AJ716" i="1" s="1"/>
  <c r="D717" i="1"/>
  <c r="D716" i="1"/>
  <c r="AH225" i="1"/>
  <c r="D228" i="1"/>
  <c r="D229" i="1"/>
  <c r="AG229" i="1"/>
  <c r="AG230" i="1"/>
  <c r="D230" i="1"/>
  <c r="A226" i="1"/>
  <c r="A227" i="1"/>
  <c r="A228" i="1"/>
  <c r="A229" i="1" s="1"/>
  <c r="AI228" i="1" l="1"/>
  <c r="AI227" i="1"/>
  <c r="AI229" i="1"/>
  <c r="AJ229" i="1"/>
  <c r="AJ230" i="1" s="1"/>
  <c r="AH716" i="1"/>
  <c r="AG717" i="1"/>
  <c r="AJ717" i="1" s="1"/>
  <c r="AF717" i="1"/>
  <c r="AH717" i="1"/>
  <c r="AF716" i="1"/>
  <c r="AH226" i="1"/>
  <c r="AF229" i="1"/>
  <c r="AF228" i="1"/>
  <c r="AF230" i="1"/>
  <c r="D231" i="1"/>
  <c r="A230" i="1"/>
  <c r="A231" i="1"/>
  <c r="AI230" i="1" l="1"/>
  <c r="AI231" i="1"/>
  <c r="D719" i="1"/>
  <c r="AH227" i="1"/>
  <c r="D233" i="1"/>
  <c r="AG231" i="1"/>
  <c r="AF231" i="1"/>
  <c r="AG233" i="1"/>
  <c r="A232" i="1"/>
  <c r="A233" i="1"/>
  <c r="AI232" i="1" l="1"/>
  <c r="AJ233" i="1"/>
  <c r="AJ231" i="1"/>
  <c r="AH233" i="1"/>
  <c r="AH719" i="1"/>
  <c r="AG719" i="1"/>
  <c r="AJ719" i="1" s="1"/>
  <c r="AF719" i="1"/>
  <c r="D720" i="1"/>
  <c r="AH228" i="1"/>
  <c r="AG234" i="1"/>
  <c r="AF233" i="1"/>
  <c r="AG235" i="1"/>
  <c r="D235" i="1"/>
  <c r="AG236" i="1"/>
  <c r="D236" i="1"/>
  <c r="A234" i="1"/>
  <c r="D234" i="1" l="1"/>
  <c r="AF234" i="1" s="1"/>
  <c r="AJ234" i="1"/>
  <c r="AJ235" i="1"/>
  <c r="AJ236" i="1" s="1"/>
  <c r="AG720" i="1"/>
  <c r="AJ720" i="1" s="1"/>
  <c r="AH720" i="1"/>
  <c r="AF720" i="1"/>
  <c r="AF236" i="1"/>
  <c r="AF235" i="1"/>
  <c r="AH235" i="1"/>
  <c r="AH229" i="1"/>
  <c r="D238" i="1"/>
  <c r="A235" i="1"/>
  <c r="A236" i="1"/>
  <c r="AH234" i="1" l="1"/>
  <c r="AI235" i="1"/>
  <c r="AI236" i="1"/>
  <c r="AH238" i="1"/>
  <c r="D721" i="1"/>
  <c r="AG722" i="1"/>
  <c r="AJ722" i="1" s="1"/>
  <c r="D722" i="1"/>
  <c r="AG721" i="1"/>
  <c r="AJ721" i="1" s="1"/>
  <c r="AG238" i="1"/>
  <c r="AH236" i="1"/>
  <c r="AF238" i="1"/>
  <c r="AH230" i="1"/>
  <c r="AG239" i="1"/>
  <c r="D239" i="1"/>
  <c r="AG240" i="1"/>
  <c r="D240" i="1"/>
  <c r="A237" i="1"/>
  <c r="A238" i="1" s="1"/>
  <c r="AI237" i="1" l="1"/>
  <c r="AJ238" i="1"/>
  <c r="AJ239" i="1"/>
  <c r="AJ240" i="1" s="1"/>
  <c r="AF721" i="1"/>
  <c r="AH721" i="1"/>
  <c r="AH722" i="1" s="1"/>
  <c r="AF722" i="1"/>
  <c r="AF240" i="1"/>
  <c r="AG241" i="1"/>
  <c r="AH231" i="1"/>
  <c r="AF239" i="1"/>
  <c r="D241" i="1"/>
  <c r="AH239" i="1"/>
  <c r="D244" i="1"/>
  <c r="AG243" i="1"/>
  <c r="D243" i="1"/>
  <c r="AG244" i="1"/>
  <c r="D242" i="1"/>
  <c r="AG242" i="1"/>
  <c r="A239" i="1"/>
  <c r="A240" i="1"/>
  <c r="AI240" i="1" l="1"/>
  <c r="AJ241" i="1"/>
  <c r="AJ242" i="1" s="1"/>
  <c r="AJ243" i="1" s="1"/>
  <c r="AJ244" i="1" s="1"/>
  <c r="D724" i="1"/>
  <c r="AG724" i="1"/>
  <c r="AJ724" i="1" s="1"/>
  <c r="D725" i="1"/>
  <c r="AH240" i="1"/>
  <c r="AF243" i="1"/>
  <c r="AF244" i="1"/>
  <c r="AH241" i="1"/>
  <c r="AF241" i="1"/>
  <c r="AF242" i="1"/>
  <c r="D245" i="1"/>
  <c r="AG245" i="1"/>
  <c r="A241" i="1"/>
  <c r="A242" i="1"/>
  <c r="AI241" i="1" l="1"/>
  <c r="AI242" i="1"/>
  <c r="AJ245" i="1"/>
  <c r="AH724" i="1"/>
  <c r="AG725" i="1"/>
  <c r="AJ725" i="1" s="1"/>
  <c r="AF724" i="1"/>
  <c r="AF725" i="1"/>
  <c r="AH725" i="1"/>
  <c r="AF245" i="1"/>
  <c r="AH242" i="1"/>
  <c r="AH243" i="1"/>
  <c r="D246" i="1"/>
  <c r="AG246" i="1"/>
  <c r="A243" i="1"/>
  <c r="A244" i="1" s="1"/>
  <c r="AI244" i="1" l="1"/>
  <c r="AI243" i="1"/>
  <c r="AJ246" i="1"/>
  <c r="D727" i="1"/>
  <c r="D728" i="1"/>
  <c r="AG727" i="1"/>
  <c r="AJ727" i="1" s="1"/>
  <c r="AG728" i="1"/>
  <c r="AJ728" i="1" s="1"/>
  <c r="AF246" i="1"/>
  <c r="AH244" i="1"/>
  <c r="AG248" i="1"/>
  <c r="D248" i="1"/>
  <c r="D249" i="1"/>
  <c r="AG249" i="1"/>
  <c r="A245" i="1"/>
  <c r="AI245" i="1" l="1"/>
  <c r="AJ248" i="1"/>
  <c r="AJ249" i="1"/>
  <c r="AH248" i="1"/>
  <c r="AH727" i="1"/>
  <c r="AH728" i="1"/>
  <c r="AF727" i="1"/>
  <c r="AF728" i="1"/>
  <c r="D729" i="1"/>
  <c r="AG729" i="1"/>
  <c r="AJ729" i="1" s="1"/>
  <c r="AF249" i="1"/>
  <c r="AH249" i="1"/>
  <c r="AF248" i="1"/>
  <c r="AH245" i="1"/>
  <c r="D250" i="1"/>
  <c r="AG250" i="1"/>
  <c r="D251" i="1"/>
  <c r="AG251" i="1"/>
  <c r="A246" i="1"/>
  <c r="A247" i="1"/>
  <c r="A248" i="1"/>
  <c r="A249" i="1" s="1"/>
  <c r="AI247" i="1" l="1"/>
  <c r="AI246" i="1"/>
  <c r="AI249" i="1"/>
  <c r="AJ250" i="1"/>
  <c r="AJ251" i="1" s="1"/>
  <c r="AH729" i="1"/>
  <c r="AF729" i="1"/>
  <c r="AF251" i="1"/>
  <c r="AF250" i="1"/>
  <c r="AH250" i="1"/>
  <c r="AH251" i="1" s="1"/>
  <c r="AH246" i="1"/>
  <c r="D252" i="1"/>
  <c r="AG252" i="1"/>
  <c r="D253" i="1"/>
  <c r="AG253" i="1"/>
  <c r="A250" i="1"/>
  <c r="A251" i="1"/>
  <c r="A252" i="1" s="1"/>
  <c r="AI251" i="1" l="1"/>
  <c r="AI252" i="1"/>
  <c r="AJ252" i="1"/>
  <c r="AJ253" i="1" s="1"/>
  <c r="AF253" i="1"/>
  <c r="AF252" i="1"/>
  <c r="AH252" i="1"/>
  <c r="AH253" i="1" s="1"/>
  <c r="AG254" i="1"/>
  <c r="D254" i="1"/>
  <c r="AG255" i="1"/>
  <c r="D255" i="1"/>
  <c r="A253" i="1"/>
  <c r="A254" i="1"/>
  <c r="AI253" i="1" l="1"/>
  <c r="AI254" i="1"/>
  <c r="AJ254" i="1"/>
  <c r="AJ255" i="1" s="1"/>
  <c r="D731" i="1"/>
  <c r="AG731" i="1"/>
  <c r="AJ731" i="1" s="1"/>
  <c r="D732" i="1"/>
  <c r="AF255" i="1"/>
  <c r="AF254" i="1"/>
  <c r="AH254" i="1"/>
  <c r="AH255" i="1" s="1"/>
  <c r="D256" i="1"/>
  <c r="AG256" i="1"/>
  <c r="A255" i="1"/>
  <c r="A256" i="1" s="1"/>
  <c r="AI255" i="1" l="1"/>
  <c r="AI256" i="1"/>
  <c r="AJ256" i="1"/>
  <c r="AH731" i="1"/>
  <c r="AF731" i="1"/>
  <c r="AG732" i="1"/>
  <c r="AJ732" i="1" s="1"/>
  <c r="AF732" i="1"/>
  <c r="AH732" i="1"/>
  <c r="AG733" i="1"/>
  <c r="AJ733" i="1" s="1"/>
  <c r="AF256" i="1"/>
  <c r="AH256" i="1"/>
  <c r="AG257" i="1"/>
  <c r="D257" i="1"/>
  <c r="A257" i="1"/>
  <c r="AJ257" i="1" l="1"/>
  <c r="AI257" i="1"/>
  <c r="D733" i="1"/>
  <c r="D734" i="1"/>
  <c r="AF257" i="1"/>
  <c r="AH257" i="1"/>
  <c r="AG258" i="1"/>
  <c r="D258" i="1"/>
  <c r="AG260" i="1"/>
  <c r="D260" i="1"/>
  <c r="AG261" i="1"/>
  <c r="D261" i="1"/>
  <c r="AG262" i="1"/>
  <c r="D262" i="1"/>
  <c r="D263" i="1"/>
  <c r="AG263" i="1"/>
  <c r="D264" i="1"/>
  <c r="AG264" i="1"/>
  <c r="D265" i="1"/>
  <c r="AG265" i="1"/>
  <c r="D266" i="1"/>
  <c r="AG266" i="1"/>
  <c r="D267" i="1"/>
  <c r="AG267" i="1"/>
  <c r="D268" i="1"/>
  <c r="AG268" i="1"/>
  <c r="AG269" i="1"/>
  <c r="AG270" i="1"/>
  <c r="D270" i="1"/>
  <c r="A258" i="1"/>
  <c r="AJ260" i="1" l="1"/>
  <c r="AJ261" i="1"/>
  <c r="AJ262" i="1" s="1"/>
  <c r="AJ263" i="1" s="1"/>
  <c r="AJ264" i="1" s="1"/>
  <c r="AJ265" i="1" s="1"/>
  <c r="AJ266" i="1" s="1"/>
  <c r="AJ267" i="1" s="1"/>
  <c r="AJ268" i="1" s="1"/>
  <c r="AJ269" i="1" s="1"/>
  <c r="AJ270" i="1" s="1"/>
  <c r="AH260" i="1"/>
  <c r="AI258" i="1"/>
  <c r="AJ258" i="1"/>
  <c r="AG734" i="1"/>
  <c r="AJ734" i="1" s="1"/>
  <c r="AF733" i="1"/>
  <c r="AF734" i="1"/>
  <c r="AH733" i="1"/>
  <c r="AH734" i="1"/>
  <c r="AG735" i="1"/>
  <c r="AJ735" i="1" s="1"/>
  <c r="AF268" i="1"/>
  <c r="AF267" i="1"/>
  <c r="AF266" i="1"/>
  <c r="AF264" i="1"/>
  <c r="AF270" i="1"/>
  <c r="D269" i="1"/>
  <c r="AF265" i="1"/>
  <c r="AF263" i="1"/>
  <c r="AF261" i="1"/>
  <c r="AF260" i="1"/>
  <c r="AH258" i="1"/>
  <c r="AG272" i="1"/>
  <c r="D272" i="1"/>
  <c r="AF262" i="1"/>
  <c r="AH261" i="1"/>
  <c r="AH262" i="1" s="1"/>
  <c r="AH263" i="1" s="1"/>
  <c r="AH264" i="1" s="1"/>
  <c r="AF258" i="1"/>
  <c r="A259" i="1"/>
  <c r="AJ272" i="1" l="1"/>
  <c r="AH272" i="1"/>
  <c r="D735" i="1"/>
  <c r="AG736" i="1"/>
  <c r="AJ736" i="1" s="1"/>
  <c r="AH265" i="1"/>
  <c r="AH266" i="1" s="1"/>
  <c r="AH267" i="1" s="1"/>
  <c r="AH268" i="1" s="1"/>
  <c r="AH269" i="1"/>
  <c r="AH270" i="1"/>
  <c r="AF272" i="1"/>
  <c r="AF269" i="1"/>
  <c r="AG273" i="1"/>
  <c r="D273" i="1"/>
  <c r="AG274" i="1"/>
  <c r="D274" i="1"/>
  <c r="D275" i="1"/>
  <c r="A260" i="1"/>
  <c r="A261" i="1"/>
  <c r="A262" i="1" s="1"/>
  <c r="AI261" i="1" l="1"/>
  <c r="AI262" i="1"/>
  <c r="AJ273" i="1"/>
  <c r="AJ274" i="1" s="1"/>
  <c r="AH735" i="1"/>
  <c r="AF735" i="1"/>
  <c r="D736" i="1"/>
  <c r="D737" i="1"/>
  <c r="AG737" i="1"/>
  <c r="AJ737" i="1" s="1"/>
  <c r="AG275" i="1"/>
  <c r="AF274" i="1"/>
  <c r="AF273" i="1"/>
  <c r="AH273" i="1"/>
  <c r="AH274" i="1" s="1"/>
  <c r="AF275" i="1"/>
  <c r="AG276" i="1"/>
  <c r="D276" i="1"/>
  <c r="D277" i="1"/>
  <c r="A263" i="1"/>
  <c r="A264" i="1"/>
  <c r="AI263" i="1" l="1"/>
  <c r="AI264" i="1"/>
  <c r="AJ275" i="1"/>
  <c r="AJ276" i="1"/>
  <c r="AH736" i="1"/>
  <c r="AH737" i="1"/>
  <c r="AF736" i="1"/>
  <c r="AF737" i="1"/>
  <c r="AH275" i="1"/>
  <c r="AF276" i="1"/>
  <c r="AF277" i="1"/>
  <c r="AG277" i="1"/>
  <c r="AG278" i="1"/>
  <c r="AG279" i="1"/>
  <c r="D278" i="1"/>
  <c r="A265" i="1"/>
  <c r="A266" i="1" s="1"/>
  <c r="AI265" i="1" l="1"/>
  <c r="AI266" i="1"/>
  <c r="AJ277" i="1"/>
  <c r="AJ278" i="1"/>
  <c r="AJ279" i="1" s="1"/>
  <c r="D739" i="1"/>
  <c r="AG739" i="1"/>
  <c r="AJ739" i="1" s="1"/>
  <c r="D741" i="1"/>
  <c r="AG741" i="1"/>
  <c r="AJ741" i="1" s="1"/>
  <c r="D742" i="1"/>
  <c r="AG742" i="1"/>
  <c r="AJ742" i="1" s="1"/>
  <c r="AG280" i="1"/>
  <c r="D280" i="1"/>
  <c r="D279" i="1"/>
  <c r="AF278" i="1"/>
  <c r="AH276" i="1"/>
  <c r="D281" i="1"/>
  <c r="A267" i="1"/>
  <c r="A268" i="1"/>
  <c r="A269" i="1" s="1"/>
  <c r="AI267" i="1" l="1"/>
  <c r="AI269" i="1"/>
  <c r="AI268" i="1"/>
  <c r="AJ280" i="1"/>
  <c r="AH739" i="1"/>
  <c r="AH741" i="1"/>
  <c r="AF739" i="1"/>
  <c r="AF742" i="1"/>
  <c r="AH742" i="1"/>
  <c r="AF741" i="1"/>
  <c r="D743" i="1"/>
  <c r="AG743" i="1"/>
  <c r="AJ743" i="1" s="1"/>
  <c r="AG281" i="1"/>
  <c r="AF279" i="1"/>
  <c r="AF280" i="1"/>
  <c r="AF281" i="1"/>
  <c r="AH277" i="1"/>
  <c r="D282" i="1"/>
  <c r="AG282" i="1"/>
  <c r="A270" i="1"/>
  <c r="A271" i="1" s="1"/>
  <c r="AI271" i="1" l="1"/>
  <c r="AJ281" i="1"/>
  <c r="AJ282" i="1" s="1"/>
  <c r="AF743" i="1"/>
  <c r="AH743" i="1"/>
  <c r="AG745" i="1"/>
  <c r="AJ745" i="1" s="1"/>
  <c r="AG746" i="1"/>
  <c r="AJ746" i="1" s="1"/>
  <c r="D746" i="1"/>
  <c r="AF282" i="1"/>
  <c r="AH278" i="1"/>
  <c r="AG284" i="1"/>
  <c r="D284" i="1"/>
  <c r="D285" i="1"/>
  <c r="AG285" i="1"/>
  <c r="A272" i="1"/>
  <c r="AJ284" i="1" l="1"/>
  <c r="AJ285" i="1"/>
  <c r="AH284" i="1"/>
  <c r="D747" i="1"/>
  <c r="D745" i="1"/>
  <c r="AF746" i="1"/>
  <c r="AH279" i="1"/>
  <c r="D286" i="1"/>
  <c r="AG286" i="1"/>
  <c r="D287" i="1"/>
  <c r="AH285" i="1"/>
  <c r="AF284" i="1"/>
  <c r="AH280" i="1"/>
  <c r="AF285" i="1"/>
  <c r="AG288" i="1"/>
  <c r="AG287" i="1"/>
  <c r="D288" i="1"/>
  <c r="A273" i="1"/>
  <c r="AI273" i="1" l="1"/>
  <c r="AJ286" i="1"/>
  <c r="AJ287" i="1" s="1"/>
  <c r="AJ288" i="1" s="1"/>
  <c r="AH745" i="1"/>
  <c r="AH746" i="1"/>
  <c r="AH747" i="1"/>
  <c r="AF745" i="1"/>
  <c r="AF747" i="1"/>
  <c r="AG747" i="1"/>
  <c r="AJ747" i="1" s="1"/>
  <c r="AF286" i="1"/>
  <c r="AF287" i="1"/>
  <c r="AH281" i="1"/>
  <c r="AH286" i="1"/>
  <c r="AF288" i="1"/>
  <c r="D289" i="1"/>
  <c r="AG289" i="1"/>
  <c r="A274" i="1"/>
  <c r="AI274" i="1" l="1"/>
  <c r="AJ289" i="1"/>
  <c r="D749" i="1"/>
  <c r="AF289" i="1"/>
  <c r="AH282" i="1"/>
  <c r="AH287" i="1"/>
  <c r="D290" i="1"/>
  <c r="AG290" i="1"/>
  <c r="D291" i="1"/>
  <c r="AG291" i="1"/>
  <c r="AG292" i="1"/>
  <c r="D292" i="1"/>
  <c r="A275" i="1"/>
  <c r="AI275" i="1" l="1"/>
  <c r="AG293" i="1"/>
  <c r="AJ290" i="1"/>
  <c r="AJ291" i="1" s="1"/>
  <c r="AJ292" i="1" s="1"/>
  <c r="AH749" i="1"/>
  <c r="AG749" i="1"/>
  <c r="AJ749" i="1" s="1"/>
  <c r="AF749" i="1"/>
  <c r="AG294" i="1"/>
  <c r="D294" i="1"/>
  <c r="D293" i="1"/>
  <c r="AH288" i="1"/>
  <c r="AF292" i="1"/>
  <c r="AF291" i="1"/>
  <c r="AF290" i="1"/>
  <c r="A276" i="1"/>
  <c r="A277" i="1"/>
  <c r="A278" i="1"/>
  <c r="A279" i="1"/>
  <c r="A280" i="1"/>
  <c r="AI279" i="1" l="1"/>
  <c r="AI278" i="1"/>
  <c r="AI277" i="1"/>
  <c r="AI276" i="1"/>
  <c r="AI280" i="1"/>
  <c r="AJ293" i="1"/>
  <c r="AJ294" i="1"/>
  <c r="D750" i="1"/>
  <c r="AG750" i="1"/>
  <c r="AJ750" i="1" s="1"/>
  <c r="AH294" i="1"/>
  <c r="AF294" i="1"/>
  <c r="D295" i="1"/>
  <c r="AG296" i="1"/>
  <c r="AH289" i="1"/>
  <c r="AF293" i="1"/>
  <c r="AG295" i="1"/>
  <c r="D296" i="1"/>
  <c r="A281" i="1"/>
  <c r="AI281" i="1" l="1"/>
  <c r="AJ295" i="1"/>
  <c r="AJ296" i="1" s="1"/>
  <c r="AH750" i="1"/>
  <c r="AF750" i="1"/>
  <c r="D751" i="1"/>
  <c r="AG751" i="1"/>
  <c r="AJ751" i="1" s="1"/>
  <c r="AH295" i="1"/>
  <c r="AH290" i="1"/>
  <c r="AH296" i="1"/>
  <c r="AF296" i="1"/>
  <c r="AF295" i="1"/>
  <c r="A282" i="1"/>
  <c r="AG752" i="1" l="1"/>
  <c r="AJ752" i="1" s="1"/>
  <c r="AF751" i="1"/>
  <c r="AH751" i="1"/>
  <c r="D752" i="1"/>
  <c r="AG753" i="1"/>
  <c r="AJ753" i="1" s="1"/>
  <c r="AG297" i="1"/>
  <c r="AH291" i="1"/>
  <c r="AH292" i="1" s="1"/>
  <c r="D297" i="1"/>
  <c r="A283" i="1"/>
  <c r="A284" i="1"/>
  <c r="AI283" i="1" l="1"/>
  <c r="AJ297" i="1"/>
  <c r="D753" i="1"/>
  <c r="AF752" i="1"/>
  <c r="AH752" i="1"/>
  <c r="AH293" i="1"/>
  <c r="AH297" i="1"/>
  <c r="AG298" i="1"/>
  <c r="D298" i="1"/>
  <c r="AF297" i="1"/>
  <c r="A285" i="1"/>
  <c r="A286" i="1"/>
  <c r="AI285" i="1" l="1"/>
  <c r="AJ298" i="1"/>
  <c r="AH753" i="1"/>
  <c r="AF753" i="1"/>
  <c r="D299" i="1"/>
  <c r="AG299" i="1"/>
  <c r="AH298" i="1"/>
  <c r="AF298" i="1"/>
  <c r="A287" i="1"/>
  <c r="A288" i="1"/>
  <c r="A289" i="1"/>
  <c r="A290" i="1"/>
  <c r="A291" i="1"/>
  <c r="A292" i="1"/>
  <c r="A293" i="1"/>
  <c r="A294" i="1"/>
  <c r="AI293" i="1" l="1"/>
  <c r="AI292" i="1"/>
  <c r="AI291" i="1"/>
  <c r="AI290" i="1"/>
  <c r="AI289" i="1"/>
  <c r="AI288" i="1"/>
  <c r="AI287" i="1"/>
  <c r="AJ299" i="1"/>
  <c r="AG758" i="1"/>
  <c r="AJ758" i="1" s="1"/>
  <c r="D758" i="1"/>
  <c r="D755" i="1"/>
  <c r="AG755" i="1"/>
  <c r="AJ755" i="1" s="1"/>
  <c r="AG756" i="1"/>
  <c r="AJ756" i="1" s="1"/>
  <c r="D756" i="1"/>
  <c r="D757" i="1"/>
  <c r="AG301" i="1"/>
  <c r="D301" i="1"/>
  <c r="AH299" i="1"/>
  <c r="AF299" i="1"/>
  <c r="AG302" i="1"/>
  <c r="D302" i="1"/>
  <c r="A295" i="1"/>
  <c r="A296" i="1" s="1"/>
  <c r="AI296" i="1" l="1"/>
  <c r="AJ301" i="1"/>
  <c r="AH301" i="1"/>
  <c r="AJ302" i="1"/>
  <c r="AG757" i="1"/>
  <c r="AJ757" i="1" s="1"/>
  <c r="AH755" i="1"/>
  <c r="AB758" i="1"/>
  <c r="AF758" i="1"/>
  <c r="AC758" i="1"/>
  <c r="AF755" i="1"/>
  <c r="AF756" i="1"/>
  <c r="AH756" i="1"/>
  <c r="AF757" i="1"/>
  <c r="AG759" i="1"/>
  <c r="AJ759" i="1" s="1"/>
  <c r="AH302" i="1"/>
  <c r="AF302" i="1"/>
  <c r="AF301" i="1"/>
  <c r="AG304" i="1"/>
  <c r="AG303" i="1"/>
  <c r="D303" i="1"/>
  <c r="D304" i="1"/>
  <c r="AG305" i="1"/>
  <c r="A297" i="1"/>
  <c r="AI297" i="1" l="1"/>
  <c r="AJ303" i="1"/>
  <c r="AJ304" i="1" s="1"/>
  <c r="AJ305" i="1" s="1"/>
  <c r="D759" i="1"/>
  <c r="AH757" i="1"/>
  <c r="AG760" i="1"/>
  <c r="AJ760" i="1" s="1"/>
  <c r="D761" i="1"/>
  <c r="AG761" i="1"/>
  <c r="AJ761" i="1" s="1"/>
  <c r="D760" i="1"/>
  <c r="AF304" i="1"/>
  <c r="AF303" i="1"/>
  <c r="D305" i="1"/>
  <c r="AH303" i="1"/>
  <c r="D307" i="1"/>
  <c r="AG307" i="1"/>
  <c r="A298" i="1"/>
  <c r="A299" i="1"/>
  <c r="A300" i="1"/>
  <c r="A301" i="1"/>
  <c r="A302" i="1" s="1"/>
  <c r="AI302" i="1" l="1"/>
  <c r="AI300" i="1"/>
  <c r="AI299" i="1"/>
  <c r="AI298" i="1"/>
  <c r="AJ307" i="1"/>
  <c r="AH307" i="1"/>
  <c r="AH759" i="1"/>
  <c r="AH758" i="1"/>
  <c r="D762" i="1"/>
  <c r="AH760" i="1"/>
  <c r="AH761" i="1"/>
  <c r="D763" i="1"/>
  <c r="AF759" i="1"/>
  <c r="AF761" i="1"/>
  <c r="AG762" i="1"/>
  <c r="AJ762" i="1" s="1"/>
  <c r="AF760" i="1"/>
  <c r="AG763" i="1"/>
  <c r="AJ763" i="1" s="1"/>
  <c r="AF307" i="1"/>
  <c r="AF305" i="1"/>
  <c r="AG308" i="1"/>
  <c r="AH304" i="1"/>
  <c r="AG309" i="1"/>
  <c r="A303" i="1"/>
  <c r="A304" i="1"/>
  <c r="A305" i="1" s="1"/>
  <c r="A306" i="1"/>
  <c r="A307" i="1"/>
  <c r="A308" i="1" s="1"/>
  <c r="AI306" i="1" l="1"/>
  <c r="AI305" i="1"/>
  <c r="AI303" i="1"/>
  <c r="D308" i="1"/>
  <c r="AF308" i="1" s="1"/>
  <c r="AI308" i="1"/>
  <c r="AJ308" i="1"/>
  <c r="AJ309" i="1" s="1"/>
  <c r="D764" i="1"/>
  <c r="AF762" i="1"/>
  <c r="AF763" i="1"/>
  <c r="AG764" i="1"/>
  <c r="AJ764" i="1" s="1"/>
  <c r="AG765" i="1"/>
  <c r="AJ765" i="1" s="1"/>
  <c r="D765" i="1"/>
  <c r="AH762" i="1"/>
  <c r="AH763" i="1"/>
  <c r="D309" i="1"/>
  <c r="D310" i="1"/>
  <c r="AH305" i="1"/>
  <c r="AG310" i="1"/>
  <c r="D312" i="1"/>
  <c r="AG313" i="1"/>
  <c r="D313" i="1"/>
  <c r="AG312" i="1"/>
  <c r="D311" i="1"/>
  <c r="AG311" i="1"/>
  <c r="A309" i="1"/>
  <c r="AH308" i="1" l="1"/>
  <c r="AJ310" i="1"/>
  <c r="AJ311" i="1" s="1"/>
  <c r="AJ312" i="1" s="1"/>
  <c r="AJ313" i="1" s="1"/>
  <c r="D767" i="1"/>
  <c r="AF764" i="1"/>
  <c r="AF765" i="1"/>
  <c r="AH764" i="1"/>
  <c r="AG767" i="1"/>
  <c r="AJ767" i="1" s="1"/>
  <c r="AG768" i="1"/>
  <c r="AJ768" i="1" s="1"/>
  <c r="D766" i="1"/>
  <c r="AG766" i="1"/>
  <c r="AJ766" i="1" s="1"/>
  <c r="D768" i="1"/>
  <c r="AF310" i="1"/>
  <c r="AF313" i="1"/>
  <c r="AF309" i="1"/>
  <c r="AH309" i="1"/>
  <c r="AF311" i="1"/>
  <c r="AG314" i="1"/>
  <c r="AF312" i="1"/>
  <c r="D315" i="1"/>
  <c r="AG315" i="1"/>
  <c r="A310" i="1"/>
  <c r="A311" i="1"/>
  <c r="A312" i="1" s="1"/>
  <c r="AI310" i="1" l="1"/>
  <c r="AI312" i="1"/>
  <c r="AJ314" i="1"/>
  <c r="AJ315" i="1" s="1"/>
  <c r="AG769" i="1"/>
  <c r="AJ769" i="1" s="1"/>
  <c r="AF767" i="1"/>
  <c r="AH765" i="1"/>
  <c r="AG770" i="1"/>
  <c r="AJ770" i="1" s="1"/>
  <c r="D770" i="1"/>
  <c r="AF766" i="1"/>
  <c r="AF768" i="1"/>
  <c r="D769" i="1"/>
  <c r="D771" i="1"/>
  <c r="AH310" i="1"/>
  <c r="AG316" i="1"/>
  <c r="D314" i="1"/>
  <c r="AF315" i="1"/>
  <c r="D316" i="1"/>
  <c r="D317" i="1"/>
  <c r="AG317" i="1"/>
  <c r="A313" i="1"/>
  <c r="A314" i="1"/>
  <c r="A315" i="1"/>
  <c r="AI314" i="1" l="1"/>
  <c r="AJ316" i="1"/>
  <c r="AJ317" i="1"/>
  <c r="AG771" i="1"/>
  <c r="AJ771" i="1" s="1"/>
  <c r="AH766" i="1"/>
  <c r="AF771" i="1"/>
  <c r="AF770" i="1"/>
  <c r="AF769" i="1"/>
  <c r="D772" i="1"/>
  <c r="AG772" i="1"/>
  <c r="AJ772" i="1" s="1"/>
  <c r="AF317" i="1"/>
  <c r="AH311" i="1"/>
  <c r="AH312" i="1" s="1"/>
  <c r="AF316" i="1"/>
  <c r="AF314" i="1"/>
  <c r="D319" i="1"/>
  <c r="AG320" i="1"/>
  <c r="AG319" i="1"/>
  <c r="A316" i="1"/>
  <c r="A317" i="1" s="1"/>
  <c r="AI316" i="1" l="1"/>
  <c r="AI317" i="1"/>
  <c r="D320" i="1"/>
  <c r="AH320" i="1" s="1"/>
  <c r="AJ319" i="1"/>
  <c r="AJ320" i="1"/>
  <c r="AH319" i="1"/>
  <c r="AF772" i="1"/>
  <c r="AH767" i="1"/>
  <c r="AH768" i="1" s="1"/>
  <c r="AG774" i="1"/>
  <c r="AJ774" i="1" s="1"/>
  <c r="AF319" i="1"/>
  <c r="AH313" i="1"/>
  <c r="D322" i="1"/>
  <c r="D321" i="1"/>
  <c r="AG322" i="1"/>
  <c r="AG321" i="1"/>
  <c r="A318" i="1"/>
  <c r="A319" i="1" s="1"/>
  <c r="AF320" i="1" l="1"/>
  <c r="AJ321" i="1"/>
  <c r="AJ322" i="1" s="1"/>
  <c r="AH769" i="1"/>
  <c r="AG776" i="1"/>
  <c r="AJ776" i="1" s="1"/>
  <c r="AH770" i="1"/>
  <c r="AH771" i="1" s="1"/>
  <c r="D774" i="1"/>
  <c r="D776" i="1"/>
  <c r="AF321" i="1"/>
  <c r="AF322" i="1"/>
  <c r="AH314" i="1"/>
  <c r="AH315" i="1" s="1"/>
  <c r="AG324" i="1"/>
  <c r="AH321" i="1"/>
  <c r="D326" i="1"/>
  <c r="AG326" i="1"/>
  <c r="D323" i="1"/>
  <c r="AG323" i="1"/>
  <c r="AG325" i="1"/>
  <c r="D325" i="1"/>
  <c r="D324" i="1"/>
  <c r="A320" i="1"/>
  <c r="AJ323" i="1" l="1"/>
  <c r="AJ324" i="1" s="1"/>
  <c r="AJ325" i="1" s="1"/>
  <c r="AJ326" i="1" s="1"/>
  <c r="AH774" i="1"/>
  <c r="AH776" i="1"/>
  <c r="AF776" i="1"/>
  <c r="AF774" i="1"/>
  <c r="AH772" i="1"/>
  <c r="AG778" i="1"/>
  <c r="AJ778" i="1" s="1"/>
  <c r="D778" i="1"/>
  <c r="AF323" i="1"/>
  <c r="AF326" i="1"/>
  <c r="AF325" i="1"/>
  <c r="AH322" i="1"/>
  <c r="AG327" i="1"/>
  <c r="AH323" i="1"/>
  <c r="AF324" i="1"/>
  <c r="D327" i="1"/>
  <c r="D328" i="1"/>
  <c r="AH316" i="1"/>
  <c r="AH317" i="1"/>
  <c r="A321" i="1"/>
  <c r="A322" i="1" s="1"/>
  <c r="A323" i="1"/>
  <c r="AI321" i="1" l="1"/>
  <c r="AI323" i="1"/>
  <c r="AI322" i="1"/>
  <c r="AG328" i="1"/>
  <c r="AJ327" i="1"/>
  <c r="D779" i="1"/>
  <c r="AH778" i="1"/>
  <c r="AG779" i="1"/>
  <c r="AJ779" i="1" s="1"/>
  <c r="AG780" i="1"/>
  <c r="AJ780" i="1" s="1"/>
  <c r="AF778" i="1"/>
  <c r="D780" i="1"/>
  <c r="AF328" i="1"/>
  <c r="AH324" i="1"/>
  <c r="AF327" i="1"/>
  <c r="D330" i="1"/>
  <c r="AG330" i="1"/>
  <c r="D331" i="1"/>
  <c r="AG331" i="1"/>
  <c r="A324" i="1"/>
  <c r="A325" i="1"/>
  <c r="AI324" i="1" l="1"/>
  <c r="AI325" i="1"/>
  <c r="AJ328" i="1"/>
  <c r="AJ330" i="1"/>
  <c r="AJ331" i="1"/>
  <c r="AH330" i="1"/>
  <c r="AF779" i="1"/>
  <c r="AH779" i="1"/>
  <c r="AG781" i="1"/>
  <c r="AJ781" i="1" s="1"/>
  <c r="AH780" i="1"/>
  <c r="D781" i="1"/>
  <c r="AF780" i="1"/>
  <c r="D782" i="1"/>
  <c r="AG782" i="1"/>
  <c r="AJ782" i="1" s="1"/>
  <c r="AH325" i="1"/>
  <c r="D332" i="1"/>
  <c r="AF330" i="1"/>
  <c r="AH331" i="1"/>
  <c r="AG332" i="1"/>
  <c r="AF331" i="1"/>
  <c r="A326" i="1"/>
  <c r="AI326" i="1" l="1"/>
  <c r="AJ332" i="1"/>
  <c r="D783" i="1"/>
  <c r="AF781" i="1"/>
  <c r="AH781" i="1"/>
  <c r="AG785" i="1"/>
  <c r="AJ785" i="1" s="1"/>
  <c r="AG783" i="1"/>
  <c r="AJ783" i="1" s="1"/>
  <c r="AF782" i="1"/>
  <c r="AH326" i="1"/>
  <c r="AH327" i="1" s="1"/>
  <c r="AG333" i="1"/>
  <c r="AH328" i="1"/>
  <c r="AF332" i="1"/>
  <c r="D333" i="1"/>
  <c r="AH332" i="1"/>
  <c r="D335" i="1"/>
  <c r="AG335" i="1"/>
  <c r="A327" i="1"/>
  <c r="A328" i="1"/>
  <c r="A329" i="1"/>
  <c r="A330" i="1" s="1"/>
  <c r="AI328" i="1" l="1"/>
  <c r="AI327" i="1"/>
  <c r="AI329" i="1"/>
  <c r="AJ335" i="1"/>
  <c r="AH335" i="1"/>
  <c r="AJ333" i="1"/>
  <c r="D785" i="1"/>
  <c r="AF783" i="1"/>
  <c r="AG786" i="1"/>
  <c r="AJ786" i="1" s="1"/>
  <c r="AH782" i="1"/>
  <c r="D786" i="1"/>
  <c r="AH333" i="1"/>
  <c r="AF333" i="1"/>
  <c r="AF335" i="1"/>
  <c r="AG337" i="1"/>
  <c r="D337" i="1"/>
  <c r="A331" i="1"/>
  <c r="A332" i="1"/>
  <c r="AI331" i="1" l="1"/>
  <c r="AJ337" i="1"/>
  <c r="AH337" i="1"/>
  <c r="AH785" i="1"/>
  <c r="AF785" i="1"/>
  <c r="AG787" i="1"/>
  <c r="AJ787" i="1" s="1"/>
  <c r="AH783" i="1"/>
  <c r="AG788" i="1"/>
  <c r="AJ788" i="1" s="1"/>
  <c r="D787" i="1"/>
  <c r="AH786" i="1"/>
  <c r="AF786" i="1"/>
  <c r="D788" i="1"/>
  <c r="AG789" i="1"/>
  <c r="AJ789" i="1" s="1"/>
  <c r="D338" i="1"/>
  <c r="AF337" i="1"/>
  <c r="AG338" i="1"/>
  <c r="AG339" i="1"/>
  <c r="D340" i="1"/>
  <c r="A333" i="1"/>
  <c r="A334" i="1"/>
  <c r="A335" i="1"/>
  <c r="AI334" i="1" l="1"/>
  <c r="AI333" i="1"/>
  <c r="AG340" i="1"/>
  <c r="D339" i="1"/>
  <c r="AF339" i="1" s="1"/>
  <c r="AJ338" i="1"/>
  <c r="AJ339" i="1" s="1"/>
  <c r="AH787" i="1"/>
  <c r="AF787" i="1"/>
  <c r="D790" i="1"/>
  <c r="D789" i="1"/>
  <c r="AH788" i="1"/>
  <c r="AF788" i="1"/>
  <c r="AG790" i="1"/>
  <c r="AJ790" i="1" s="1"/>
  <c r="D791" i="1"/>
  <c r="AH338" i="1"/>
  <c r="AF338" i="1"/>
  <c r="AF340" i="1"/>
  <c r="AG341" i="1"/>
  <c r="D341" i="1"/>
  <c r="A336" i="1"/>
  <c r="A337" i="1"/>
  <c r="A338" i="1" s="1"/>
  <c r="AI338" i="1" l="1"/>
  <c r="AI336" i="1"/>
  <c r="AJ340" i="1"/>
  <c r="AJ341" i="1"/>
  <c r="AG791" i="1"/>
  <c r="AJ791" i="1" s="1"/>
  <c r="AF790" i="1"/>
  <c r="AF789" i="1"/>
  <c r="AH789" i="1"/>
  <c r="AG792" i="1"/>
  <c r="AJ792" i="1" s="1"/>
  <c r="AF791" i="1"/>
  <c r="D792" i="1"/>
  <c r="AH339" i="1"/>
  <c r="D343" i="1"/>
  <c r="D342" i="1"/>
  <c r="AG342" i="1"/>
  <c r="AF341" i="1"/>
  <c r="A339" i="1"/>
  <c r="A340" i="1"/>
  <c r="AI340" i="1" l="1"/>
  <c r="AI339" i="1"/>
  <c r="AJ342" i="1"/>
  <c r="D793" i="1"/>
  <c r="AG793" i="1"/>
  <c r="AJ793" i="1" s="1"/>
  <c r="AG794" i="1"/>
  <c r="AJ794" i="1" s="1"/>
  <c r="AH790" i="1"/>
  <c r="AF792" i="1"/>
  <c r="D794" i="1"/>
  <c r="AH791" i="1"/>
  <c r="AF343" i="1"/>
  <c r="AF342" i="1"/>
  <c r="AG343" i="1"/>
  <c r="AH340" i="1"/>
  <c r="D345" i="1"/>
  <c r="AG345" i="1"/>
  <c r="A341" i="1"/>
  <c r="A342" i="1"/>
  <c r="AI341" i="1" l="1"/>
  <c r="AJ345" i="1"/>
  <c r="AJ343" i="1"/>
  <c r="AH345" i="1"/>
  <c r="AF793" i="1"/>
  <c r="AG796" i="1"/>
  <c r="AJ796" i="1" s="1"/>
  <c r="AH792" i="1"/>
  <c r="AH793" i="1" s="1"/>
  <c r="AF794" i="1"/>
  <c r="D347" i="1"/>
  <c r="AH341" i="1"/>
  <c r="AH342" i="1" s="1"/>
  <c r="AF345" i="1"/>
  <c r="AG347" i="1"/>
  <c r="AG348" i="1"/>
  <c r="D348" i="1"/>
  <c r="A343" i="1"/>
  <c r="A344" i="1"/>
  <c r="A345" i="1"/>
  <c r="AI344" i="1" l="1"/>
  <c r="AI343" i="1"/>
  <c r="AJ347" i="1"/>
  <c r="AJ348" i="1"/>
  <c r="AH347" i="1"/>
  <c r="D796" i="1"/>
  <c r="AH794" i="1"/>
  <c r="AG798" i="1"/>
  <c r="AJ798" i="1" s="1"/>
  <c r="D798" i="1"/>
  <c r="AH348" i="1"/>
  <c r="AH343" i="1"/>
  <c r="AF348" i="1"/>
  <c r="AF347" i="1"/>
  <c r="AG350" i="1"/>
  <c r="D350" i="1"/>
  <c r="A346" i="1"/>
  <c r="AI346" i="1" l="1"/>
  <c r="AJ350" i="1"/>
  <c r="AH350" i="1"/>
  <c r="AG799" i="1"/>
  <c r="AJ799" i="1" s="1"/>
  <c r="AH796" i="1"/>
  <c r="AH798" i="1"/>
  <c r="AF796" i="1"/>
  <c r="AF798" i="1"/>
  <c r="D799" i="1"/>
  <c r="D800" i="1"/>
  <c r="AG800" i="1"/>
  <c r="AJ800" i="1" s="1"/>
  <c r="AF350" i="1"/>
  <c r="AG352" i="1"/>
  <c r="A347" i="1"/>
  <c r="A348" i="1"/>
  <c r="AI348" i="1" l="1"/>
  <c r="AJ352" i="1"/>
  <c r="D801" i="1"/>
  <c r="AH799" i="1"/>
  <c r="D802" i="1"/>
  <c r="AH800" i="1"/>
  <c r="AF800" i="1"/>
  <c r="AG802" i="1"/>
  <c r="AJ802" i="1" s="1"/>
  <c r="AG801" i="1"/>
  <c r="AJ801" i="1" s="1"/>
  <c r="AF799" i="1"/>
  <c r="AG803" i="1"/>
  <c r="AJ803" i="1" s="1"/>
  <c r="D352" i="1"/>
  <c r="D353" i="1"/>
  <c r="D354" i="1"/>
  <c r="A349" i="1"/>
  <c r="A350" i="1"/>
  <c r="AI349" i="1" l="1"/>
  <c r="AG353" i="1"/>
  <c r="AJ353" i="1" s="1"/>
  <c r="AH352" i="1"/>
  <c r="D803" i="1"/>
  <c r="AH801" i="1"/>
  <c r="AF802" i="1"/>
  <c r="AF801" i="1"/>
  <c r="AF352" i="1"/>
  <c r="AF354" i="1"/>
  <c r="AF353" i="1"/>
  <c r="AG354" i="1"/>
  <c r="AH353" i="1"/>
  <c r="A351" i="1"/>
  <c r="AI351" i="1" l="1"/>
  <c r="AJ354" i="1"/>
  <c r="AF803" i="1"/>
  <c r="AH802" i="1"/>
  <c r="D805" i="1"/>
  <c r="AG806" i="1"/>
  <c r="AJ806" i="1" s="1"/>
  <c r="AH803" i="1"/>
  <c r="D806" i="1"/>
  <c r="AG807" i="1"/>
  <c r="AJ807" i="1" s="1"/>
  <c r="D807" i="1"/>
  <c r="AG356" i="1"/>
  <c r="D356" i="1"/>
  <c r="AH354" i="1"/>
  <c r="A352" i="1"/>
  <c r="A353" i="1" s="1"/>
  <c r="A354" i="1"/>
  <c r="AI353" i="1" l="1"/>
  <c r="AJ356" i="1"/>
  <c r="AH356" i="1"/>
  <c r="AG805" i="1"/>
  <c r="AJ805" i="1" s="1"/>
  <c r="AH805" i="1"/>
  <c r="AF805" i="1"/>
  <c r="AF806" i="1"/>
  <c r="D808" i="1"/>
  <c r="AF807" i="1"/>
  <c r="AH806" i="1"/>
  <c r="AG808" i="1"/>
  <c r="AJ808" i="1" s="1"/>
  <c r="D358" i="1"/>
  <c r="AF356" i="1"/>
  <c r="AG358" i="1"/>
  <c r="A355" i="1"/>
  <c r="A356" i="1"/>
  <c r="AI355" i="1" l="1"/>
  <c r="D359" i="1"/>
  <c r="AH359" i="1" s="1"/>
  <c r="AJ358" i="1"/>
  <c r="AH358" i="1"/>
  <c r="AG809" i="1"/>
  <c r="AJ809" i="1" s="1"/>
  <c r="D809" i="1"/>
  <c r="AG810" i="1"/>
  <c r="AJ810" i="1" s="1"/>
  <c r="AH807" i="1"/>
  <c r="AF808" i="1"/>
  <c r="D810" i="1"/>
  <c r="AH808" i="1"/>
  <c r="D811" i="1"/>
  <c r="AG359" i="1"/>
  <c r="AF358" i="1"/>
  <c r="A357" i="1"/>
  <c r="A358" i="1"/>
  <c r="A359" i="1" s="1"/>
  <c r="AI357" i="1" l="1"/>
  <c r="AF359" i="1"/>
  <c r="AI359" i="1"/>
  <c r="AJ359" i="1"/>
  <c r="AF809" i="1"/>
  <c r="AH809" i="1"/>
  <c r="AF811" i="1"/>
  <c r="AG811" i="1"/>
  <c r="AJ811" i="1" s="1"/>
  <c r="AF810" i="1"/>
  <c r="D812" i="1"/>
  <c r="AG812" i="1"/>
  <c r="AJ812" i="1" s="1"/>
  <c r="D361" i="1"/>
  <c r="AG361" i="1"/>
  <c r="A360" i="1"/>
  <c r="A361" i="1" s="1"/>
  <c r="AI360" i="1" l="1"/>
  <c r="AJ361" i="1"/>
  <c r="AH361" i="1"/>
  <c r="AG813" i="1"/>
  <c r="AJ813" i="1" s="1"/>
  <c r="AH810" i="1"/>
  <c r="AH811" i="1"/>
  <c r="D813" i="1"/>
  <c r="AF812" i="1"/>
  <c r="D814" i="1"/>
  <c r="AG814" i="1"/>
  <c r="AJ814" i="1" s="1"/>
  <c r="D362" i="1"/>
  <c r="AG362" i="1"/>
  <c r="AG363" i="1"/>
  <c r="AF361" i="1"/>
  <c r="D363" i="1"/>
  <c r="D364" i="1"/>
  <c r="AG364" i="1"/>
  <c r="A362" i="1"/>
  <c r="AI362" i="1" l="1"/>
  <c r="AJ362" i="1"/>
  <c r="AJ363" i="1" s="1"/>
  <c r="AJ364" i="1" s="1"/>
  <c r="D816" i="1"/>
  <c r="AF814" i="1"/>
  <c r="AH812" i="1"/>
  <c r="AH813" i="1" s="1"/>
  <c r="AG816" i="1"/>
  <c r="AJ816" i="1" s="1"/>
  <c r="AF813" i="1"/>
  <c r="AF362" i="1"/>
  <c r="AH362" i="1"/>
  <c r="AF363" i="1"/>
  <c r="AF364" i="1"/>
  <c r="AG365" i="1"/>
  <c r="A363" i="1"/>
  <c r="A364" i="1"/>
  <c r="A365" i="1"/>
  <c r="AI364" i="1" l="1"/>
  <c r="AI363" i="1"/>
  <c r="AI365" i="1"/>
  <c r="AJ365" i="1"/>
  <c r="AH816" i="1"/>
  <c r="AH814" i="1"/>
  <c r="AF816" i="1"/>
  <c r="AG818" i="1"/>
  <c r="AJ818" i="1" s="1"/>
  <c r="D365" i="1"/>
  <c r="D367" i="1"/>
  <c r="AH363" i="1"/>
  <c r="AG367" i="1"/>
  <c r="A366" i="1"/>
  <c r="A367" i="1"/>
  <c r="AI366" i="1" l="1"/>
  <c r="AH367" i="1"/>
  <c r="AJ367" i="1"/>
  <c r="D818" i="1"/>
  <c r="D820" i="1"/>
  <c r="AF365" i="1"/>
  <c r="AF367" i="1"/>
  <c r="AG368" i="1"/>
  <c r="AG369" i="1"/>
  <c r="D368" i="1"/>
  <c r="AH364" i="1"/>
  <c r="D369" i="1"/>
  <c r="A368" i="1"/>
  <c r="A369" i="1"/>
  <c r="AI368" i="1" l="1"/>
  <c r="AJ368" i="1"/>
  <c r="AJ369" i="1"/>
  <c r="AI369" i="1"/>
  <c r="AG820" i="1"/>
  <c r="AJ820" i="1" s="1"/>
  <c r="AH818" i="1"/>
  <c r="AH820" i="1"/>
  <c r="AF818" i="1"/>
  <c r="AF820" i="1"/>
  <c r="AG821" i="1"/>
  <c r="AJ821" i="1" s="1"/>
  <c r="D821" i="1"/>
  <c r="AH365" i="1"/>
  <c r="D370" i="1"/>
  <c r="AG370" i="1"/>
  <c r="AH368" i="1"/>
  <c r="AF368" i="1"/>
  <c r="D371" i="1"/>
  <c r="AF369" i="1"/>
  <c r="A370" i="1"/>
  <c r="A371" i="1"/>
  <c r="AJ370" i="1" l="1"/>
  <c r="AI371" i="1"/>
  <c r="AG371" i="1"/>
  <c r="AF371" i="1"/>
  <c r="AH369" i="1"/>
  <c r="AF370" i="1"/>
  <c r="AG372" i="1"/>
  <c r="AH370" i="1"/>
  <c r="A372" i="1"/>
  <c r="AJ371" i="1" l="1"/>
  <c r="AJ372" i="1" s="1"/>
  <c r="AH821" i="1"/>
  <c r="AF821" i="1"/>
  <c r="D823" i="1"/>
  <c r="AG823" i="1"/>
  <c r="AJ823" i="1" s="1"/>
  <c r="D824" i="1"/>
  <c r="AG824" i="1"/>
  <c r="AJ824" i="1" s="1"/>
  <c r="AG825" i="1"/>
  <c r="AJ825" i="1" s="1"/>
  <c r="D825" i="1"/>
  <c r="AH371" i="1"/>
  <c r="D372" i="1"/>
  <c r="A373" i="1"/>
  <c r="AI373" i="1" l="1"/>
  <c r="AH823" i="1"/>
  <c r="AF823" i="1"/>
  <c r="AF824" i="1"/>
  <c r="AH824" i="1"/>
  <c r="AF825" i="1"/>
  <c r="D826" i="1"/>
  <c r="AG826" i="1"/>
  <c r="AJ826" i="1" s="1"/>
  <c r="D827" i="1"/>
  <c r="AG827" i="1"/>
  <c r="AJ827" i="1" s="1"/>
  <c r="AG828" i="1"/>
  <c r="AJ828" i="1" s="1"/>
  <c r="D828" i="1"/>
  <c r="AG374" i="1"/>
  <c r="AH372" i="1"/>
  <c r="AF372" i="1"/>
  <c r="D374" i="1"/>
  <c r="AG375" i="1"/>
  <c r="D375" i="1"/>
  <c r="AG376" i="1"/>
  <c r="A374" i="1"/>
  <c r="AJ374" i="1" l="1"/>
  <c r="AH374" i="1"/>
  <c r="AJ375" i="1"/>
  <c r="AJ376" i="1" s="1"/>
  <c r="AF828" i="1"/>
  <c r="AF827" i="1"/>
  <c r="D831" i="1"/>
  <c r="AH825" i="1"/>
  <c r="AF826" i="1"/>
  <c r="AG830" i="1"/>
  <c r="AJ830" i="1" s="1"/>
  <c r="AH826" i="1"/>
  <c r="D830" i="1"/>
  <c r="AG377" i="1"/>
  <c r="AF374" i="1"/>
  <c r="D376" i="1"/>
  <c r="D378" i="1"/>
  <c r="AF375" i="1"/>
  <c r="D377" i="1"/>
  <c r="AH375" i="1"/>
  <c r="AG378" i="1"/>
  <c r="A375" i="1"/>
  <c r="A376" i="1"/>
  <c r="A377" i="1" s="1"/>
  <c r="AI375" i="1" l="1"/>
  <c r="AI376" i="1"/>
  <c r="D379" i="1"/>
  <c r="AJ377" i="1"/>
  <c r="AJ378" i="1" s="1"/>
  <c r="AH830" i="1"/>
  <c r="AG831" i="1"/>
  <c r="AJ831" i="1" s="1"/>
  <c r="AF830" i="1"/>
  <c r="AF831" i="1"/>
  <c r="AH827" i="1"/>
  <c r="AH831" i="1"/>
  <c r="D833" i="1"/>
  <c r="D832" i="1"/>
  <c r="AG832" i="1"/>
  <c r="AJ832" i="1" s="1"/>
  <c r="AG379" i="1"/>
  <c r="AF379" i="1"/>
  <c r="AF377" i="1"/>
  <c r="AH376" i="1"/>
  <c r="AF378" i="1"/>
  <c r="AF376" i="1"/>
  <c r="AG380" i="1"/>
  <c r="D380" i="1"/>
  <c r="AG381" i="1"/>
  <c r="A378" i="1"/>
  <c r="AI378" i="1" l="1"/>
  <c r="AJ379" i="1"/>
  <c r="AJ380" i="1"/>
  <c r="AJ381" i="1" s="1"/>
  <c r="AG833" i="1"/>
  <c r="AJ833" i="1" s="1"/>
  <c r="AF833" i="1"/>
  <c r="AF832" i="1"/>
  <c r="AH828" i="1"/>
  <c r="AH832" i="1"/>
  <c r="AG834" i="1"/>
  <c r="AJ834" i="1" s="1"/>
  <c r="D834" i="1"/>
  <c r="AG835" i="1"/>
  <c r="AJ835" i="1" s="1"/>
  <c r="D835" i="1"/>
  <c r="AH377" i="1"/>
  <c r="AF380" i="1"/>
  <c r="AG382" i="1"/>
  <c r="D381" i="1"/>
  <c r="D382" i="1"/>
  <c r="A379" i="1"/>
  <c r="A380" i="1" s="1"/>
  <c r="AI380" i="1" l="1"/>
  <c r="AI379" i="1"/>
  <c r="AJ382" i="1"/>
  <c r="AH833" i="1"/>
  <c r="AH834" i="1"/>
  <c r="AG836" i="1"/>
  <c r="AJ836" i="1" s="1"/>
  <c r="D836" i="1"/>
  <c r="AF835" i="1"/>
  <c r="AF834" i="1"/>
  <c r="D383" i="1"/>
  <c r="AG383" i="1"/>
  <c r="AF382" i="1"/>
  <c r="AF381" i="1"/>
  <c r="AH378" i="1"/>
  <c r="AH379" i="1" s="1"/>
  <c r="AG384" i="1"/>
  <c r="D384" i="1"/>
  <c r="A381" i="1"/>
  <c r="A382" i="1"/>
  <c r="AI381" i="1" l="1"/>
  <c r="AJ383" i="1"/>
  <c r="AJ384" i="1" s="1"/>
  <c r="AF836" i="1"/>
  <c r="AH835" i="1"/>
  <c r="AH836" i="1"/>
  <c r="D838" i="1"/>
  <c r="AG838" i="1"/>
  <c r="AJ838" i="1" s="1"/>
  <c r="AG839" i="1"/>
  <c r="AJ839" i="1" s="1"/>
  <c r="AF383" i="1"/>
  <c r="AF384" i="1"/>
  <c r="AH380" i="1"/>
  <c r="AH381" i="1"/>
  <c r="A383" i="1"/>
  <c r="A384" i="1"/>
  <c r="A385" i="1" s="1"/>
  <c r="AI383" i="1" l="1"/>
  <c r="AI385" i="1"/>
  <c r="AH838" i="1"/>
  <c r="D839" i="1"/>
  <c r="AF838" i="1"/>
  <c r="D840" i="1"/>
  <c r="AG840" i="1"/>
  <c r="AJ840" i="1" s="1"/>
  <c r="AG841" i="1"/>
  <c r="AJ841" i="1" s="1"/>
  <c r="D841" i="1"/>
  <c r="AG386" i="1"/>
  <c r="D386" i="1"/>
  <c r="AH382" i="1"/>
  <c r="D387" i="1"/>
  <c r="A386" i="1"/>
  <c r="A387" i="1" s="1"/>
  <c r="AG387" i="1" l="1"/>
  <c r="AJ387" i="1" s="1"/>
  <c r="AJ386" i="1"/>
  <c r="AH386" i="1"/>
  <c r="AI387" i="1"/>
  <c r="AN755" i="1"/>
  <c r="AN756" i="1"/>
  <c r="AN757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4" i="1"/>
  <c r="AN776" i="1"/>
  <c r="AN778" i="1"/>
  <c r="AN779" i="1"/>
  <c r="AN780" i="1"/>
  <c r="AN781" i="1"/>
  <c r="AN782" i="1"/>
  <c r="AN783" i="1"/>
  <c r="AN785" i="1"/>
  <c r="AN786" i="1"/>
  <c r="AN787" i="1"/>
  <c r="AN788" i="1"/>
  <c r="AN789" i="1"/>
  <c r="AN790" i="1"/>
  <c r="AN791" i="1"/>
  <c r="AN792" i="1"/>
  <c r="AN793" i="1"/>
  <c r="AN794" i="1"/>
  <c r="AN796" i="1"/>
  <c r="AN798" i="1"/>
  <c r="AN799" i="1"/>
  <c r="AN800" i="1"/>
  <c r="AN801" i="1"/>
  <c r="AN802" i="1"/>
  <c r="AN803" i="1"/>
  <c r="AN805" i="1"/>
  <c r="AN806" i="1"/>
  <c r="AN807" i="1"/>
  <c r="AN808" i="1"/>
  <c r="AN809" i="1"/>
  <c r="AN810" i="1"/>
  <c r="AN811" i="1"/>
  <c r="AN812" i="1"/>
  <c r="AN813" i="1"/>
  <c r="AN814" i="1"/>
  <c r="AN816" i="1"/>
  <c r="AN818" i="1"/>
  <c r="AN820" i="1"/>
  <c r="AN821" i="1"/>
  <c r="AN753" i="1"/>
  <c r="AN749" i="1"/>
  <c r="AN745" i="1"/>
  <c r="AN737" i="1"/>
  <c r="AN733" i="1"/>
  <c r="AN729" i="1"/>
  <c r="AN725" i="1"/>
  <c r="AN721" i="1"/>
  <c r="AN717" i="1"/>
  <c r="AN742" i="1"/>
  <c r="AN752" i="1"/>
  <c r="AN746" i="1"/>
  <c r="AN734" i="1"/>
  <c r="AN722" i="1"/>
  <c r="AN743" i="1"/>
  <c r="AN714" i="1"/>
  <c r="AN750" i="1"/>
  <c r="AN751" i="1"/>
  <c r="AN747" i="1"/>
  <c r="AN739" i="1"/>
  <c r="AN735" i="1"/>
  <c r="AN731" i="1"/>
  <c r="AN727" i="1"/>
  <c r="AN719" i="1"/>
  <c r="AN736" i="1"/>
  <c r="AN732" i="1"/>
  <c r="AN728" i="1"/>
  <c r="AN724" i="1"/>
  <c r="AN720" i="1"/>
  <c r="AN716" i="1"/>
  <c r="AN741" i="1"/>
  <c r="AN689" i="1"/>
  <c r="AN669" i="1"/>
  <c r="AN653" i="1"/>
  <c r="AN633" i="1"/>
  <c r="AN617" i="1"/>
  <c r="AN585" i="1"/>
  <c r="AN569" i="1"/>
  <c r="AN553" i="1"/>
  <c r="AN528" i="1"/>
  <c r="AN692" i="1"/>
  <c r="AN676" i="1"/>
  <c r="AN652" i="1"/>
  <c r="AN636" i="1"/>
  <c r="AN592" i="1"/>
  <c r="AN576" i="1"/>
  <c r="AN560" i="1"/>
  <c r="AN539" i="1"/>
  <c r="AN559" i="1"/>
  <c r="AN538" i="1"/>
  <c r="AN698" i="1"/>
  <c r="AN682" i="1"/>
  <c r="AN695" i="1"/>
  <c r="AN675" i="1"/>
  <c r="AN659" i="1"/>
  <c r="AN639" i="1"/>
  <c r="AN623" i="1"/>
  <c r="AN603" i="1"/>
  <c r="AN583" i="1"/>
  <c r="AN658" i="1"/>
  <c r="AN606" i="1"/>
  <c r="AN578" i="1"/>
  <c r="AN541" i="1"/>
  <c r="AN642" i="1"/>
  <c r="AN610" i="1"/>
  <c r="AN574" i="1"/>
  <c r="AN520" i="1"/>
  <c r="AN522" i="1"/>
  <c r="AN498" i="1"/>
  <c r="AN357" i="1"/>
  <c r="AN442" i="1"/>
  <c r="AN124" i="1"/>
  <c r="AN92" i="1"/>
  <c r="AN433" i="1"/>
  <c r="AN508" i="1"/>
  <c r="AN525" i="1"/>
  <c r="AN506" i="1"/>
  <c r="AN523" i="1"/>
  <c r="AN55" i="1"/>
  <c r="AN147" i="1"/>
  <c r="AN101" i="1"/>
  <c r="AN437" i="1"/>
  <c r="AN283" i="1"/>
  <c r="AN116" i="1"/>
  <c r="AN705" i="1"/>
  <c r="AN681" i="1"/>
  <c r="AN665" i="1"/>
  <c r="AN645" i="1"/>
  <c r="AN629" i="1"/>
  <c r="AN613" i="1"/>
  <c r="AN581" i="1"/>
  <c r="AN565" i="1"/>
  <c r="AN549" i="1"/>
  <c r="AN704" i="1"/>
  <c r="AN688" i="1"/>
  <c r="AN672" i="1"/>
  <c r="AN648" i="1"/>
  <c r="AN608" i="1"/>
  <c r="AN588" i="1"/>
  <c r="AN572" i="1"/>
  <c r="AN552" i="1"/>
  <c r="AN535" i="1"/>
  <c r="AN555" i="1"/>
  <c r="AN534" i="1"/>
  <c r="AN694" i="1"/>
  <c r="AN678" i="1"/>
  <c r="AN691" i="1"/>
  <c r="AN671" i="1"/>
  <c r="AN655" i="1"/>
  <c r="AN635" i="1"/>
  <c r="AN619" i="1"/>
  <c r="AN599" i="1"/>
  <c r="AN579" i="1"/>
  <c r="AN654" i="1"/>
  <c r="AN602" i="1"/>
  <c r="AN570" i="1"/>
  <c r="AN674" i="1"/>
  <c r="AN630" i="1"/>
  <c r="AN598" i="1"/>
  <c r="AN558" i="1"/>
  <c r="AN512" i="1"/>
  <c r="AN496" i="1"/>
  <c r="AN514" i="1"/>
  <c r="AN455" i="1"/>
  <c r="AN405" i="1"/>
  <c r="AN190" i="1"/>
  <c r="AN202" i="1"/>
  <c r="AN677" i="1"/>
  <c r="AN641" i="1"/>
  <c r="AN605" i="1"/>
  <c r="AN561" i="1"/>
  <c r="AN700" i="1"/>
  <c r="AN664" i="1"/>
  <c r="AN600" i="1"/>
  <c r="AN568" i="1"/>
  <c r="AN571" i="1"/>
  <c r="AN530" i="1"/>
  <c r="AN707" i="1"/>
  <c r="AN667" i="1"/>
  <c r="AN631" i="1"/>
  <c r="AN595" i="1"/>
  <c r="AN646" i="1"/>
  <c r="AN562" i="1"/>
  <c r="AN622" i="1"/>
  <c r="AN554" i="1"/>
  <c r="AN521" i="1"/>
  <c r="AN349" i="1"/>
  <c r="AN509" i="1"/>
  <c r="AN300" i="1"/>
  <c r="AN61" i="1"/>
  <c r="AN90" i="1"/>
  <c r="AN76" i="1"/>
  <c r="AN94" i="1"/>
  <c r="AN344" i="1"/>
  <c r="AN697" i="1"/>
  <c r="AN657" i="1"/>
  <c r="AN621" i="1"/>
  <c r="AN573" i="1"/>
  <c r="AN532" i="1"/>
  <c r="AN680" i="1"/>
  <c r="AN640" i="1"/>
  <c r="AN580" i="1"/>
  <c r="AN544" i="1"/>
  <c r="AN542" i="1"/>
  <c r="AN686" i="1"/>
  <c r="AN683" i="1"/>
  <c r="AN647" i="1"/>
  <c r="AN611" i="1"/>
  <c r="AN666" i="1"/>
  <c r="AN586" i="1"/>
  <c r="AN650" i="1"/>
  <c r="AN582" i="1"/>
  <c r="AN507" i="1"/>
  <c r="AN360" i="1"/>
  <c r="AN517" i="1"/>
  <c r="AN480" i="1"/>
  <c r="AN511" i="1"/>
  <c r="AN173" i="1"/>
  <c r="AN175" i="1"/>
  <c r="AN336" i="1"/>
  <c r="AN211" i="1"/>
  <c r="AN24" i="1"/>
  <c r="AN205" i="1"/>
  <c r="AN444" i="1"/>
  <c r="AN119" i="1"/>
  <c r="AN329" i="1"/>
  <c r="AN417" i="1"/>
  <c r="AN237" i="1"/>
  <c r="AN271" i="1"/>
  <c r="AN709" i="1"/>
  <c r="AN712" i="1"/>
  <c r="AN701" i="1"/>
  <c r="AN661" i="1"/>
  <c r="AN625" i="1"/>
  <c r="AN577" i="1"/>
  <c r="AN536" i="1"/>
  <c r="AN684" i="1"/>
  <c r="AN644" i="1"/>
  <c r="AN584" i="1"/>
  <c r="AN548" i="1"/>
  <c r="AN551" i="1"/>
  <c r="AN690" i="1"/>
  <c r="AN687" i="1"/>
  <c r="AN651" i="1"/>
  <c r="AN615" i="1"/>
  <c r="AN670" i="1"/>
  <c r="AN594" i="1"/>
  <c r="AN662" i="1"/>
  <c r="AN590" i="1"/>
  <c r="AN519" i="1"/>
  <c r="AN487" i="1"/>
  <c r="AN526" i="1"/>
  <c r="AN453" i="1"/>
  <c r="AN426" i="1"/>
  <c r="AN247" i="1"/>
  <c r="AN35" i="1"/>
  <c r="AN673" i="1"/>
  <c r="AN637" i="1"/>
  <c r="AN589" i="1"/>
  <c r="AN557" i="1"/>
  <c r="AN696" i="1"/>
  <c r="AN660" i="1"/>
  <c r="AN596" i="1"/>
  <c r="AN564" i="1"/>
  <c r="AN567" i="1"/>
  <c r="AN702" i="1"/>
  <c r="AN703" i="1"/>
  <c r="AN663" i="1"/>
  <c r="AN627" i="1"/>
  <c r="AN591" i="1"/>
  <c r="AN638" i="1"/>
  <c r="AN550" i="1"/>
  <c r="AN614" i="1"/>
  <c r="AN546" i="1"/>
  <c r="AN513" i="1"/>
  <c r="AN489" i="1"/>
  <c r="AN474" i="1"/>
  <c r="AN27" i="1"/>
  <c r="AN196" i="1"/>
  <c r="AN10" i="1"/>
  <c r="AN334" i="1"/>
  <c r="AN516" i="1"/>
  <c r="AN518" i="1"/>
  <c r="AN477" i="1"/>
  <c r="AN393" i="1"/>
  <c r="AN137" i="1"/>
  <c r="AN159" i="1"/>
  <c r="AN351" i="1"/>
  <c r="AN219" i="1"/>
  <c r="AN346" i="1"/>
  <c r="AN221" i="1"/>
  <c r="AN294" i="1"/>
  <c r="AN63" i="1"/>
  <c r="AN144" i="1"/>
  <c r="AN207" i="1"/>
  <c r="AN80" i="1"/>
  <c r="AN373" i="1"/>
  <c r="AN439" i="1"/>
  <c r="AN318" i="1"/>
  <c r="AN232" i="1"/>
  <c r="AN259" i="1"/>
  <c r="AN46" i="1"/>
  <c r="AN161" i="1"/>
  <c r="AN139" i="1"/>
  <c r="AN21" i="1"/>
  <c r="AN65" i="1"/>
  <c r="AN58" i="1"/>
  <c r="AN385" i="1"/>
  <c r="AN431" i="1"/>
  <c r="AN711" i="1"/>
  <c r="AH839" i="1"/>
  <c r="AF841" i="1"/>
  <c r="AH840" i="1"/>
  <c r="AF840" i="1"/>
  <c r="D842" i="1"/>
  <c r="AF839" i="1"/>
  <c r="AG842" i="1"/>
  <c r="AJ842" i="1" s="1"/>
  <c r="D843" i="1"/>
  <c r="AG843" i="1"/>
  <c r="AJ843" i="1" s="1"/>
  <c r="AG388" i="1"/>
  <c r="D389" i="1"/>
  <c r="D388" i="1"/>
  <c r="AH387" i="1"/>
  <c r="AF386" i="1"/>
  <c r="AH383" i="1"/>
  <c r="AF387" i="1"/>
  <c r="AG389" i="1"/>
  <c r="A388" i="1"/>
  <c r="A389" i="1"/>
  <c r="AI388" i="1" l="1"/>
  <c r="AJ388" i="1"/>
  <c r="AJ389" i="1" s="1"/>
  <c r="AH393" i="1"/>
  <c r="AF843" i="1"/>
  <c r="AH841" i="1"/>
  <c r="AF842" i="1"/>
  <c r="D844" i="1"/>
  <c r="AH842" i="1"/>
  <c r="AG844" i="1"/>
  <c r="AJ844" i="1" s="1"/>
  <c r="AF389" i="1"/>
  <c r="D390" i="1"/>
  <c r="AG390" i="1"/>
  <c r="AF388" i="1"/>
  <c r="AH384" i="1"/>
  <c r="AH388" i="1"/>
  <c r="A390" i="1"/>
  <c r="A391" i="1"/>
  <c r="AI390" i="1" l="1"/>
  <c r="AJ390" i="1"/>
  <c r="AI391" i="1"/>
  <c r="AH843" i="1"/>
  <c r="AH844" i="1" s="1"/>
  <c r="AF844" i="1"/>
  <c r="D846" i="1"/>
  <c r="AG846" i="1"/>
  <c r="AJ846" i="1" s="1"/>
  <c r="D847" i="1"/>
  <c r="D392" i="1"/>
  <c r="AH389" i="1"/>
  <c r="AG391" i="1"/>
  <c r="D391" i="1"/>
  <c r="AG392" i="1"/>
  <c r="AH390" i="1"/>
  <c r="AF390" i="1"/>
  <c r="AG394" i="1"/>
  <c r="D394" i="1"/>
  <c r="A392" i="1"/>
  <c r="AI392" i="1" l="1"/>
  <c r="AJ394" i="1"/>
  <c r="AJ391" i="1"/>
  <c r="AJ392" i="1" s="1"/>
  <c r="AH394" i="1"/>
  <c r="AH846" i="1"/>
  <c r="AG847" i="1"/>
  <c r="AJ847" i="1" s="1"/>
  <c r="AF846" i="1"/>
  <c r="D848" i="1"/>
  <c r="AH847" i="1"/>
  <c r="AF847" i="1"/>
  <c r="AG848" i="1"/>
  <c r="AJ848" i="1" s="1"/>
  <c r="AG849" i="1"/>
  <c r="AJ849" i="1" s="1"/>
  <c r="D849" i="1"/>
  <c r="D850" i="1"/>
  <c r="AG850" i="1"/>
  <c r="AJ850" i="1" s="1"/>
  <c r="AG851" i="1"/>
  <c r="AJ851" i="1" s="1"/>
  <c r="D851" i="1"/>
  <c r="AF391" i="1"/>
  <c r="AF392" i="1"/>
  <c r="AH391" i="1"/>
  <c r="AG395" i="1"/>
  <c r="AF394" i="1"/>
  <c r="D397" i="1"/>
  <c r="AG397" i="1"/>
  <c r="D396" i="1"/>
  <c r="AG396" i="1"/>
  <c r="D398" i="1"/>
  <c r="D395" i="1"/>
  <c r="A393" i="1"/>
  <c r="A394" i="1"/>
  <c r="A395" i="1" s="1"/>
  <c r="AI393" i="1" l="1"/>
  <c r="AJ395" i="1"/>
  <c r="AJ396" i="1" s="1"/>
  <c r="AJ397" i="1" s="1"/>
  <c r="AI395" i="1"/>
  <c r="AF850" i="1"/>
  <c r="AF851" i="1"/>
  <c r="AH848" i="1"/>
  <c r="D852" i="1"/>
  <c r="AF848" i="1"/>
  <c r="AG852" i="1"/>
  <c r="AJ852" i="1" s="1"/>
  <c r="AF849" i="1"/>
  <c r="AG853" i="1"/>
  <c r="AJ853" i="1" s="1"/>
  <c r="D854" i="1"/>
  <c r="AG855" i="1"/>
  <c r="AJ855" i="1" s="1"/>
  <c r="AG857" i="1"/>
  <c r="AJ857" i="1" s="1"/>
  <c r="AG858" i="1"/>
  <c r="AJ858" i="1" s="1"/>
  <c r="AG859" i="1"/>
  <c r="AJ859" i="1" s="1"/>
  <c r="AG860" i="1"/>
  <c r="AJ860" i="1" s="1"/>
  <c r="D860" i="1"/>
  <c r="D859" i="1"/>
  <c r="D858" i="1"/>
  <c r="D857" i="1"/>
  <c r="D855" i="1"/>
  <c r="AG854" i="1"/>
  <c r="AJ854" i="1" s="1"/>
  <c r="D853" i="1"/>
  <c r="AG398" i="1"/>
  <c r="AF398" i="1"/>
  <c r="AF396" i="1"/>
  <c r="AH392" i="1"/>
  <c r="AH395" i="1"/>
  <c r="AG400" i="1"/>
  <c r="AF397" i="1"/>
  <c r="AF395" i="1"/>
  <c r="D399" i="1"/>
  <c r="AG399" i="1"/>
  <c r="A396" i="1"/>
  <c r="AI396" i="1" l="1"/>
  <c r="AJ398" i="1"/>
  <c r="AJ399" i="1" s="1"/>
  <c r="AJ400" i="1" s="1"/>
  <c r="AI221" i="1"/>
  <c r="B221" i="1" s="1"/>
  <c r="C221" i="1" s="1"/>
  <c r="AH857" i="1"/>
  <c r="AI282" i="1"/>
  <c r="C282" i="1" s="1"/>
  <c r="AI389" i="1"/>
  <c r="C389" i="1" s="1"/>
  <c r="AI57" i="1"/>
  <c r="C57" i="1" s="1"/>
  <c r="AI234" i="1"/>
  <c r="C234" i="1" s="1"/>
  <c r="AI270" i="1"/>
  <c r="C270" i="1" s="1"/>
  <c r="AI101" i="1"/>
  <c r="C101" i="1" s="1"/>
  <c r="AI318" i="1"/>
  <c r="C318" i="1" s="1"/>
  <c r="AI31" i="1"/>
  <c r="C31" i="1" s="1"/>
  <c r="AI169" i="1"/>
  <c r="C169" i="1" s="1"/>
  <c r="AI309" i="1"/>
  <c r="C309" i="1" s="1"/>
  <c r="AI382" i="1"/>
  <c r="C382" i="1" s="1"/>
  <c r="AI332" i="1"/>
  <c r="C332" i="1" s="1"/>
  <c r="AI315" i="1"/>
  <c r="C315" i="1" s="1"/>
  <c r="AI137" i="1"/>
  <c r="C137" i="1" s="1"/>
  <c r="AI311" i="1"/>
  <c r="C311" i="1" s="1"/>
  <c r="AI224" i="1"/>
  <c r="C224" i="1" s="1"/>
  <c r="AI108" i="1"/>
  <c r="C108" i="1" s="1"/>
  <c r="AI9" i="1"/>
  <c r="C9" i="1" s="1"/>
  <c r="AI126" i="1"/>
  <c r="C126" i="1" s="1"/>
  <c r="AI199" i="1"/>
  <c r="C199" i="1" s="1"/>
  <c r="AI21" i="1"/>
  <c r="AI259" i="1"/>
  <c r="C259" i="1" s="1"/>
  <c r="AI51" i="1"/>
  <c r="C51" i="1" s="1"/>
  <c r="AI304" i="1"/>
  <c r="C304" i="1" s="1"/>
  <c r="AI250" i="1"/>
  <c r="C250" i="1" s="1"/>
  <c r="AI239" i="1"/>
  <c r="C239" i="1" s="1"/>
  <c r="AI113" i="1"/>
  <c r="C113" i="1" s="1"/>
  <c r="AI354" i="1"/>
  <c r="C354" i="1" s="1"/>
  <c r="AI377" i="1"/>
  <c r="C377" i="1" s="1"/>
  <c r="AI286" i="1"/>
  <c r="C286" i="1" s="1"/>
  <c r="AI163" i="1"/>
  <c r="C163" i="1" s="1"/>
  <c r="AI133" i="1"/>
  <c r="C133" i="1" s="1"/>
  <c r="AI370" i="1"/>
  <c r="C370" i="1" s="1"/>
  <c r="AI5" i="1"/>
  <c r="C5" i="1" s="1"/>
  <c r="AI144" i="1"/>
  <c r="C144" i="1" s="1"/>
  <c r="AI19" i="1"/>
  <c r="C19" i="1" s="1"/>
  <c r="AI210" i="1"/>
  <c r="C210" i="1" s="1"/>
  <c r="AI142" i="1"/>
  <c r="C142" i="1" s="1"/>
  <c r="AI320" i="1"/>
  <c r="C320" i="1" s="1"/>
  <c r="AI313" i="1"/>
  <c r="C313" i="1" s="1"/>
  <c r="AI294" i="1"/>
  <c r="C294" i="1" s="1"/>
  <c r="AI167" i="1"/>
  <c r="C167" i="1" s="1"/>
  <c r="AI99" i="1"/>
  <c r="C99" i="1" s="1"/>
  <c r="AI84" i="1"/>
  <c r="C84" i="1" s="1"/>
  <c r="AI372" i="1"/>
  <c r="C372" i="1" s="1"/>
  <c r="AI105" i="1"/>
  <c r="C105" i="1" s="1"/>
  <c r="AI103" i="1"/>
  <c r="C103" i="1" s="1"/>
  <c r="AI42" i="1"/>
  <c r="C42" i="1" s="1"/>
  <c r="AI78" i="1"/>
  <c r="C78" i="1" s="1"/>
  <c r="AI384" i="1"/>
  <c r="C384" i="1" s="1"/>
  <c r="AI80" i="1"/>
  <c r="C80" i="1" s="1"/>
  <c r="AI342" i="1"/>
  <c r="C342" i="1" s="1"/>
  <c r="AI23" i="1"/>
  <c r="C23" i="1" s="1"/>
  <c r="AI67" i="1"/>
  <c r="C67" i="1" s="1"/>
  <c r="AI149" i="1"/>
  <c r="C149" i="1" s="1"/>
  <c r="AI123" i="1"/>
  <c r="C123" i="1" s="1"/>
  <c r="AI135" i="1"/>
  <c r="C135" i="1" s="1"/>
  <c r="AI131" i="1"/>
  <c r="C131" i="1" s="1"/>
  <c r="AI178" i="1"/>
  <c r="C178" i="1" s="1"/>
  <c r="AI226" i="1"/>
  <c r="C226" i="1" s="1"/>
  <c r="AC762" i="1"/>
  <c r="AC703" i="1"/>
  <c r="AB768" i="1"/>
  <c r="AC818" i="1"/>
  <c r="AB691" i="1"/>
  <c r="AB594" i="1"/>
  <c r="AC793" i="1"/>
  <c r="AB683" i="1"/>
  <c r="AB147" i="1"/>
  <c r="AB237" i="1"/>
  <c r="AC780" i="1"/>
  <c r="AC247" i="1"/>
  <c r="AB61" i="1"/>
  <c r="AC63" i="1"/>
  <c r="AC417" i="1"/>
  <c r="AB219" i="1"/>
  <c r="AB557" i="1"/>
  <c r="AC349" i="1"/>
  <c r="AB767" i="1"/>
  <c r="AC684" i="1"/>
  <c r="AB721" i="1"/>
  <c r="AB707" i="1"/>
  <c r="AC557" i="1"/>
  <c r="AC844" i="1"/>
  <c r="AC651" i="1"/>
  <c r="AC766" i="1"/>
  <c r="AB747" i="1"/>
  <c r="AB588" i="1"/>
  <c r="AC721" i="1"/>
  <c r="AC752" i="1"/>
  <c r="AC790" i="1"/>
  <c r="AC532" i="1"/>
  <c r="AB560" i="1"/>
  <c r="AB650" i="1"/>
  <c r="AB757" i="1"/>
  <c r="AB669" i="1"/>
  <c r="AC567" i="1"/>
  <c r="AB785" i="1"/>
  <c r="AB137" i="1"/>
  <c r="AC669" i="1"/>
  <c r="AB704" i="1"/>
  <c r="AB657" i="1"/>
  <c r="AC625" i="1"/>
  <c r="AC519" i="1"/>
  <c r="AC716" i="1"/>
  <c r="AB568" i="1"/>
  <c r="AC61" i="1"/>
  <c r="AC806" i="1"/>
  <c r="AC675" i="1"/>
  <c r="AB736" i="1"/>
  <c r="AB63" i="1"/>
  <c r="AB722" i="1"/>
  <c r="AC329" i="1"/>
  <c r="AC205" i="1"/>
  <c r="AB221" i="1"/>
  <c r="AB807" i="1"/>
  <c r="AC437" i="1"/>
  <c r="AB778" i="1"/>
  <c r="AC661" i="1"/>
  <c r="AC582" i="1"/>
  <c r="AC786" i="1"/>
  <c r="AB582" i="1"/>
  <c r="AC623" i="1"/>
  <c r="AB426" i="1"/>
  <c r="AC816" i="1"/>
  <c r="AC572" i="1"/>
  <c r="AC571" i="1"/>
  <c r="AH849" i="1"/>
  <c r="AB860" i="1"/>
  <c r="AH858" i="1"/>
  <c r="AF857" i="1"/>
  <c r="AC855" i="1"/>
  <c r="AF854" i="1"/>
  <c r="AF852" i="1"/>
  <c r="AB610" i="1"/>
  <c r="AB670" i="1"/>
  <c r="AC860" i="1"/>
  <c r="AC858" i="1"/>
  <c r="AC854" i="1"/>
  <c r="AC852" i="1"/>
  <c r="AF859" i="1"/>
  <c r="AF853" i="1"/>
  <c r="AB598" i="1"/>
  <c r="AB844" i="1"/>
  <c r="AF858" i="1"/>
  <c r="AC853" i="1"/>
  <c r="AC778" i="1"/>
  <c r="AB833" i="1"/>
  <c r="AB727" i="1"/>
  <c r="AC769" i="1"/>
  <c r="AC810" i="1"/>
  <c r="AB437" i="1"/>
  <c r="AB259" i="1"/>
  <c r="AC610" i="1"/>
  <c r="AC782" i="1"/>
  <c r="AB205" i="1"/>
  <c r="AC776" i="1"/>
  <c r="AB569" i="1"/>
  <c r="AB805" i="1"/>
  <c r="AB709" i="1"/>
  <c r="AC830" i="1"/>
  <c r="AB835" i="1"/>
  <c r="AC357" i="1"/>
  <c r="AB589" i="1"/>
  <c r="AB724" i="1"/>
  <c r="AB695" i="1"/>
  <c r="AB190" i="1"/>
  <c r="AB677" i="1"/>
  <c r="AC300" i="1"/>
  <c r="AC807" i="1"/>
  <c r="AB714" i="1"/>
  <c r="AC805" i="1"/>
  <c r="AB770" i="1"/>
  <c r="AB139" i="1"/>
  <c r="AC648" i="1"/>
  <c r="AB211" i="1"/>
  <c r="AC474" i="1"/>
  <c r="AB786" i="1"/>
  <c r="AC137" i="1"/>
  <c r="AB644" i="1"/>
  <c r="AC689" i="1"/>
  <c r="AB577" i="1"/>
  <c r="AC785" i="1"/>
  <c r="AC746" i="1"/>
  <c r="AB792" i="1"/>
  <c r="AC606" i="1"/>
  <c r="AC570" i="1"/>
  <c r="AC578" i="1"/>
  <c r="AC599" i="1"/>
  <c r="AC692" i="1"/>
  <c r="AC539" i="1"/>
  <c r="AB629" i="1"/>
  <c r="AB623" i="1"/>
  <c r="AB175" i="1"/>
  <c r="AC577" i="1"/>
  <c r="AC617" i="1"/>
  <c r="AC159" i="1"/>
  <c r="AB637" i="1"/>
  <c r="AC173" i="1"/>
  <c r="AB357" i="1"/>
  <c r="AB65" i="1"/>
  <c r="AC701" i="1"/>
  <c r="AB811" i="1"/>
  <c r="AC756" i="1"/>
  <c r="AB665" i="1"/>
  <c r="AB733" i="1"/>
  <c r="AB622" i="1"/>
  <c r="AB688" i="1"/>
  <c r="AB655" i="1"/>
  <c r="AC621" i="1"/>
  <c r="AB439" i="1"/>
  <c r="AB814" i="1"/>
  <c r="AB631" i="1"/>
  <c r="AC455" i="1"/>
  <c r="AB791" i="1"/>
  <c r="AC334" i="1"/>
  <c r="AB660" i="1"/>
  <c r="AB765" i="1"/>
  <c r="AB599" i="1"/>
  <c r="AB300" i="1"/>
  <c r="AC662" i="1"/>
  <c r="AC639" i="1"/>
  <c r="AC789" i="1"/>
  <c r="AB801" i="1"/>
  <c r="AB728" i="1"/>
  <c r="AC603" i="1"/>
  <c r="AB751" i="1"/>
  <c r="AB496" i="1"/>
  <c r="AC712" i="1"/>
  <c r="AC608" i="1"/>
  <c r="AC139" i="1"/>
  <c r="AB729" i="1"/>
  <c r="AB144" i="1"/>
  <c r="AB586" i="1"/>
  <c r="AC549" i="1"/>
  <c r="AB779" i="1"/>
  <c r="AC55" i="1"/>
  <c r="AB480" i="1"/>
  <c r="AB124" i="1"/>
  <c r="AC725" i="1"/>
  <c r="AC579" i="1"/>
  <c r="AC595" i="1"/>
  <c r="AB583" i="1"/>
  <c r="AB639" i="1"/>
  <c r="AC591" i="1"/>
  <c r="AB351" i="1"/>
  <c r="AC734" i="1"/>
  <c r="AC611" i="1"/>
  <c r="AB385" i="1"/>
  <c r="AC360" i="1"/>
  <c r="AB596" i="1"/>
  <c r="AC705" i="1"/>
  <c r="AC562" i="1"/>
  <c r="AB592" i="1"/>
  <c r="AC771" i="1"/>
  <c r="AC739" i="1"/>
  <c r="AC792" i="1"/>
  <c r="AC714" i="1"/>
  <c r="AB763" i="1"/>
  <c r="AF860" i="1"/>
  <c r="AC859" i="1"/>
  <c r="AB858" i="1"/>
  <c r="AC857" i="1"/>
  <c r="AB854" i="1"/>
  <c r="AB852" i="1"/>
  <c r="AB853" i="1"/>
  <c r="AC613" i="1"/>
  <c r="AB859" i="1"/>
  <c r="AF855" i="1"/>
  <c r="AB857" i="1"/>
  <c r="AB595" i="1"/>
  <c r="AB855" i="1"/>
  <c r="AC681" i="1"/>
  <c r="AC707" i="1"/>
  <c r="AC811" i="1"/>
  <c r="AC560" i="1"/>
  <c r="AC629" i="1"/>
  <c r="AC232" i="1"/>
  <c r="AC770" i="1"/>
  <c r="AC496" i="1"/>
  <c r="AC742" i="1"/>
  <c r="AC799" i="1"/>
  <c r="AC555" i="1"/>
  <c r="AC640" i="1"/>
  <c r="AC636" i="1"/>
  <c r="AB55" i="1"/>
  <c r="AB760" i="1"/>
  <c r="AC627" i="1"/>
  <c r="AC573" i="1"/>
  <c r="AC596" i="1"/>
  <c r="AB600" i="1"/>
  <c r="AB832" i="1"/>
  <c r="AC759" i="1"/>
  <c r="AC724" i="1"/>
  <c r="AB818" i="1"/>
  <c r="AC729" i="1"/>
  <c r="AC211" i="1"/>
  <c r="AB581" i="1"/>
  <c r="AC666" i="1"/>
  <c r="AC702" i="1"/>
  <c r="AB334" i="1"/>
  <c r="AC221" i="1"/>
  <c r="AC676" i="1"/>
  <c r="AC678" i="1"/>
  <c r="AB783" i="1"/>
  <c r="AC812" i="1"/>
  <c r="AC831" i="1"/>
  <c r="AC835" i="1"/>
  <c r="AB689" i="1"/>
  <c r="AC101" i="1"/>
  <c r="AB752" i="1"/>
  <c r="AC745" i="1"/>
  <c r="AB799" i="1"/>
  <c r="AB606" i="1"/>
  <c r="AB739" i="1"/>
  <c r="AB90" i="1"/>
  <c r="AC453" i="1"/>
  <c r="AC190" i="1"/>
  <c r="AC700" i="1"/>
  <c r="AB202" i="1"/>
  <c r="AC654" i="1"/>
  <c r="AB92" i="1"/>
  <c r="AC514" i="1"/>
  <c r="AC820" i="1"/>
  <c r="AB667" i="1"/>
  <c r="AB662" i="1"/>
  <c r="AB344" i="1"/>
  <c r="AB735" i="1"/>
  <c r="AB846" i="1"/>
  <c r="AB653" i="1"/>
  <c r="AC535" i="1"/>
  <c r="AB716" i="1"/>
  <c r="AB576" i="1"/>
  <c r="AB532" i="1"/>
  <c r="AB725" i="1"/>
  <c r="AB756" i="1"/>
  <c r="AB487" i="1"/>
  <c r="AC259" i="1"/>
  <c r="AC147" i="1"/>
  <c r="AC219" i="1"/>
  <c r="AC161" i="1"/>
  <c r="AB687" i="1"/>
  <c r="AC728" i="1"/>
  <c r="AB116" i="1"/>
  <c r="AB793" i="1"/>
  <c r="AC794" i="1"/>
  <c r="AC633" i="1"/>
  <c r="AB627" i="1"/>
  <c r="AC584" i="1"/>
  <c r="AB827" i="1"/>
  <c r="AC825" i="1"/>
  <c r="AB789" i="1"/>
  <c r="AB405" i="1"/>
  <c r="AC670" i="1"/>
  <c r="AC688" i="1"/>
  <c r="AC76" i="1"/>
  <c r="AC696" i="1"/>
  <c r="AB636" i="1"/>
  <c r="AB489" i="1"/>
  <c r="AB635" i="1"/>
  <c r="AC393" i="1"/>
  <c r="AC711" i="1"/>
  <c r="AB417" i="1"/>
  <c r="AC836" i="1"/>
  <c r="AB840" i="1"/>
  <c r="AB579" i="1"/>
  <c r="AC851" i="1"/>
  <c r="AB753" i="1"/>
  <c r="AB346" i="1"/>
  <c r="AC498" i="1"/>
  <c r="AB605" i="1"/>
  <c r="AB477" i="1"/>
  <c r="AB675" i="1"/>
  <c r="AC750" i="1"/>
  <c r="AC646" i="1"/>
  <c r="AC58" i="1"/>
  <c r="AB506" i="1"/>
  <c r="AB76" i="1"/>
  <c r="AB651" i="1"/>
  <c r="AB717" i="1"/>
  <c r="AB654" i="1"/>
  <c r="AC653" i="1"/>
  <c r="AB101" i="1"/>
  <c r="AB790" i="1"/>
  <c r="AC813" i="1"/>
  <c r="AC826" i="1"/>
  <c r="AC798" i="1"/>
  <c r="AC592" i="1"/>
  <c r="AC774" i="1"/>
  <c r="AC635" i="1"/>
  <c r="AB745" i="1"/>
  <c r="AB603" i="1"/>
  <c r="AB564" i="1"/>
  <c r="AB585" i="1"/>
  <c r="AC727" i="1"/>
  <c r="AC175" i="1"/>
  <c r="AB630" i="1"/>
  <c r="AC838" i="1"/>
  <c r="AC842" i="1"/>
  <c r="AB849" i="1"/>
  <c r="AC674" i="1"/>
  <c r="AC781" i="1"/>
  <c r="AB611" i="1"/>
  <c r="AC637" i="1"/>
  <c r="AC751" i="1"/>
  <c r="AC809" i="1"/>
  <c r="AB608" i="1"/>
  <c r="AC690" i="1"/>
  <c r="AC564" i="1"/>
  <c r="AC763" i="1"/>
  <c r="AB734" i="1"/>
  <c r="AC808" i="1"/>
  <c r="AC687" i="1"/>
  <c r="AC672" i="1"/>
  <c r="AB648" i="1"/>
  <c r="AC686" i="1"/>
  <c r="AC405" i="1"/>
  <c r="AB769" i="1"/>
  <c r="AB329" i="1"/>
  <c r="AB690" i="1"/>
  <c r="AB813" i="1"/>
  <c r="AB761" i="1"/>
  <c r="AB816" i="1"/>
  <c r="AC568" i="1"/>
  <c r="AC741" i="1"/>
  <c r="AC600" i="1"/>
  <c r="AC731" i="1"/>
  <c r="AB803" i="1"/>
  <c r="AC196" i="1"/>
  <c r="AC683" i="1"/>
  <c r="AC834" i="1"/>
  <c r="AB788" i="1"/>
  <c r="AC605" i="1"/>
  <c r="AB743" i="1"/>
  <c r="AB584" i="1"/>
  <c r="AB658" i="1"/>
  <c r="AB393" i="1"/>
  <c r="AC90" i="1"/>
  <c r="AC581" i="1"/>
  <c r="AB561" i="1"/>
  <c r="AB705" i="1"/>
  <c r="AB732" i="1"/>
  <c r="AB703" i="1"/>
  <c r="AC694" i="1"/>
  <c r="AC667" i="1"/>
  <c r="AC796" i="1"/>
  <c r="AB702" i="1"/>
  <c r="AC615" i="1"/>
  <c r="AC732" i="1"/>
  <c r="AB555" i="1"/>
  <c r="AC590" i="1"/>
  <c r="AB742" i="1"/>
  <c r="AC489" i="1"/>
  <c r="AC722" i="1"/>
  <c r="AC803" i="1"/>
  <c r="AB645" i="1"/>
  <c r="AC271" i="1"/>
  <c r="AB711" i="1"/>
  <c r="AB680" i="1"/>
  <c r="AB232" i="1"/>
  <c r="AC767" i="1"/>
  <c r="AC787" i="1"/>
  <c r="AC80" i="1"/>
  <c r="AC46" i="1"/>
  <c r="AB647" i="1"/>
  <c r="AB719" i="1"/>
  <c r="AC765" i="1"/>
  <c r="AC663" i="1"/>
  <c r="AB755" i="1"/>
  <c r="AC828" i="1"/>
  <c r="AB824" i="1"/>
  <c r="AB664" i="1"/>
  <c r="AC598" i="1"/>
  <c r="AB94" i="1"/>
  <c r="AB802" i="1"/>
  <c r="AC680" i="1"/>
  <c r="AB373" i="1"/>
  <c r="AC583" i="1"/>
  <c r="AB640" i="1"/>
  <c r="AC841" i="1"/>
  <c r="AC850" i="1"/>
  <c r="AC589" i="1"/>
  <c r="AC645" i="1"/>
  <c r="AB746" i="1"/>
  <c r="AC801" i="1"/>
  <c r="AB498" i="1"/>
  <c r="AB641" i="1"/>
  <c r="AC658" i="1"/>
  <c r="AC517" i="1"/>
  <c r="AB771" i="1"/>
  <c r="AC630" i="1"/>
  <c r="AB570" i="1"/>
  <c r="AB696" i="1"/>
  <c r="AB621" i="1"/>
  <c r="AC846" i="1"/>
  <c r="AB673" i="1"/>
  <c r="AC586" i="1"/>
  <c r="AB794" i="1"/>
  <c r="AC827" i="1"/>
  <c r="AB825" i="1"/>
  <c r="AB590" i="1"/>
  <c r="AB737" i="1"/>
  <c r="AB562" i="1"/>
  <c r="AB741" i="1"/>
  <c r="AC92" i="1"/>
  <c r="AC431" i="1"/>
  <c r="AB759" i="1"/>
  <c r="AB682" i="1"/>
  <c r="AB843" i="1"/>
  <c r="AB574" i="1"/>
  <c r="AB119" i="1"/>
  <c r="AC585" i="1"/>
  <c r="AB772" i="1"/>
  <c r="AC631" i="1"/>
  <c r="AB602" i="1"/>
  <c r="AC346" i="1"/>
  <c r="AC753" i="1"/>
  <c r="AC779" i="1"/>
  <c r="AC594" i="1"/>
  <c r="AC433" i="1"/>
  <c r="AC720" i="1"/>
  <c r="AC385" i="1"/>
  <c r="AB433" i="1"/>
  <c r="AB820" i="1"/>
  <c r="AC426" i="1"/>
  <c r="AB444" i="1"/>
  <c r="AB787" i="1"/>
  <c r="AB161" i="1"/>
  <c r="AB774" i="1"/>
  <c r="AB613" i="1"/>
  <c r="AB46" i="1"/>
  <c r="AC336" i="1"/>
  <c r="AB617" i="1"/>
  <c r="AC588" i="1"/>
  <c r="AC760" i="1"/>
  <c r="AB567" i="1"/>
  <c r="AC788" i="1"/>
  <c r="AB652" i="1"/>
  <c r="AB766" i="1"/>
  <c r="AB525" i="1"/>
  <c r="AB431" i="1"/>
  <c r="AC614" i="1"/>
  <c r="AC655" i="1"/>
  <c r="AB591" i="1"/>
  <c r="AB578" i="1"/>
  <c r="AB58" i="1"/>
  <c r="AB672" i="1"/>
  <c r="AB780" i="1"/>
  <c r="AB514" i="1"/>
  <c r="AB823" i="1"/>
  <c r="AC506" i="1"/>
  <c r="AC477" i="1"/>
  <c r="AC652" i="1"/>
  <c r="AC659" i="1"/>
  <c r="AB676" i="1"/>
  <c r="AB659" i="1"/>
  <c r="AC511" i="1"/>
  <c r="AC565" i="1"/>
  <c r="AC373" i="1"/>
  <c r="AB838" i="1"/>
  <c r="AB842" i="1"/>
  <c r="AC849" i="1"/>
  <c r="AC709" i="1"/>
  <c r="AC747" i="1"/>
  <c r="AB808" i="1"/>
  <c r="AC791" i="1"/>
  <c r="AC814" i="1"/>
  <c r="AB633" i="1"/>
  <c r="AC619" i="1"/>
  <c r="AB782" i="1"/>
  <c r="AB159" i="1"/>
  <c r="AC677" i="1"/>
  <c r="AC124" i="1"/>
  <c r="AB559" i="1"/>
  <c r="AC719" i="1"/>
  <c r="AB828" i="1"/>
  <c r="AC824" i="1"/>
  <c r="AB698" i="1"/>
  <c r="AB535" i="1"/>
  <c r="AC622" i="1"/>
  <c r="AC783" i="1"/>
  <c r="AB511" i="1"/>
  <c r="AC660" i="1"/>
  <c r="AC772" i="1"/>
  <c r="AB798" i="1"/>
  <c r="AB692" i="1"/>
  <c r="AC237" i="1"/>
  <c r="AB781" i="1"/>
  <c r="AC749" i="1"/>
  <c r="AB836" i="1"/>
  <c r="AC840" i="1"/>
  <c r="AB851" i="1"/>
  <c r="AC832" i="1"/>
  <c r="AB806" i="1"/>
  <c r="AC351" i="1"/>
  <c r="AC580" i="1"/>
  <c r="AB573" i="1"/>
  <c r="AB572" i="1"/>
  <c r="AB731" i="1"/>
  <c r="AB247" i="1"/>
  <c r="AC439" i="1"/>
  <c r="AC821" i="1"/>
  <c r="AB831" i="1"/>
  <c r="AB834" i="1"/>
  <c r="AB571" i="1"/>
  <c r="AB762" i="1"/>
  <c r="AC833" i="1"/>
  <c r="AC736" i="1"/>
  <c r="AC487" i="1"/>
  <c r="AC735" i="1"/>
  <c r="AC657" i="1"/>
  <c r="AC695" i="1"/>
  <c r="AB455" i="1"/>
  <c r="AB283" i="1"/>
  <c r="AB812" i="1"/>
  <c r="AB830" i="1"/>
  <c r="AB646" i="1"/>
  <c r="AB207" i="1"/>
  <c r="AB686" i="1"/>
  <c r="AB638" i="1"/>
  <c r="AC559" i="1"/>
  <c r="AC697" i="1"/>
  <c r="AC704" i="1"/>
  <c r="AB674" i="1"/>
  <c r="AC119" i="1"/>
  <c r="AB619" i="1"/>
  <c r="AC574" i="1"/>
  <c r="AC757" i="1"/>
  <c r="AC647" i="1"/>
  <c r="AC642" i="1"/>
  <c r="AB565" i="1"/>
  <c r="AC673" i="1"/>
  <c r="AB663" i="1"/>
  <c r="AC650" i="1"/>
  <c r="AB750" i="1"/>
  <c r="AC561" i="1"/>
  <c r="AB678" i="1"/>
  <c r="AC602" i="1"/>
  <c r="AB749" i="1"/>
  <c r="AC664" i="1"/>
  <c r="AB796" i="1"/>
  <c r="AB615" i="1"/>
  <c r="AB519" i="1"/>
  <c r="AC764" i="1"/>
  <c r="AC698" i="1"/>
  <c r="AB776" i="1"/>
  <c r="AC847" i="1"/>
  <c r="AC202" i="1"/>
  <c r="AC442" i="1"/>
  <c r="AC480" i="1"/>
  <c r="AB336" i="1"/>
  <c r="AB671" i="1"/>
  <c r="AB474" i="1"/>
  <c r="AB349" i="1"/>
  <c r="AC768" i="1"/>
  <c r="AC144" i="1"/>
  <c r="AB800" i="1"/>
  <c r="AC576" i="1"/>
  <c r="AC116" i="1"/>
  <c r="AC641" i="1"/>
  <c r="AC682" i="1"/>
  <c r="AB271" i="1"/>
  <c r="AB453" i="1"/>
  <c r="AB173" i="1"/>
  <c r="AB697" i="1"/>
  <c r="AB847" i="1"/>
  <c r="AC644" i="1"/>
  <c r="AC761" i="1"/>
  <c r="AC318" i="1"/>
  <c r="AC733" i="1"/>
  <c r="AB809" i="1"/>
  <c r="AB826" i="1"/>
  <c r="AC802" i="1"/>
  <c r="AB712" i="1"/>
  <c r="AB681" i="1"/>
  <c r="AB442" i="1"/>
  <c r="AC525" i="1"/>
  <c r="AB684" i="1"/>
  <c r="AC691" i="1"/>
  <c r="AB318" i="1"/>
  <c r="AB517" i="1"/>
  <c r="AB80" i="1"/>
  <c r="AB701" i="1"/>
  <c r="AC839" i="1"/>
  <c r="AC843" i="1"/>
  <c r="AB848" i="1"/>
  <c r="AB614" i="1"/>
  <c r="AB810" i="1"/>
  <c r="AC665" i="1"/>
  <c r="AB694" i="1"/>
  <c r="AB700" i="1"/>
  <c r="AB549" i="1"/>
  <c r="AB666" i="1"/>
  <c r="AC800" i="1"/>
  <c r="AC569" i="1"/>
  <c r="AB580" i="1"/>
  <c r="AB360" i="1"/>
  <c r="AC755" i="1"/>
  <c r="AC283" i="1"/>
  <c r="AC671" i="1"/>
  <c r="AB821" i="1"/>
  <c r="AC823" i="1"/>
  <c r="AB720" i="1"/>
  <c r="AB196" i="1"/>
  <c r="AC444" i="1"/>
  <c r="AB625" i="1"/>
  <c r="AB764" i="1"/>
  <c r="AC638" i="1"/>
  <c r="AC743" i="1"/>
  <c r="AC717" i="1"/>
  <c r="AC65" i="1"/>
  <c r="AC737" i="1"/>
  <c r="AC344" i="1"/>
  <c r="AB661" i="1"/>
  <c r="AB841" i="1"/>
  <c r="AB850" i="1"/>
  <c r="AC207" i="1"/>
  <c r="AB539" i="1"/>
  <c r="AC94" i="1"/>
  <c r="AB642" i="1"/>
  <c r="AB839" i="1"/>
  <c r="AC848" i="1"/>
  <c r="AC294" i="1"/>
  <c r="AB294" i="1"/>
  <c r="D401" i="1"/>
  <c r="D400" i="1"/>
  <c r="AH396" i="1"/>
  <c r="AF399" i="1"/>
  <c r="AG401" i="1"/>
  <c r="A397" i="1"/>
  <c r="A398" i="1" s="1"/>
  <c r="AI397" i="1" l="1"/>
  <c r="AI398" i="1"/>
  <c r="AJ401" i="1"/>
  <c r="C21" i="1"/>
  <c r="AH859" i="1"/>
  <c r="AH850" i="1"/>
  <c r="AF400" i="1"/>
  <c r="AH397" i="1"/>
  <c r="AF401" i="1"/>
  <c r="D403" i="1"/>
  <c r="D402" i="1"/>
  <c r="A399" i="1"/>
  <c r="A400" i="1" s="1"/>
  <c r="AI399" i="1" l="1"/>
  <c r="AI400" i="1"/>
  <c r="C857" i="1"/>
  <c r="AH851" i="1"/>
  <c r="AH860" i="1"/>
  <c r="AG402" i="1"/>
  <c r="AF402" i="1"/>
  <c r="AH398" i="1"/>
  <c r="AF403" i="1"/>
  <c r="AG403" i="1"/>
  <c r="A401" i="1"/>
  <c r="A402" i="1"/>
  <c r="AI402" i="1" l="1"/>
  <c r="AI401" i="1"/>
  <c r="AJ402" i="1"/>
  <c r="AJ403" i="1"/>
  <c r="AH852" i="1"/>
  <c r="AH853" i="1"/>
  <c r="AH399" i="1"/>
  <c r="D404" i="1"/>
  <c r="AG404" i="1"/>
  <c r="A403" i="1"/>
  <c r="A404" i="1"/>
  <c r="A405" i="1" s="1"/>
  <c r="AI403" i="1" l="1"/>
  <c r="AI404" i="1"/>
  <c r="AJ404" i="1"/>
  <c r="AI405" i="1"/>
  <c r="AH854" i="1"/>
  <c r="AF404" i="1"/>
  <c r="D406" i="1"/>
  <c r="AG406" i="1"/>
  <c r="D407" i="1"/>
  <c r="AH400" i="1"/>
  <c r="A406" i="1"/>
  <c r="AG407" i="1" l="1"/>
  <c r="AJ407" i="1" s="1"/>
  <c r="AJ406" i="1"/>
  <c r="AH406" i="1"/>
  <c r="AH855" i="1"/>
  <c r="AH401" i="1"/>
  <c r="D408" i="1"/>
  <c r="AF406" i="1"/>
  <c r="AH407" i="1"/>
  <c r="AG408" i="1"/>
  <c r="AF407" i="1"/>
  <c r="AG409" i="1"/>
  <c r="D409" i="1"/>
  <c r="D410" i="1"/>
  <c r="AG410" i="1"/>
  <c r="A407" i="1"/>
  <c r="A408" i="1"/>
  <c r="AI408" i="1" l="1"/>
  <c r="AI407" i="1"/>
  <c r="C407" i="1" s="1"/>
  <c r="AJ408" i="1"/>
  <c r="AJ409" i="1" s="1"/>
  <c r="AJ410" i="1" s="1"/>
  <c r="AF408" i="1"/>
  <c r="AF410" i="1"/>
  <c r="AH408" i="1"/>
  <c r="AF409" i="1"/>
  <c r="AG411" i="1"/>
  <c r="AH402" i="1"/>
  <c r="A409" i="1"/>
  <c r="A410" i="1" s="1"/>
  <c r="AI409" i="1" l="1"/>
  <c r="AI410" i="1"/>
  <c r="AJ411" i="1"/>
  <c r="AH403" i="1"/>
  <c r="D411" i="1"/>
  <c r="AH409" i="1"/>
  <c r="D412" i="1"/>
  <c r="AG412" i="1"/>
  <c r="AG413" i="1"/>
  <c r="D413" i="1"/>
  <c r="A411" i="1"/>
  <c r="A412" i="1"/>
  <c r="AI411" i="1" l="1"/>
  <c r="AI412" i="1"/>
  <c r="AJ412" i="1"/>
  <c r="AJ413" i="1" s="1"/>
  <c r="AH404" i="1"/>
  <c r="AF413" i="1"/>
  <c r="D414" i="1"/>
  <c r="AF412" i="1"/>
  <c r="AG415" i="1"/>
  <c r="AF411" i="1"/>
  <c r="AH410" i="1"/>
  <c r="AG414" i="1"/>
  <c r="A413" i="1"/>
  <c r="A414" i="1" s="1"/>
  <c r="AI413" i="1" l="1"/>
  <c r="D415" i="1"/>
  <c r="AF415" i="1" s="1"/>
  <c r="AI414" i="1"/>
  <c r="AJ414" i="1"/>
  <c r="AJ415" i="1"/>
  <c r="AH411" i="1"/>
  <c r="AG416" i="1"/>
  <c r="D416" i="1"/>
  <c r="AF414" i="1"/>
  <c r="D418" i="1"/>
  <c r="A415" i="1"/>
  <c r="A416" i="1"/>
  <c r="A417" i="1" s="1"/>
  <c r="AI415" i="1" l="1"/>
  <c r="AI416" i="1"/>
  <c r="AI417" i="1"/>
  <c r="AJ416" i="1"/>
  <c r="AH418" i="1"/>
  <c r="AG419" i="1"/>
  <c r="D419" i="1"/>
  <c r="AG418" i="1"/>
  <c r="AF416" i="1"/>
  <c r="AF418" i="1"/>
  <c r="AH412" i="1"/>
  <c r="AG420" i="1"/>
  <c r="A418" i="1"/>
  <c r="A419" i="1"/>
  <c r="AI419" i="1" l="1"/>
  <c r="AJ418" i="1"/>
  <c r="AJ419" i="1"/>
  <c r="AJ420" i="1" s="1"/>
  <c r="AH413" i="1"/>
  <c r="D420" i="1"/>
  <c r="AG421" i="1"/>
  <c r="AH419" i="1"/>
  <c r="AF419" i="1"/>
  <c r="D421" i="1"/>
  <c r="AG422" i="1"/>
  <c r="AG424" i="1"/>
  <c r="D424" i="1"/>
  <c r="AG423" i="1"/>
  <c r="D423" i="1"/>
  <c r="D422" i="1"/>
  <c r="A420" i="1"/>
  <c r="A421" i="1"/>
  <c r="AI420" i="1" l="1"/>
  <c r="AI421" i="1"/>
  <c r="AJ421" i="1"/>
  <c r="AJ422" i="1"/>
  <c r="AJ423" i="1" s="1"/>
  <c r="AJ424" i="1" s="1"/>
  <c r="AF421" i="1"/>
  <c r="AH414" i="1"/>
  <c r="AF422" i="1"/>
  <c r="AF420" i="1"/>
  <c r="AF423" i="1"/>
  <c r="AH420" i="1"/>
  <c r="D425" i="1"/>
  <c r="AF424" i="1"/>
  <c r="A422" i="1"/>
  <c r="AI422" i="1" l="1"/>
  <c r="AG425" i="1"/>
  <c r="AH415" i="1"/>
  <c r="AH421" i="1"/>
  <c r="AF425" i="1"/>
  <c r="A423" i="1"/>
  <c r="A424" i="1" s="1"/>
  <c r="AI424" i="1" l="1"/>
  <c r="AI423" i="1"/>
  <c r="AJ425" i="1"/>
  <c r="AG427" i="1"/>
  <c r="AH416" i="1"/>
  <c r="AH422" i="1"/>
  <c r="AH423" i="1" s="1"/>
  <c r="D427" i="1"/>
  <c r="AG428" i="1"/>
  <c r="A425" i="1"/>
  <c r="A426" i="1"/>
  <c r="A427" i="1" s="1"/>
  <c r="AI426" i="1" l="1"/>
  <c r="AI425" i="1"/>
  <c r="C425" i="1" s="1"/>
  <c r="AJ427" i="1"/>
  <c r="AH427" i="1"/>
  <c r="AJ428" i="1"/>
  <c r="D428" i="1"/>
  <c r="AF427" i="1"/>
  <c r="AH424" i="1"/>
  <c r="AG429" i="1"/>
  <c r="D429" i="1"/>
  <c r="A428" i="1"/>
  <c r="A429" i="1"/>
  <c r="A430" i="1"/>
  <c r="AI428" i="1" l="1"/>
  <c r="C428" i="1" s="1"/>
  <c r="AI429" i="1"/>
  <c r="AJ429" i="1"/>
  <c r="AI430" i="1"/>
  <c r="AH428" i="1"/>
  <c r="AH429" i="1"/>
  <c r="AG430" i="1"/>
  <c r="AF429" i="1"/>
  <c r="AH425" i="1"/>
  <c r="AF428" i="1"/>
  <c r="D430" i="1"/>
  <c r="AG432" i="1"/>
  <c r="A431" i="1"/>
  <c r="AJ430" i="1" l="1"/>
  <c r="AJ432" i="1"/>
  <c r="AI431" i="1"/>
  <c r="C431" i="1" s="1"/>
  <c r="D432" i="1"/>
  <c r="AF430" i="1"/>
  <c r="AH430" i="1"/>
  <c r="A432" i="1"/>
  <c r="A433" i="1"/>
  <c r="AH432" i="1" l="1"/>
  <c r="AI433" i="1"/>
  <c r="C433" i="1" s="1"/>
  <c r="AF432" i="1"/>
  <c r="D434" i="1"/>
  <c r="A434" i="1"/>
  <c r="A435" i="1"/>
  <c r="AH434" i="1" l="1"/>
  <c r="AI435" i="1"/>
  <c r="AG434" i="1"/>
  <c r="AF434" i="1"/>
  <c r="A436" i="1"/>
  <c r="A437" i="1"/>
  <c r="AJ434" i="1" l="1"/>
  <c r="AI437" i="1"/>
  <c r="AG436" i="1"/>
  <c r="D436" i="1"/>
  <c r="D438" i="1"/>
  <c r="A438" i="1"/>
  <c r="AJ436" i="1" l="1"/>
  <c r="AH436" i="1"/>
  <c r="AH438" i="1"/>
  <c r="AG438" i="1"/>
  <c r="AF436" i="1"/>
  <c r="AF438" i="1"/>
  <c r="AG440" i="1"/>
  <c r="D440" i="1"/>
  <c r="D441" i="1"/>
  <c r="A439" i="1"/>
  <c r="AI439" i="1" l="1"/>
  <c r="AJ440" i="1"/>
  <c r="AJ438" i="1"/>
  <c r="AH440" i="1"/>
  <c r="AF441" i="1"/>
  <c r="D443" i="1"/>
  <c r="AG441" i="1"/>
  <c r="AF440" i="1"/>
  <c r="AH441" i="1"/>
  <c r="A440" i="1"/>
  <c r="A441" i="1"/>
  <c r="A442" i="1"/>
  <c r="AI441" i="1" l="1"/>
  <c r="C441" i="1" s="1"/>
  <c r="AI442" i="1"/>
  <c r="AJ441" i="1"/>
  <c r="AH443" i="1"/>
  <c r="AG443" i="1"/>
  <c r="D445" i="1"/>
  <c r="AG445" i="1"/>
  <c r="AF443" i="1"/>
  <c r="A443" i="1"/>
  <c r="A444" i="1"/>
  <c r="A445" i="1" s="1"/>
  <c r="AI444" i="1" l="1"/>
  <c r="AJ443" i="1"/>
  <c r="AH445" i="1"/>
  <c r="AJ445" i="1"/>
  <c r="AF445" i="1"/>
  <c r="D446" i="1"/>
  <c r="AG446" i="1"/>
  <c r="D447" i="1"/>
  <c r="A446" i="1"/>
  <c r="A447" i="1"/>
  <c r="AI446" i="1" l="1"/>
  <c r="C446" i="1" s="1"/>
  <c r="AJ446" i="1"/>
  <c r="AI447" i="1"/>
  <c r="AG447" i="1"/>
  <c r="AH446" i="1"/>
  <c r="AF447" i="1"/>
  <c r="AF446" i="1"/>
  <c r="D448" i="1"/>
  <c r="AG448" i="1"/>
  <c r="A448" i="1"/>
  <c r="AJ447" i="1" l="1"/>
  <c r="AJ448" i="1" s="1"/>
  <c r="AI448" i="1"/>
  <c r="D449" i="1"/>
  <c r="AG449" i="1"/>
  <c r="AF448" i="1"/>
  <c r="AH447" i="1"/>
  <c r="AG450" i="1"/>
  <c r="A449" i="1"/>
  <c r="A450" i="1"/>
  <c r="AI449" i="1" l="1"/>
  <c r="C449" i="1" s="1"/>
  <c r="AJ449" i="1"/>
  <c r="AJ450" i="1" s="1"/>
  <c r="AI450" i="1"/>
  <c r="AH448" i="1"/>
  <c r="AH449" i="1"/>
  <c r="AG451" i="1"/>
  <c r="D450" i="1"/>
  <c r="AF449" i="1"/>
  <c r="A451" i="1"/>
  <c r="AI451" i="1" l="1"/>
  <c r="AJ451" i="1"/>
  <c r="AH453" i="1"/>
  <c r="D451" i="1"/>
  <c r="D452" i="1"/>
  <c r="AF450" i="1"/>
  <c r="AG452" i="1"/>
  <c r="A452" i="1"/>
  <c r="AI452" i="1" l="1"/>
  <c r="AJ452" i="1"/>
  <c r="AG454" i="1"/>
  <c r="D454" i="1"/>
  <c r="A453" i="1"/>
  <c r="A454" i="1"/>
  <c r="AI453" i="1" l="1"/>
  <c r="AJ454" i="1"/>
  <c r="AH454" i="1"/>
  <c r="B5" i="7"/>
  <c r="AF454" i="1"/>
  <c r="J5" i="7" l="1"/>
  <c r="H5" i="7"/>
  <c r="C5" i="7"/>
  <c r="F5" i="7"/>
  <c r="E5" i="7"/>
  <c r="G5" i="7"/>
  <c r="D5" i="7"/>
  <c r="D456" i="1"/>
  <c r="AF452" i="1"/>
  <c r="AH450" i="1"/>
  <c r="AF451" i="1"/>
  <c r="A455" i="1"/>
  <c r="AH456" i="1" l="1"/>
  <c r="AI455" i="1"/>
  <c r="A5" i="7"/>
  <c r="I5" i="7"/>
  <c r="K5" i="7" s="1"/>
  <c r="AH451" i="1"/>
  <c r="AF456" i="1"/>
  <c r="D457" i="1"/>
  <c r="AG456" i="1"/>
  <c r="A456" i="1"/>
  <c r="A457" i="1"/>
  <c r="AJ456" i="1" l="1"/>
  <c r="AI457" i="1"/>
  <c r="L5" i="7"/>
  <c r="M5" i="7" s="1"/>
  <c r="A47" i="2"/>
  <c r="I47" i="2" s="1"/>
  <c r="A48" i="2"/>
  <c r="I48" i="2" s="1"/>
  <c r="B6" i="7"/>
  <c r="AF457" i="1"/>
  <c r="AG458" i="1"/>
  <c r="D458" i="1"/>
  <c r="AH457" i="1"/>
  <c r="AG457" i="1"/>
  <c r="AG459" i="1"/>
  <c r="AH452" i="1"/>
  <c r="D459" i="1"/>
  <c r="D460" i="1"/>
  <c r="A458" i="1"/>
  <c r="AI458" i="1" l="1"/>
  <c r="AJ457" i="1"/>
  <c r="AJ458" i="1"/>
  <c r="AJ459" i="1" s="1"/>
  <c r="R48" i="2"/>
  <c r="G48" i="2"/>
  <c r="G47" i="2"/>
  <c r="R47" i="2"/>
  <c r="H6" i="7"/>
  <c r="F6" i="7"/>
  <c r="G6" i="7"/>
  <c r="H48" i="2"/>
  <c r="C48" i="2"/>
  <c r="F47" i="2"/>
  <c r="C47" i="2"/>
  <c r="B47" i="2"/>
  <c r="E6" i="7"/>
  <c r="D6" i="7"/>
  <c r="C6" i="7"/>
  <c r="A49" i="2"/>
  <c r="I49" i="2" s="1"/>
  <c r="F48" i="2"/>
  <c r="B48" i="2"/>
  <c r="H47" i="2"/>
  <c r="A50" i="2"/>
  <c r="I50" i="2" s="1"/>
  <c r="AG460" i="1"/>
  <c r="AF460" i="1"/>
  <c r="AF458" i="1"/>
  <c r="AF459" i="1"/>
  <c r="AH458" i="1"/>
  <c r="AG461" i="1"/>
  <c r="D461" i="1"/>
  <c r="A459" i="1"/>
  <c r="A460" i="1"/>
  <c r="J48" i="2"/>
  <c r="J47" i="2"/>
  <c r="A461" i="1"/>
  <c r="AI459" i="1" l="1"/>
  <c r="AI460" i="1"/>
  <c r="AJ460" i="1"/>
  <c r="AI461" i="1"/>
  <c r="C461" i="1" s="1"/>
  <c r="AJ461" i="1"/>
  <c r="G50" i="2"/>
  <c r="R50" i="2"/>
  <c r="J6" i="7"/>
  <c r="E48" i="2"/>
  <c r="K48" i="2"/>
  <c r="L48" i="2"/>
  <c r="R49" i="2"/>
  <c r="G49" i="2"/>
  <c r="A6" i="7"/>
  <c r="E47" i="2"/>
  <c r="K47" i="2"/>
  <c r="L47" i="2"/>
  <c r="I6" i="7"/>
  <c r="A51" i="2"/>
  <c r="I51" i="2" s="1"/>
  <c r="F50" i="2"/>
  <c r="C50" i="2"/>
  <c r="B50" i="2"/>
  <c r="N48" i="2"/>
  <c r="H49" i="2"/>
  <c r="N47" i="2"/>
  <c r="H50" i="2"/>
  <c r="F49" i="2"/>
  <c r="C49" i="2"/>
  <c r="B49" i="2"/>
  <c r="A52" i="2"/>
  <c r="I52" i="2" s="1"/>
  <c r="B3" i="9"/>
  <c r="D462" i="1"/>
  <c r="AH459" i="1"/>
  <c r="AG462" i="1"/>
  <c r="AF461" i="1"/>
  <c r="AH460" i="1"/>
  <c r="AG463" i="1"/>
  <c r="A462" i="1"/>
  <c r="J50" i="2"/>
  <c r="J49" i="2"/>
  <c r="A463" i="1"/>
  <c r="A464" i="1"/>
  <c r="AI462" i="1" l="1"/>
  <c r="D463" i="1"/>
  <c r="AF463" i="1" s="1"/>
  <c r="AJ462" i="1"/>
  <c r="AI464" i="1"/>
  <c r="AI463" i="1"/>
  <c r="AJ463" i="1"/>
  <c r="K6" i="7"/>
  <c r="L6" i="7" s="1"/>
  <c r="M6" i="7" s="1"/>
  <c r="M48" i="2"/>
  <c r="O48" i="2" s="1"/>
  <c r="P48" i="2" s="1"/>
  <c r="Q48" i="2" s="1"/>
  <c r="M47" i="2"/>
  <c r="O47" i="2" s="1"/>
  <c r="P47" i="2" s="1"/>
  <c r="Q47" i="2" s="1"/>
  <c r="G52" i="2"/>
  <c r="R52" i="2"/>
  <c r="E49" i="2"/>
  <c r="K49" i="2"/>
  <c r="L49" i="2"/>
  <c r="E50" i="2"/>
  <c r="K50" i="2"/>
  <c r="L50" i="2"/>
  <c r="R51" i="2"/>
  <c r="G51" i="2"/>
  <c r="E3" i="9"/>
  <c r="J3" i="9"/>
  <c r="G3" i="9"/>
  <c r="F3" i="9"/>
  <c r="A53" i="2"/>
  <c r="I53" i="2" s="1"/>
  <c r="F52" i="2"/>
  <c r="B52" i="2"/>
  <c r="B51" i="2"/>
  <c r="C51" i="2"/>
  <c r="H51" i="2"/>
  <c r="C3" i="9"/>
  <c r="D3" i="9"/>
  <c r="I3" i="9"/>
  <c r="H3" i="9"/>
  <c r="H52" i="2"/>
  <c r="C52" i="2"/>
  <c r="N49" i="2"/>
  <c r="N50" i="2"/>
  <c r="F51" i="2"/>
  <c r="A54" i="2"/>
  <c r="I54" i="2" s="1"/>
  <c r="AF462" i="1"/>
  <c r="D465" i="1"/>
  <c r="AG466" i="1"/>
  <c r="AH461" i="1"/>
  <c r="AG465" i="1"/>
  <c r="D466" i="1"/>
  <c r="D467" i="1"/>
  <c r="AG467" i="1"/>
  <c r="AG468" i="1"/>
  <c r="D468" i="1"/>
  <c r="D469" i="1"/>
  <c r="AG469" i="1"/>
  <c r="D470" i="1"/>
  <c r="AG470" i="1"/>
  <c r="AG471" i="1"/>
  <c r="D471" i="1"/>
  <c r="D473" i="1"/>
  <c r="AG473" i="1"/>
  <c r="A465" i="1"/>
  <c r="J51" i="2"/>
  <c r="J52" i="2"/>
  <c r="AJ473" i="1" l="1"/>
  <c r="AJ465" i="1"/>
  <c r="AH465" i="1"/>
  <c r="AH473" i="1"/>
  <c r="AJ466" i="1"/>
  <c r="AJ467" i="1" s="1"/>
  <c r="AJ468" i="1" s="1"/>
  <c r="AJ469" i="1" s="1"/>
  <c r="AJ470" i="1" s="1"/>
  <c r="AJ471" i="1" s="1"/>
  <c r="M50" i="2"/>
  <c r="O50" i="2" s="1"/>
  <c r="P50" i="2" s="1"/>
  <c r="Q50" i="2" s="1"/>
  <c r="M49" i="2"/>
  <c r="O49" i="2" s="1"/>
  <c r="P49" i="2" s="1"/>
  <c r="Q49" i="2" s="1"/>
  <c r="R54" i="2"/>
  <c r="G54" i="2"/>
  <c r="K3" i="9"/>
  <c r="A3" i="9"/>
  <c r="E51" i="2"/>
  <c r="K51" i="2"/>
  <c r="L51" i="2"/>
  <c r="E52" i="2"/>
  <c r="L52" i="2"/>
  <c r="K52" i="2"/>
  <c r="R53" i="2"/>
  <c r="G53" i="2"/>
  <c r="A55" i="2"/>
  <c r="I55" i="2" s="1"/>
  <c r="C54" i="2"/>
  <c r="B54" i="2"/>
  <c r="N52" i="2"/>
  <c r="H54" i="2"/>
  <c r="F54" i="2"/>
  <c r="N51" i="2"/>
  <c r="H53" i="2"/>
  <c r="C53" i="2"/>
  <c r="B53" i="2"/>
  <c r="F53" i="2"/>
  <c r="A56" i="2"/>
  <c r="I56" i="2" s="1"/>
  <c r="B25" i="4"/>
  <c r="B7" i="7"/>
  <c r="AH466" i="1"/>
  <c r="AF469" i="1"/>
  <c r="AF473" i="1"/>
  <c r="AF465" i="1"/>
  <c r="AF470" i="1"/>
  <c r="AH462" i="1"/>
  <c r="AF466" i="1"/>
  <c r="AF467" i="1"/>
  <c r="AF468" i="1"/>
  <c r="AF471" i="1"/>
  <c r="AG475" i="1"/>
  <c r="D475" i="1"/>
  <c r="AG476" i="1"/>
  <c r="D476" i="1"/>
  <c r="J53" i="2"/>
  <c r="J54" i="2"/>
  <c r="A466" i="1"/>
  <c r="AI466" i="1" l="1"/>
  <c r="AJ475" i="1"/>
  <c r="AH475" i="1"/>
  <c r="AJ476" i="1"/>
  <c r="M51" i="2"/>
  <c r="O51" i="2" s="1"/>
  <c r="P51" i="2" s="1"/>
  <c r="Q51" i="2" s="1"/>
  <c r="G56" i="2"/>
  <c r="R56" i="2"/>
  <c r="E53" i="2"/>
  <c r="K53" i="2"/>
  <c r="L53" i="2"/>
  <c r="E54" i="2"/>
  <c r="L54" i="2"/>
  <c r="K54" i="2"/>
  <c r="G55" i="2"/>
  <c r="R55" i="2"/>
  <c r="M52" i="2"/>
  <c r="O52" i="2" s="1"/>
  <c r="P52" i="2" s="1"/>
  <c r="Q52" i="2" s="1"/>
  <c r="L3" i="9"/>
  <c r="M3" i="9" s="1"/>
  <c r="D7" i="7"/>
  <c r="E7" i="7"/>
  <c r="F7" i="7"/>
  <c r="I25" i="4"/>
  <c r="H25" i="4"/>
  <c r="F25" i="4"/>
  <c r="D25" i="4"/>
  <c r="B56" i="2"/>
  <c r="H56" i="2"/>
  <c r="B55" i="2"/>
  <c r="F55" i="2"/>
  <c r="H55" i="2"/>
  <c r="C7" i="7"/>
  <c r="G7" i="7"/>
  <c r="H7" i="7"/>
  <c r="C25" i="4"/>
  <c r="E25" i="4"/>
  <c r="J25" i="4"/>
  <c r="G25" i="4"/>
  <c r="A57" i="2"/>
  <c r="I57" i="2" s="1"/>
  <c r="F56" i="2"/>
  <c r="C56" i="2"/>
  <c r="N53" i="2"/>
  <c r="B22" i="5"/>
  <c r="N54" i="2"/>
  <c r="C55" i="2"/>
  <c r="B26" i="4"/>
  <c r="A3" i="10"/>
  <c r="A58" i="2"/>
  <c r="I58" i="2" s="1"/>
  <c r="AH467" i="1"/>
  <c r="D478" i="1"/>
  <c r="AH476" i="1"/>
  <c r="AG478" i="1"/>
  <c r="AH463" i="1"/>
  <c r="AF475" i="1"/>
  <c r="AF476" i="1"/>
  <c r="A467" i="1"/>
  <c r="A468" i="1"/>
  <c r="A469" i="1" s="1"/>
  <c r="J55" i="2"/>
  <c r="J56" i="2"/>
  <c r="AI467" i="1" l="1"/>
  <c r="AI468" i="1"/>
  <c r="C468" i="1" s="1"/>
  <c r="AI469" i="1"/>
  <c r="AH478" i="1"/>
  <c r="AJ478" i="1"/>
  <c r="M53" i="2"/>
  <c r="O53" i="2" s="1"/>
  <c r="P53" i="2" s="1"/>
  <c r="Q53" i="2" s="1"/>
  <c r="R58" i="2"/>
  <c r="G58" i="2"/>
  <c r="J22" i="5"/>
  <c r="I22" i="5"/>
  <c r="J7" i="7"/>
  <c r="R57" i="2"/>
  <c r="G57" i="2"/>
  <c r="A25" i="4"/>
  <c r="A7" i="7"/>
  <c r="E55" i="2"/>
  <c r="L55" i="2"/>
  <c r="K55" i="2"/>
  <c r="E56" i="2"/>
  <c r="L56" i="2"/>
  <c r="M3" i="10" s="1"/>
  <c r="K56" i="2"/>
  <c r="K25" i="4"/>
  <c r="I7" i="7"/>
  <c r="M54" i="2"/>
  <c r="O54" i="2" s="1"/>
  <c r="P54" i="2" s="1"/>
  <c r="Q54" i="2" s="1"/>
  <c r="A59" i="2"/>
  <c r="I59" i="2" s="1"/>
  <c r="C58" i="2"/>
  <c r="H58" i="2"/>
  <c r="H3" i="10"/>
  <c r="F3" i="10"/>
  <c r="D3" i="10"/>
  <c r="B3" i="10"/>
  <c r="E26" i="4"/>
  <c r="I26" i="4"/>
  <c r="D26" i="4"/>
  <c r="F26" i="4"/>
  <c r="B23" i="5"/>
  <c r="E22" i="5"/>
  <c r="H22" i="5"/>
  <c r="G22" i="5"/>
  <c r="H57" i="2"/>
  <c r="N56" i="2"/>
  <c r="B58" i="2"/>
  <c r="F58" i="2"/>
  <c r="G3" i="10"/>
  <c r="C3" i="10"/>
  <c r="E3" i="10"/>
  <c r="H26" i="4"/>
  <c r="G26" i="4"/>
  <c r="C26" i="4"/>
  <c r="J26" i="4"/>
  <c r="F22" i="5"/>
  <c r="D22" i="5"/>
  <c r="C22" i="5"/>
  <c r="B57" i="2"/>
  <c r="F57" i="2"/>
  <c r="C57" i="2"/>
  <c r="N55" i="2"/>
  <c r="A60" i="2"/>
  <c r="I60" i="2" s="1"/>
  <c r="AH468" i="1"/>
  <c r="AF478" i="1"/>
  <c r="D479" i="1"/>
  <c r="J58" i="2"/>
  <c r="A470" i="1"/>
  <c r="J57" i="2"/>
  <c r="AI470" i="1" l="1"/>
  <c r="AG479" i="1"/>
  <c r="AJ479" i="1" s="1"/>
  <c r="K7" i="7"/>
  <c r="M56" i="2"/>
  <c r="O56" i="2" s="1"/>
  <c r="P56" i="2" s="1"/>
  <c r="Q56" i="2" s="1"/>
  <c r="M55" i="2"/>
  <c r="O55" i="2" s="1"/>
  <c r="P55" i="2" s="1"/>
  <c r="Q55" i="2" s="1"/>
  <c r="R60" i="2"/>
  <c r="G60" i="2"/>
  <c r="E57" i="2"/>
  <c r="L57" i="2"/>
  <c r="K57" i="2"/>
  <c r="A22" i="5"/>
  <c r="A26" i="4"/>
  <c r="E58" i="2"/>
  <c r="K58" i="2"/>
  <c r="L58" i="2"/>
  <c r="N3" i="10"/>
  <c r="I3" i="10" s="1"/>
  <c r="K1" i="10" s="1"/>
  <c r="J23" i="5"/>
  <c r="I23" i="5"/>
  <c r="K26" i="4"/>
  <c r="J3" i="10"/>
  <c r="G59" i="2"/>
  <c r="R59" i="2"/>
  <c r="L7" i="7"/>
  <c r="M7" i="7" s="1"/>
  <c r="L25" i="4"/>
  <c r="M25" i="4" s="1"/>
  <c r="K22" i="5"/>
  <c r="A61" i="2"/>
  <c r="I61" i="2" s="1"/>
  <c r="B60" i="2"/>
  <c r="H60" i="2"/>
  <c r="C60" i="2"/>
  <c r="N57" i="2"/>
  <c r="B24" i="5"/>
  <c r="E23" i="5"/>
  <c r="D23" i="5"/>
  <c r="H23" i="5"/>
  <c r="H59" i="2"/>
  <c r="B59" i="2"/>
  <c r="C23" i="5"/>
  <c r="F23" i="5"/>
  <c r="G23" i="5"/>
  <c r="C59" i="2"/>
  <c r="F59" i="2"/>
  <c r="F60" i="2"/>
  <c r="N58" i="2"/>
  <c r="A62" i="2"/>
  <c r="I62" i="2" s="1"/>
  <c r="AH469" i="1"/>
  <c r="AH470" i="1" s="1"/>
  <c r="AH479" i="1"/>
  <c r="AF479" i="1"/>
  <c r="AH471" i="1"/>
  <c r="A471" i="1"/>
  <c r="J59" i="2"/>
  <c r="J60" i="2"/>
  <c r="A472" i="1"/>
  <c r="AI471" i="1" l="1"/>
  <c r="C471" i="1" s="1"/>
  <c r="AI472" i="1"/>
  <c r="M58" i="2"/>
  <c r="O58" i="2" s="1"/>
  <c r="P58" i="2" s="1"/>
  <c r="Q58" i="2" s="1"/>
  <c r="G62" i="2"/>
  <c r="R62" i="2"/>
  <c r="A23" i="5"/>
  <c r="E59" i="2"/>
  <c r="K59" i="2"/>
  <c r="L59" i="2"/>
  <c r="J24" i="5"/>
  <c r="I24" i="5"/>
  <c r="E60" i="2"/>
  <c r="L60" i="2"/>
  <c r="K60" i="2"/>
  <c r="G61" i="2"/>
  <c r="R61" i="2"/>
  <c r="M57" i="2"/>
  <c r="L26" i="4"/>
  <c r="M26" i="4" s="1"/>
  <c r="L22" i="5"/>
  <c r="M22" i="5" s="1"/>
  <c r="K3" i="10"/>
  <c r="L3" i="10" s="1"/>
  <c r="K23" i="5"/>
  <c r="A63" i="2"/>
  <c r="I63" i="2" s="1"/>
  <c r="H62" i="2"/>
  <c r="F62" i="2"/>
  <c r="C62" i="2"/>
  <c r="E24" i="5"/>
  <c r="C24" i="5"/>
  <c r="G24" i="5"/>
  <c r="N60" i="2"/>
  <c r="B62" i="2"/>
  <c r="N59" i="2"/>
  <c r="B25" i="5"/>
  <c r="D24" i="5"/>
  <c r="F24" i="5"/>
  <c r="H24" i="5"/>
  <c r="H61" i="2"/>
  <c r="C61" i="2"/>
  <c r="B61" i="2"/>
  <c r="F61" i="2"/>
  <c r="A64" i="2"/>
  <c r="I64" i="2" s="1"/>
  <c r="B3" i="8"/>
  <c r="AG481" i="1"/>
  <c r="D481" i="1"/>
  <c r="D482" i="1"/>
  <c r="A473" i="1"/>
  <c r="A474" i="1"/>
  <c r="A475" i="1"/>
  <c r="J62" i="2"/>
  <c r="J61" i="2"/>
  <c r="AI474" i="1" l="1"/>
  <c r="AJ481" i="1"/>
  <c r="AH481" i="1"/>
  <c r="K24" i="5"/>
  <c r="L24" i="5" s="1"/>
  <c r="M24" i="5" s="1"/>
  <c r="M59" i="2"/>
  <c r="O59" i="2" s="1"/>
  <c r="P59" i="2" s="1"/>
  <c r="Q59" i="2" s="1"/>
  <c r="R64" i="2"/>
  <c r="G64" i="2"/>
  <c r="E61" i="2"/>
  <c r="L61" i="2"/>
  <c r="K61" i="2"/>
  <c r="J25" i="5"/>
  <c r="E62" i="2"/>
  <c r="K62" i="2"/>
  <c r="L62" i="2"/>
  <c r="A24" i="5"/>
  <c r="G63" i="2"/>
  <c r="R63" i="2"/>
  <c r="I25" i="5"/>
  <c r="O57" i="2"/>
  <c r="P57" i="2" s="1"/>
  <c r="Q57" i="2" s="1"/>
  <c r="L23" i="5"/>
  <c r="M23" i="5" s="1"/>
  <c r="M60" i="2"/>
  <c r="O60" i="2" s="1"/>
  <c r="P60" i="2" s="1"/>
  <c r="Q60" i="2" s="1"/>
  <c r="J3" i="8"/>
  <c r="F3" i="8"/>
  <c r="I3" i="8"/>
  <c r="C3" i="8"/>
  <c r="A65" i="2"/>
  <c r="I65" i="2" s="1"/>
  <c r="B64" i="2"/>
  <c r="H64" i="2"/>
  <c r="N61" i="2"/>
  <c r="C25" i="5"/>
  <c r="H63" i="2"/>
  <c r="G3" i="8"/>
  <c r="H3" i="8"/>
  <c r="D3" i="8"/>
  <c r="E3" i="8"/>
  <c r="F64" i="2"/>
  <c r="C64" i="2"/>
  <c r="F25" i="5"/>
  <c r="H25" i="5"/>
  <c r="G25" i="5"/>
  <c r="C63" i="2"/>
  <c r="B63" i="2"/>
  <c r="F63" i="2"/>
  <c r="B27" i="4" s="1"/>
  <c r="B26" i="5"/>
  <c r="E25" i="5"/>
  <c r="D25" i="5"/>
  <c r="N62" i="2"/>
  <c r="A66" i="2"/>
  <c r="I66" i="2" s="1"/>
  <c r="AG483" i="1"/>
  <c r="AF481" i="1"/>
  <c r="AH482" i="1"/>
  <c r="AG482" i="1"/>
  <c r="D483" i="1"/>
  <c r="AF482" i="1"/>
  <c r="A476" i="1"/>
  <c r="J63" i="2"/>
  <c r="J64" i="2"/>
  <c r="A477" i="1"/>
  <c r="AI477" i="1" l="1"/>
  <c r="AI476" i="1"/>
  <c r="AJ482" i="1"/>
  <c r="AJ483" i="1" s="1"/>
  <c r="K25" i="5"/>
  <c r="L25" i="5" s="1"/>
  <c r="M25" i="5" s="1"/>
  <c r="M62" i="2"/>
  <c r="O62" i="2" s="1"/>
  <c r="P62" i="2" s="1"/>
  <c r="Q62" i="2" s="1"/>
  <c r="R66" i="2"/>
  <c r="G66" i="2"/>
  <c r="J26" i="5"/>
  <c r="I26" i="5"/>
  <c r="E63" i="2"/>
  <c r="L63" i="2"/>
  <c r="K63" i="2"/>
  <c r="A25" i="5"/>
  <c r="E64" i="2"/>
  <c r="L64" i="2"/>
  <c r="K64" i="2"/>
  <c r="G65" i="2"/>
  <c r="R65" i="2"/>
  <c r="A3" i="8"/>
  <c r="K3" i="8"/>
  <c r="M61" i="2"/>
  <c r="O61" i="2" s="1"/>
  <c r="P61" i="2" s="1"/>
  <c r="Q61" i="2" s="1"/>
  <c r="A67" i="2"/>
  <c r="I67" i="2" s="1"/>
  <c r="H66" i="2"/>
  <c r="B27" i="5"/>
  <c r="E26" i="5"/>
  <c r="D26" i="5"/>
  <c r="H26" i="5"/>
  <c r="C27" i="4"/>
  <c r="H27" i="4"/>
  <c r="E27" i="4"/>
  <c r="F27" i="4"/>
  <c r="N63" i="2"/>
  <c r="B66" i="2"/>
  <c r="F66" i="2"/>
  <c r="C66" i="2"/>
  <c r="C26" i="5"/>
  <c r="F26" i="5"/>
  <c r="G26" i="5"/>
  <c r="J27" i="4"/>
  <c r="I27" i="4"/>
  <c r="D27" i="4"/>
  <c r="G27" i="4"/>
  <c r="N64" i="2"/>
  <c r="F65" i="2"/>
  <c r="B28" i="4" s="1"/>
  <c r="B65" i="2"/>
  <c r="C65" i="2"/>
  <c r="H65" i="2"/>
  <c r="A68" i="2"/>
  <c r="I68" i="2" s="1"/>
  <c r="A69" i="2"/>
  <c r="I69" i="2" s="1"/>
  <c r="A70" i="2"/>
  <c r="I70" i="2" s="1"/>
  <c r="A71" i="2"/>
  <c r="I71" i="2" s="1"/>
  <c r="A72" i="2"/>
  <c r="I72" i="2" s="1"/>
  <c r="AH483" i="1"/>
  <c r="AF483" i="1"/>
  <c r="A478" i="1"/>
  <c r="J66" i="2"/>
  <c r="J65" i="2"/>
  <c r="A479" i="1"/>
  <c r="A480" i="1"/>
  <c r="AI480" i="1" l="1"/>
  <c r="AI479" i="1"/>
  <c r="M64" i="2"/>
  <c r="O64" i="2" s="1"/>
  <c r="P64" i="2" s="1"/>
  <c r="Q64" i="2" s="1"/>
  <c r="K26" i="5"/>
  <c r="L26" i="5" s="1"/>
  <c r="M26" i="5" s="1"/>
  <c r="G72" i="2"/>
  <c r="R72" i="2"/>
  <c r="R71" i="2"/>
  <c r="G71" i="2"/>
  <c r="R70" i="2"/>
  <c r="G70" i="2"/>
  <c r="R69" i="2"/>
  <c r="G69" i="2"/>
  <c r="R68" i="2"/>
  <c r="G68" i="2"/>
  <c r="E65" i="2"/>
  <c r="K65" i="2"/>
  <c r="L65" i="2"/>
  <c r="K27" i="4"/>
  <c r="L27" i="4" s="1"/>
  <c r="M27" i="4" s="1"/>
  <c r="A26" i="5"/>
  <c r="E66" i="2"/>
  <c r="L66" i="2"/>
  <c r="K66" i="2"/>
  <c r="A27" i="4"/>
  <c r="J27" i="5"/>
  <c r="I27" i="5"/>
  <c r="G67" i="2"/>
  <c r="R67" i="2"/>
  <c r="L3" i="8"/>
  <c r="M3" i="8" s="1"/>
  <c r="M63" i="2"/>
  <c r="O63" i="2" s="1"/>
  <c r="P63" i="2" s="1"/>
  <c r="Q63" i="2" s="1"/>
  <c r="B72" i="2"/>
  <c r="F72" i="2"/>
  <c r="C71" i="2"/>
  <c r="B71" i="2"/>
  <c r="F71" i="2"/>
  <c r="B70" i="2"/>
  <c r="F70" i="2"/>
  <c r="H69" i="2"/>
  <c r="F69" i="2"/>
  <c r="H68" i="2"/>
  <c r="D28" i="4"/>
  <c r="F28" i="4"/>
  <c r="I28" i="4"/>
  <c r="C28" i="4"/>
  <c r="N66" i="2"/>
  <c r="C72" i="2"/>
  <c r="H72" i="2"/>
  <c r="H71" i="2"/>
  <c r="H70" i="2"/>
  <c r="C70" i="2"/>
  <c r="B69" i="2"/>
  <c r="C69" i="2"/>
  <c r="C68" i="2"/>
  <c r="F68" i="2"/>
  <c r="B68" i="2"/>
  <c r="N65" i="2"/>
  <c r="J28" i="4"/>
  <c r="H28" i="4"/>
  <c r="E28" i="4"/>
  <c r="G28" i="4"/>
  <c r="G27" i="5"/>
  <c r="E27" i="5"/>
  <c r="F27" i="5"/>
  <c r="F67" i="2"/>
  <c r="B29" i="4" s="1"/>
  <c r="B28" i="5"/>
  <c r="C27" i="5"/>
  <c r="D27" i="5"/>
  <c r="H27" i="5"/>
  <c r="C67" i="2"/>
  <c r="H67" i="2"/>
  <c r="B67" i="2"/>
  <c r="B30" i="4"/>
  <c r="D485" i="1"/>
  <c r="D486" i="1"/>
  <c r="AG485" i="1"/>
  <c r="A481" i="1"/>
  <c r="J68" i="2"/>
  <c r="J70" i="2"/>
  <c r="J72" i="2"/>
  <c r="J67" i="2"/>
  <c r="J69" i="2"/>
  <c r="A482" i="1"/>
  <c r="A483" i="1" s="1"/>
  <c r="A484" i="1" s="1"/>
  <c r="J71" i="2"/>
  <c r="AI483" i="1" l="1"/>
  <c r="AI482" i="1"/>
  <c r="AI484" i="1"/>
  <c r="AJ485" i="1"/>
  <c r="AH485" i="1"/>
  <c r="K27" i="5"/>
  <c r="L27" i="5" s="1"/>
  <c r="M27" i="5" s="1"/>
  <c r="M66" i="2"/>
  <c r="O66" i="2" s="1"/>
  <c r="P66" i="2" s="1"/>
  <c r="Q66" i="2" s="1"/>
  <c r="M65" i="2"/>
  <c r="O65" i="2" s="1"/>
  <c r="P65" i="2" s="1"/>
  <c r="Q65" i="2" s="1"/>
  <c r="E67" i="2"/>
  <c r="K67" i="2"/>
  <c r="L67" i="2"/>
  <c r="A27" i="5"/>
  <c r="J28" i="5"/>
  <c r="I28" i="5"/>
  <c r="E68" i="2"/>
  <c r="L68" i="2"/>
  <c r="K68" i="2"/>
  <c r="E69" i="2"/>
  <c r="L69" i="2"/>
  <c r="K69" i="2"/>
  <c r="A28" i="4"/>
  <c r="K28" i="4"/>
  <c r="L28" i="4" s="1"/>
  <c r="M28" i="4" s="1"/>
  <c r="E70" i="2"/>
  <c r="L70" i="2"/>
  <c r="K70" i="2"/>
  <c r="E71" i="2"/>
  <c r="K71" i="2"/>
  <c r="L71" i="2"/>
  <c r="E72" i="2"/>
  <c r="K72" i="2"/>
  <c r="L72" i="2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AG486" i="1"/>
  <c r="AH486" i="1"/>
  <c r="AF485" i="1"/>
  <c r="AF486" i="1"/>
  <c r="A485" i="1"/>
  <c r="A486" i="1"/>
  <c r="A487" i="1"/>
  <c r="AI486" i="1" l="1"/>
  <c r="AI487" i="1"/>
  <c r="AJ486" i="1"/>
  <c r="M68" i="2"/>
  <c r="O68" i="2" s="1"/>
  <c r="P68" i="2" s="1"/>
  <c r="Q68" i="2" s="1"/>
  <c r="K28" i="5"/>
  <c r="L28" i="5" s="1"/>
  <c r="M28" i="5" s="1"/>
  <c r="M69" i="2"/>
  <c r="O69" i="2" s="1"/>
  <c r="P69" i="2" s="1"/>
  <c r="Q69" i="2" s="1"/>
  <c r="A29" i="4"/>
  <c r="A28" i="5"/>
  <c r="J29" i="5"/>
  <c r="I29" i="5"/>
  <c r="A30" i="4"/>
  <c r="K30" i="4"/>
  <c r="K29" i="4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AG488" i="1"/>
  <c r="D488" i="1"/>
  <c r="A488" i="1"/>
  <c r="A489" i="1"/>
  <c r="AJ488" i="1" l="1"/>
  <c r="AH488" i="1"/>
  <c r="AI489" i="1"/>
  <c r="K29" i="5"/>
  <c r="L29" i="5" s="1"/>
  <c r="M29" i="5" s="1"/>
  <c r="K31" i="4"/>
  <c r="A31" i="4"/>
  <c r="A29" i="5"/>
  <c r="J30" i="5"/>
  <c r="I30" i="5"/>
  <c r="K33" i="4"/>
  <c r="L33" i="4" s="1"/>
  <c r="M33" i="4" s="1"/>
  <c r="A32" i="4"/>
  <c r="K32" i="4"/>
  <c r="L32" i="4" s="1"/>
  <c r="M32" i="4" s="1"/>
  <c r="A33" i="4"/>
  <c r="L30" i="4"/>
  <c r="M30" i="4" s="1"/>
  <c r="L29" i="4"/>
  <c r="M29" i="4" s="1"/>
  <c r="B31" i="5"/>
  <c r="E30" i="5"/>
  <c r="F30" i="5"/>
  <c r="C30" i="5"/>
  <c r="H30" i="5"/>
  <c r="D30" i="5"/>
  <c r="G30" i="5"/>
  <c r="B32" i="5"/>
  <c r="AF488" i="1"/>
  <c r="AG490" i="1"/>
  <c r="D490" i="1"/>
  <c r="A490" i="1"/>
  <c r="AJ490" i="1" l="1"/>
  <c r="AH490" i="1"/>
  <c r="J32" i="5"/>
  <c r="I32" i="5"/>
  <c r="A30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AF490" i="1"/>
  <c r="AG491" i="1"/>
  <c r="A491" i="1"/>
  <c r="D491" i="1" l="1"/>
  <c r="AH491" i="1" s="1"/>
  <c r="AJ491" i="1"/>
  <c r="AI491" i="1"/>
  <c r="K31" i="5"/>
  <c r="L31" i="5" s="1"/>
  <c r="M31" i="5" s="1"/>
  <c r="A32" i="5"/>
  <c r="A31" i="5"/>
  <c r="K32" i="5"/>
  <c r="AG492" i="1"/>
  <c r="D492" i="1"/>
  <c r="AG493" i="1"/>
  <c r="A492" i="1"/>
  <c r="AF491" i="1" l="1"/>
  <c r="AI492" i="1"/>
  <c r="AJ492" i="1"/>
  <c r="AJ493" i="1" s="1"/>
  <c r="L32" i="5"/>
  <c r="M32" i="5" s="1"/>
  <c r="D493" i="1"/>
  <c r="AH492" i="1"/>
  <c r="AG494" i="1"/>
  <c r="AF492" i="1"/>
  <c r="D494" i="1"/>
  <c r="A493" i="1"/>
  <c r="A494" i="1" s="1"/>
  <c r="AI493" i="1" l="1"/>
  <c r="AJ494" i="1"/>
  <c r="AI494" i="1"/>
  <c r="AF493" i="1"/>
  <c r="AH493" i="1"/>
  <c r="D495" i="1"/>
  <c r="AF494" i="1"/>
  <c r="AG495" i="1"/>
  <c r="A495" i="1"/>
  <c r="A496" i="1"/>
  <c r="AI495" i="1" l="1"/>
  <c r="AJ495" i="1"/>
  <c r="AI496" i="1"/>
  <c r="C496" i="1" s="1"/>
  <c r="AH494" i="1"/>
  <c r="AH495" i="1"/>
  <c r="D499" i="1"/>
  <c r="AG499" i="1"/>
  <c r="AG497" i="1"/>
  <c r="AF495" i="1"/>
  <c r="D497" i="1"/>
  <c r="D500" i="1"/>
  <c r="A497" i="1"/>
  <c r="AG500" i="1" l="1"/>
  <c r="AJ497" i="1"/>
  <c r="AH497" i="1"/>
  <c r="AJ499" i="1"/>
  <c r="AH499" i="1"/>
  <c r="AF497" i="1"/>
  <c r="AF499" i="1"/>
  <c r="AF500" i="1"/>
  <c r="AH500" i="1"/>
  <c r="AG502" i="1"/>
  <c r="D502" i="1"/>
  <c r="AG503" i="1"/>
  <c r="D503" i="1"/>
  <c r="A498" i="1"/>
  <c r="AI498" i="1" l="1"/>
  <c r="AJ500" i="1"/>
  <c r="AJ502" i="1"/>
  <c r="AJ503" i="1" s="1"/>
  <c r="AH502" i="1"/>
  <c r="AF503" i="1"/>
  <c r="AH503" i="1"/>
  <c r="AF502" i="1"/>
  <c r="D504" i="1"/>
  <c r="AG504" i="1"/>
  <c r="A499" i="1"/>
  <c r="A500" i="1"/>
  <c r="AI500" i="1" l="1"/>
  <c r="AJ504" i="1"/>
  <c r="D505" i="1"/>
  <c r="A501" i="1"/>
  <c r="AI501" i="1" l="1"/>
  <c r="D74" i="2"/>
  <c r="D75" i="2"/>
  <c r="D93" i="2"/>
  <c r="D77" i="2"/>
  <c r="D83" i="2"/>
  <c r="D84" i="2"/>
  <c r="D86" i="2"/>
  <c r="D78" i="2"/>
  <c r="D73" i="2"/>
  <c r="D79" i="2"/>
  <c r="D85" i="2"/>
  <c r="D82" i="2"/>
  <c r="D89" i="2"/>
  <c r="D87" i="2"/>
  <c r="D88" i="2"/>
  <c r="D76" i="2"/>
  <c r="D81" i="2"/>
  <c r="D80" i="2"/>
  <c r="D90" i="2"/>
  <c r="D91" i="2"/>
  <c r="D92" i="2"/>
  <c r="D48" i="2"/>
  <c r="D47" i="2"/>
  <c r="D50" i="2"/>
  <c r="D49" i="2"/>
  <c r="D52" i="2"/>
  <c r="D51" i="2"/>
  <c r="D54" i="2"/>
  <c r="D53" i="2"/>
  <c r="D55" i="2"/>
  <c r="D56" i="2"/>
  <c r="D57" i="2"/>
  <c r="D58" i="2"/>
  <c r="D60" i="2"/>
  <c r="D59" i="2"/>
  <c r="D61" i="2"/>
  <c r="D62" i="2"/>
  <c r="D64" i="2"/>
  <c r="D63" i="2"/>
  <c r="D66" i="2"/>
  <c r="D65" i="2"/>
  <c r="D68" i="2"/>
  <c r="D72" i="2"/>
  <c r="D70" i="2"/>
  <c r="D67" i="2"/>
  <c r="D69" i="2"/>
  <c r="D71" i="2"/>
  <c r="AF505" i="1"/>
  <c r="D507" i="1"/>
  <c r="AG505" i="1"/>
  <c r="AH504" i="1"/>
  <c r="AF504" i="1"/>
  <c r="AG507" i="1"/>
  <c r="A502" i="1"/>
  <c r="A503" i="1" s="1"/>
  <c r="A504" i="1"/>
  <c r="A505" i="1"/>
  <c r="A506" i="1" s="1"/>
  <c r="AI504" i="1" l="1"/>
  <c r="AI503" i="1"/>
  <c r="C503" i="1" s="1"/>
  <c r="AI505" i="1"/>
  <c r="AJ507" i="1"/>
  <c r="AH507" i="1"/>
  <c r="AI506" i="1"/>
  <c r="AJ505" i="1"/>
  <c r="AH505" i="1"/>
  <c r="AF507" i="1"/>
  <c r="AG508" i="1"/>
  <c r="D508" i="1"/>
  <c r="D509" i="1"/>
  <c r="AG509" i="1"/>
  <c r="D510" i="1"/>
  <c r="AG510" i="1"/>
  <c r="A507" i="1"/>
  <c r="A508" i="1"/>
  <c r="AI508" i="1" l="1"/>
  <c r="AJ508" i="1"/>
  <c r="AJ509" i="1" s="1"/>
  <c r="AJ510" i="1" s="1"/>
  <c r="AF508" i="1"/>
  <c r="AG512" i="1"/>
  <c r="AH508" i="1"/>
  <c r="AH509" i="1" s="1"/>
  <c r="AF510" i="1"/>
  <c r="AF509" i="1"/>
  <c r="D512" i="1"/>
  <c r="AG513" i="1"/>
  <c r="A509" i="1"/>
  <c r="A510" i="1"/>
  <c r="A511" i="1" s="1"/>
  <c r="AI509" i="1" l="1"/>
  <c r="AI510" i="1"/>
  <c r="D513" i="1"/>
  <c r="AH513" i="1" s="1"/>
  <c r="AI511" i="1"/>
  <c r="C511" i="1" s="1"/>
  <c r="AH512" i="1"/>
  <c r="AJ512" i="1"/>
  <c r="AJ513" i="1" s="1"/>
  <c r="AH510" i="1"/>
  <c r="AF512" i="1"/>
  <c r="AG515" i="1"/>
  <c r="D515" i="1"/>
  <c r="D516" i="1"/>
  <c r="AG516" i="1"/>
  <c r="A512" i="1"/>
  <c r="A513" i="1"/>
  <c r="A514" i="1" s="1"/>
  <c r="AI513" i="1" l="1"/>
  <c r="AF513" i="1"/>
  <c r="AJ515" i="1"/>
  <c r="AJ516" i="1" s="1"/>
  <c r="AH515" i="1"/>
  <c r="AI514" i="1"/>
  <c r="AH516" i="1"/>
  <c r="AF516" i="1"/>
  <c r="AF515" i="1"/>
  <c r="AG518" i="1"/>
  <c r="D518" i="1"/>
  <c r="AG520" i="1"/>
  <c r="D520" i="1"/>
  <c r="A515" i="1"/>
  <c r="AH520" i="1" l="1"/>
  <c r="AJ520" i="1"/>
  <c r="AH518" i="1"/>
  <c r="AJ518" i="1"/>
  <c r="AF520" i="1"/>
  <c r="AF518" i="1"/>
  <c r="D521" i="1"/>
  <c r="AG521" i="1"/>
  <c r="A516" i="1"/>
  <c r="A517" i="1"/>
  <c r="AI517" i="1" l="1"/>
  <c r="AI516" i="1"/>
  <c r="C516" i="1" s="1"/>
  <c r="AJ521" i="1"/>
  <c r="D522" i="1"/>
  <c r="AF521" i="1"/>
  <c r="AG522" i="1"/>
  <c r="AG523" i="1"/>
  <c r="AH521" i="1"/>
  <c r="D523" i="1"/>
  <c r="D524" i="1"/>
  <c r="AG524" i="1"/>
  <c r="A518" i="1"/>
  <c r="A519" i="1"/>
  <c r="AI519" i="1" l="1"/>
  <c r="AJ522" i="1"/>
  <c r="AJ523" i="1" s="1"/>
  <c r="AJ524" i="1" s="1"/>
  <c r="AF522" i="1"/>
  <c r="AF523" i="1"/>
  <c r="D526" i="1"/>
  <c r="D527" i="1"/>
  <c r="AF524" i="1"/>
  <c r="AH522" i="1"/>
  <c r="AG526" i="1"/>
  <c r="AG527" i="1"/>
  <c r="AG528" i="1"/>
  <c r="A520" i="1"/>
  <c r="A521" i="1"/>
  <c r="A522" i="1"/>
  <c r="A523" i="1" s="1"/>
  <c r="A524" i="1"/>
  <c r="AI523" i="1" l="1"/>
  <c r="AI522" i="1"/>
  <c r="AI521" i="1"/>
  <c r="AI524" i="1"/>
  <c r="D528" i="1"/>
  <c r="AF528" i="1" s="1"/>
  <c r="AJ526" i="1"/>
  <c r="AH526" i="1"/>
  <c r="AJ527" i="1"/>
  <c r="AJ528" i="1" s="1"/>
  <c r="AH523" i="1"/>
  <c r="AF526" i="1"/>
  <c r="AF527" i="1"/>
  <c r="AH524" i="1"/>
  <c r="AH527" i="1"/>
  <c r="D529" i="1"/>
  <c r="AG529" i="1"/>
  <c r="D530" i="1"/>
  <c r="AG530" i="1"/>
  <c r="A525" i="1"/>
  <c r="AI525" i="1" l="1"/>
  <c r="C525" i="1" s="1"/>
  <c r="AH528" i="1"/>
  <c r="AJ529" i="1"/>
  <c r="AJ530" i="1" s="1"/>
  <c r="AF529" i="1"/>
  <c r="AF530" i="1"/>
  <c r="AH529" i="1"/>
  <c r="D531" i="1"/>
  <c r="AG531" i="1"/>
  <c r="A526" i="1"/>
  <c r="A527" i="1"/>
  <c r="A528" i="1" s="1"/>
  <c r="AI527" i="1" l="1"/>
  <c r="AI528" i="1"/>
  <c r="C528" i="1" s="1"/>
  <c r="AJ531" i="1"/>
  <c r="AF531" i="1"/>
  <c r="AH530" i="1"/>
  <c r="D533" i="1"/>
  <c r="AG533" i="1"/>
  <c r="AG534" i="1"/>
  <c r="D534" i="1"/>
  <c r="D536" i="1"/>
  <c r="AG536" i="1"/>
  <c r="D537" i="1"/>
  <c r="AG537" i="1"/>
  <c r="A529" i="1"/>
  <c r="AI529" i="1" l="1"/>
  <c r="D538" i="1"/>
  <c r="AF538" i="1" s="1"/>
  <c r="AJ536" i="1"/>
  <c r="AJ533" i="1"/>
  <c r="AJ534" i="1"/>
  <c r="AH533" i="1"/>
  <c r="AH536" i="1"/>
  <c r="AJ537" i="1"/>
  <c r="AH534" i="1"/>
  <c r="AF533" i="1"/>
  <c r="AG538" i="1"/>
  <c r="AF537" i="1"/>
  <c r="AF534" i="1"/>
  <c r="AH537" i="1"/>
  <c r="AH531" i="1"/>
  <c r="AF536" i="1"/>
  <c r="AG540" i="1"/>
  <c r="A530" i="1"/>
  <c r="AI530" i="1" l="1"/>
  <c r="C530" i="1" s="1"/>
  <c r="AJ538" i="1"/>
  <c r="AJ540" i="1"/>
  <c r="D540" i="1"/>
  <c r="AG542" i="1"/>
  <c r="AH538" i="1"/>
  <c r="AG541" i="1"/>
  <c r="D541" i="1"/>
  <c r="AG544" i="1"/>
  <c r="D542" i="1"/>
  <c r="D543" i="1"/>
  <c r="D544" i="1"/>
  <c r="AG543" i="1"/>
  <c r="A531" i="1"/>
  <c r="A532" i="1" s="1"/>
  <c r="A533" i="1"/>
  <c r="AI532" i="1" l="1"/>
  <c r="C532" i="1" s="1"/>
  <c r="AI531" i="1"/>
  <c r="AH540" i="1"/>
  <c r="AJ541" i="1"/>
  <c r="AJ542" i="1" s="1"/>
  <c r="AJ544" i="1" s="1"/>
  <c r="AF541" i="1"/>
  <c r="AF544" i="1"/>
  <c r="AF542" i="1"/>
  <c r="AF540" i="1"/>
  <c r="AF543" i="1"/>
  <c r="AH541" i="1"/>
  <c r="AG545" i="1"/>
  <c r="A534" i="1"/>
  <c r="A535" i="1"/>
  <c r="A536" i="1"/>
  <c r="A537" i="1" s="1"/>
  <c r="AI535" i="1" l="1"/>
  <c r="AI534" i="1"/>
  <c r="C534" i="1" s="1"/>
  <c r="AI537" i="1"/>
  <c r="AJ545" i="1"/>
  <c r="AJ543" i="1"/>
  <c r="D545" i="1"/>
  <c r="AH542" i="1"/>
  <c r="D546" i="1"/>
  <c r="A538" i="1"/>
  <c r="A539" i="1"/>
  <c r="AI539" i="1" l="1"/>
  <c r="AI538" i="1"/>
  <c r="C538" i="1" s="1"/>
  <c r="AG546" i="1"/>
  <c r="AH543" i="1"/>
  <c r="AF545" i="1"/>
  <c r="AF546" i="1"/>
  <c r="D547" i="1"/>
  <c r="AG547" i="1"/>
  <c r="A540" i="1"/>
  <c r="AJ546" i="1" l="1"/>
  <c r="AJ547" i="1"/>
  <c r="D551" i="1"/>
  <c r="D552" i="1"/>
  <c r="AG551" i="1"/>
  <c r="D553" i="1"/>
  <c r="AH544" i="1"/>
  <c r="D548" i="1"/>
  <c r="AF547" i="1"/>
  <c r="AG548" i="1"/>
  <c r="AG550" i="1"/>
  <c r="D550" i="1"/>
  <c r="AG552" i="1"/>
  <c r="A541" i="1"/>
  <c r="AI541" i="1" l="1"/>
  <c r="C541" i="1" s="1"/>
  <c r="AG553" i="1"/>
  <c r="AJ550" i="1"/>
  <c r="AJ551" i="1"/>
  <c r="AJ552" i="1" s="1"/>
  <c r="AH550" i="1"/>
  <c r="AJ548" i="1"/>
  <c r="AH545" i="1"/>
  <c r="AH546" i="1" s="1"/>
  <c r="AF552" i="1"/>
  <c r="AG554" i="1"/>
  <c r="AF551" i="1"/>
  <c r="AH551" i="1"/>
  <c r="AF550" i="1"/>
  <c r="AH547" i="1"/>
  <c r="AF553" i="1"/>
  <c r="AF548" i="1"/>
  <c r="D554" i="1"/>
  <c r="AG558" i="1"/>
  <c r="D558" i="1"/>
  <c r="AI45" i="1" s="1"/>
  <c r="B45" i="1" s="1"/>
  <c r="C45" i="1" s="1"/>
  <c r="D556" i="1"/>
  <c r="AG556" i="1"/>
  <c r="A542" i="1"/>
  <c r="AI40" i="1" l="1"/>
  <c r="B40" i="1" s="1"/>
  <c r="C40" i="1" s="1"/>
  <c r="AJ553" i="1"/>
  <c r="AI34" i="1"/>
  <c r="B34" i="1" s="1"/>
  <c r="C34" i="1" s="1"/>
  <c r="AI542" i="1"/>
  <c r="AI29" i="1"/>
  <c r="B29" i="1" s="1"/>
  <c r="C29" i="1" s="1"/>
  <c r="AI32" i="1"/>
  <c r="B32" i="1" s="1"/>
  <c r="C32" i="1" s="1"/>
  <c r="AI26" i="1"/>
  <c r="B26" i="1" s="1"/>
  <c r="C26" i="1" s="1"/>
  <c r="AI24" i="1"/>
  <c r="B24" i="1" s="1"/>
  <c r="C24" i="1" s="1"/>
  <c r="AI20" i="1"/>
  <c r="B20" i="1" s="1"/>
  <c r="C20" i="1" s="1"/>
  <c r="AI18" i="1"/>
  <c r="B18" i="1" s="1"/>
  <c r="C18" i="1" s="1"/>
  <c r="AI7" i="1"/>
  <c r="AJ556" i="1"/>
  <c r="AH556" i="1"/>
  <c r="AJ554" i="1"/>
  <c r="AJ558" i="1"/>
  <c r="AH558" i="1"/>
  <c r="AH559" i="1" s="1"/>
  <c r="AI295" i="1"/>
  <c r="B295" i="1" s="1"/>
  <c r="C295" i="1" s="1"/>
  <c r="AI62" i="1"/>
  <c r="B62" i="1" s="1"/>
  <c r="C62" i="1" s="1"/>
  <c r="AI176" i="1"/>
  <c r="B176" i="1" s="1"/>
  <c r="C176" i="1" s="1"/>
  <c r="AI220" i="1"/>
  <c r="B220" i="1" s="1"/>
  <c r="C220" i="1" s="1"/>
  <c r="AI443" i="1"/>
  <c r="B443" i="1" s="1"/>
  <c r="C443" i="1" s="1"/>
  <c r="AI59" i="1"/>
  <c r="B59" i="1" s="1"/>
  <c r="C59" i="1" s="1"/>
  <c r="AI502" i="1"/>
  <c r="B502" i="1" s="1"/>
  <c r="C502" i="1" s="1"/>
  <c r="AI475" i="1"/>
  <c r="B475" i="1" s="1"/>
  <c r="C475" i="1" s="1"/>
  <c r="AI319" i="1"/>
  <c r="B319" i="1" s="1"/>
  <c r="C319" i="1" s="1"/>
  <c r="AI386" i="1"/>
  <c r="B386" i="1" s="1"/>
  <c r="C386" i="1" s="1"/>
  <c r="AI418" i="1"/>
  <c r="B418" i="1" s="1"/>
  <c r="C418" i="1" s="1"/>
  <c r="AI171" i="1"/>
  <c r="B171" i="1" s="1"/>
  <c r="C171" i="1" s="1"/>
  <c r="AI445" i="1"/>
  <c r="B445" i="1" s="1"/>
  <c r="C445" i="1" s="1"/>
  <c r="AI22" i="1"/>
  <c r="B22" i="1" s="1"/>
  <c r="C22" i="1" s="1"/>
  <c r="AI533" i="1"/>
  <c r="B533" i="1" s="1"/>
  <c r="C533" i="1" s="1"/>
  <c r="AI47" i="1"/>
  <c r="B47" i="1" s="1"/>
  <c r="C47" i="1" s="1"/>
  <c r="AI536" i="1"/>
  <c r="B536" i="1" s="1"/>
  <c r="C536" i="1" s="1"/>
  <c r="AI406" i="1"/>
  <c r="B406" i="1" s="1"/>
  <c r="C406" i="1" s="1"/>
  <c r="AI440" i="1"/>
  <c r="B440" i="1" s="1"/>
  <c r="C440" i="1" s="1"/>
  <c r="AI28" i="1"/>
  <c r="B28" i="1" s="1"/>
  <c r="C28" i="1" s="1"/>
  <c r="AI374" i="1"/>
  <c r="B374" i="1" s="1"/>
  <c r="C374" i="1" s="1"/>
  <c r="AI238" i="1"/>
  <c r="B238" i="1" s="1"/>
  <c r="C238" i="1" s="1"/>
  <c r="AI248" i="1"/>
  <c r="B248" i="1" s="1"/>
  <c r="C248" i="1" s="1"/>
  <c r="AI93" i="1"/>
  <c r="B93" i="1" s="1"/>
  <c r="C93" i="1" s="1"/>
  <c r="AI394" i="1"/>
  <c r="B394" i="1" s="1"/>
  <c r="C394" i="1" s="1"/>
  <c r="AI97" i="1"/>
  <c r="B97" i="1" s="1"/>
  <c r="C97" i="1" s="1"/>
  <c r="AI36" i="1"/>
  <c r="B36" i="1" s="1"/>
  <c r="C36" i="1" s="1"/>
  <c r="AI272" i="1"/>
  <c r="B272" i="1" s="1"/>
  <c r="C272" i="1" s="1"/>
  <c r="AI117" i="1"/>
  <c r="B117" i="1" s="1"/>
  <c r="C117" i="1" s="1"/>
  <c r="AI485" i="1"/>
  <c r="B485" i="1" s="1"/>
  <c r="C485" i="1" s="1"/>
  <c r="AI518" i="1"/>
  <c r="B518" i="1" s="1"/>
  <c r="C518" i="1" s="1"/>
  <c r="AI208" i="1"/>
  <c r="B208" i="1" s="1"/>
  <c r="C208" i="1" s="1"/>
  <c r="AI233" i="1"/>
  <c r="B233" i="1" s="1"/>
  <c r="C233" i="1" s="1"/>
  <c r="AI222" i="1"/>
  <c r="B222" i="1" s="1"/>
  <c r="C222" i="1" s="1"/>
  <c r="AI345" i="1"/>
  <c r="B345" i="1" s="1"/>
  <c r="C345" i="1" s="1"/>
  <c r="AI490" i="1"/>
  <c r="B490" i="1" s="1"/>
  <c r="C490" i="1" s="1"/>
  <c r="AI102" i="1"/>
  <c r="B102" i="1" s="1"/>
  <c r="C102" i="1" s="1"/>
  <c r="AI438" i="1"/>
  <c r="B438" i="1" s="1"/>
  <c r="C438" i="1" s="1"/>
  <c r="AI158" i="1"/>
  <c r="B158" i="1" s="1"/>
  <c r="C158" i="1" s="1"/>
  <c r="AI499" i="1"/>
  <c r="B499" i="1" s="1"/>
  <c r="C499" i="1" s="1"/>
  <c r="AI307" i="1"/>
  <c r="B307" i="1" s="1"/>
  <c r="C307" i="1" s="1"/>
  <c r="AI25" i="1"/>
  <c r="B25" i="1" s="1"/>
  <c r="C25" i="1" s="1"/>
  <c r="AI284" i="1"/>
  <c r="B284" i="1" s="1"/>
  <c r="C284" i="1" s="1"/>
  <c r="AI162" i="1"/>
  <c r="B162" i="1" s="1"/>
  <c r="C162" i="1" s="1"/>
  <c r="AI488" i="1"/>
  <c r="B488" i="1" s="1"/>
  <c r="C488" i="1" s="1"/>
  <c r="AI478" i="1"/>
  <c r="B478" i="1" s="1"/>
  <c r="C478" i="1" s="1"/>
  <c r="AI520" i="1"/>
  <c r="B520" i="1" s="1"/>
  <c r="C520" i="1" s="1"/>
  <c r="AI432" i="1"/>
  <c r="B432" i="1" s="1"/>
  <c r="C432" i="1" s="1"/>
  <c r="AI77" i="1"/>
  <c r="B77" i="1" s="1"/>
  <c r="C77" i="1" s="1"/>
  <c r="AI330" i="1"/>
  <c r="B330" i="1" s="1"/>
  <c r="C330" i="1" s="1"/>
  <c r="AI540" i="1"/>
  <c r="B540" i="1" s="1"/>
  <c r="C540" i="1" s="1"/>
  <c r="AI358" i="1"/>
  <c r="B358" i="1" s="1"/>
  <c r="C358" i="1" s="1"/>
  <c r="AI160" i="1"/>
  <c r="B160" i="1" s="1"/>
  <c r="C160" i="1" s="1"/>
  <c r="AI301" i="1"/>
  <c r="B301" i="1" s="1"/>
  <c r="C301" i="1" s="1"/>
  <c r="AI125" i="1"/>
  <c r="B125" i="1" s="1"/>
  <c r="C125" i="1" s="1"/>
  <c r="AI95" i="1"/>
  <c r="B95" i="1" s="1"/>
  <c r="C95" i="1" s="1"/>
  <c r="AI356" i="1"/>
  <c r="B356" i="1" s="1"/>
  <c r="C356" i="1" s="1"/>
  <c r="AI140" i="1"/>
  <c r="B140" i="1" s="1"/>
  <c r="C140" i="1" s="1"/>
  <c r="AI352" i="1"/>
  <c r="B352" i="1" s="1"/>
  <c r="C352" i="1" s="1"/>
  <c r="AI427" i="1"/>
  <c r="B427" i="1" s="1"/>
  <c r="C427" i="1" s="1"/>
  <c r="AI3" i="1"/>
  <c r="B3" i="1" s="1"/>
  <c r="C3" i="1" s="1"/>
  <c r="AI456" i="1"/>
  <c r="B456" i="1" s="1"/>
  <c r="C456" i="1" s="1"/>
  <c r="AI515" i="1"/>
  <c r="B515" i="1" s="1"/>
  <c r="C515" i="1" s="1"/>
  <c r="AI526" i="1"/>
  <c r="B526" i="1" s="1"/>
  <c r="C526" i="1" s="1"/>
  <c r="AI91" i="1"/>
  <c r="B91" i="1" s="1"/>
  <c r="C91" i="1" s="1"/>
  <c r="AI436" i="1"/>
  <c r="B436" i="1" s="1"/>
  <c r="C436" i="1" s="1"/>
  <c r="AI197" i="1"/>
  <c r="B197" i="1" s="1"/>
  <c r="C197" i="1" s="1"/>
  <c r="AI335" i="1"/>
  <c r="B335" i="1" s="1"/>
  <c r="C335" i="1" s="1"/>
  <c r="AI191" i="1"/>
  <c r="B191" i="1" s="1"/>
  <c r="C191" i="1" s="1"/>
  <c r="AI214" i="1"/>
  <c r="B214" i="1" s="1"/>
  <c r="C214" i="1" s="1"/>
  <c r="AI512" i="1"/>
  <c r="B512" i="1" s="1"/>
  <c r="C512" i="1" s="1"/>
  <c r="AI145" i="1"/>
  <c r="B145" i="1" s="1"/>
  <c r="C145" i="1" s="1"/>
  <c r="AI367" i="1"/>
  <c r="B367" i="1" s="1"/>
  <c r="C367" i="1" s="1"/>
  <c r="AI481" i="1"/>
  <c r="B481" i="1" s="1"/>
  <c r="C481" i="1" s="1"/>
  <c r="AI54" i="1"/>
  <c r="B54" i="1" s="1"/>
  <c r="C54" i="1" s="1"/>
  <c r="AI361" i="1"/>
  <c r="B361" i="1" s="1"/>
  <c r="C361" i="1" s="1"/>
  <c r="AI454" i="1"/>
  <c r="B454" i="1" s="1"/>
  <c r="C454" i="1" s="1"/>
  <c r="AI206" i="1"/>
  <c r="B206" i="1" s="1"/>
  <c r="C206" i="1" s="1"/>
  <c r="AI66" i="1"/>
  <c r="B66" i="1" s="1"/>
  <c r="C66" i="1" s="1"/>
  <c r="AI189" i="1"/>
  <c r="B189" i="1" s="1"/>
  <c r="C189" i="1" s="1"/>
  <c r="AI110" i="1"/>
  <c r="B110" i="1" s="1"/>
  <c r="C110" i="1" s="1"/>
  <c r="AI120" i="1"/>
  <c r="B120" i="1" s="1"/>
  <c r="C120" i="1" s="1"/>
  <c r="AI64" i="1"/>
  <c r="B64" i="1" s="1"/>
  <c r="C64" i="1" s="1"/>
  <c r="AI350" i="1"/>
  <c r="B350" i="1" s="1"/>
  <c r="C350" i="1" s="1"/>
  <c r="AI260" i="1"/>
  <c r="B260" i="1" s="1"/>
  <c r="C260" i="1" s="1"/>
  <c r="AI56" i="1"/>
  <c r="B56" i="1" s="1"/>
  <c r="C56" i="1" s="1"/>
  <c r="AI507" i="1"/>
  <c r="B507" i="1" s="1"/>
  <c r="C507" i="1" s="1"/>
  <c r="AI11" i="1"/>
  <c r="B11" i="1" s="1"/>
  <c r="C11" i="1" s="1"/>
  <c r="AI174" i="1"/>
  <c r="B174" i="1" s="1"/>
  <c r="C174" i="1" s="1"/>
  <c r="AI434" i="1"/>
  <c r="B434" i="1" s="1"/>
  <c r="C434" i="1" s="1"/>
  <c r="AI203" i="1"/>
  <c r="B203" i="1" s="1"/>
  <c r="C203" i="1" s="1"/>
  <c r="AI70" i="1"/>
  <c r="B70" i="1" s="1"/>
  <c r="C70" i="1" s="1"/>
  <c r="AI165" i="1"/>
  <c r="B165" i="1" s="1"/>
  <c r="C165" i="1" s="1"/>
  <c r="AI337" i="1"/>
  <c r="B337" i="1" s="1"/>
  <c r="C337" i="1" s="1"/>
  <c r="AI81" i="1"/>
  <c r="B81" i="1" s="1"/>
  <c r="C81" i="1" s="1"/>
  <c r="AI473" i="1"/>
  <c r="B473" i="1" s="1"/>
  <c r="C473" i="1" s="1"/>
  <c r="AI212" i="1"/>
  <c r="B212" i="1" s="1"/>
  <c r="C212" i="1" s="1"/>
  <c r="AI347" i="1"/>
  <c r="B347" i="1" s="1"/>
  <c r="C347" i="1" s="1"/>
  <c r="AI148" i="1"/>
  <c r="B148" i="1" s="1"/>
  <c r="C148" i="1" s="1"/>
  <c r="AI497" i="1"/>
  <c r="B497" i="1" s="1"/>
  <c r="C497" i="1" s="1"/>
  <c r="AI138" i="1"/>
  <c r="B138" i="1" s="1"/>
  <c r="C138" i="1" s="1"/>
  <c r="AI465" i="1"/>
  <c r="B465" i="1" s="1"/>
  <c r="C465" i="1" s="1"/>
  <c r="AB35" i="1"/>
  <c r="AC35" i="1"/>
  <c r="A543" i="1"/>
  <c r="AC27" i="1"/>
  <c r="AB24" i="1"/>
  <c r="AB10" i="1"/>
  <c r="AB27" i="1"/>
  <c r="AC24" i="1"/>
  <c r="AC10" i="1"/>
  <c r="AB21" i="1"/>
  <c r="AC21" i="1"/>
  <c r="A544" i="1"/>
  <c r="A545" i="1"/>
  <c r="AI544" i="1" l="1"/>
  <c r="AI543" i="1"/>
  <c r="AI545" i="1"/>
  <c r="B7" i="1"/>
  <c r="C7" i="1" s="1"/>
  <c r="AN451" i="1"/>
  <c r="AN454" i="1"/>
  <c r="AN502" i="1"/>
  <c r="AN467" i="1"/>
  <c r="AN440" i="1"/>
  <c r="AN470" i="1"/>
  <c r="AN460" i="1"/>
  <c r="AN445" i="1"/>
  <c r="AN495" i="1"/>
  <c r="AN448" i="1"/>
  <c r="AN483" i="1"/>
  <c r="AN452" i="1"/>
  <c r="AN486" i="1"/>
  <c r="AN436" i="1"/>
  <c r="AN473" i="1"/>
  <c r="AN497" i="1"/>
  <c r="AN485" i="1"/>
  <c r="AN459" i="1"/>
  <c r="AN491" i="1"/>
  <c r="AN463" i="1"/>
  <c r="AN493" i="1"/>
  <c r="AN478" i="1"/>
  <c r="AN469" i="1"/>
  <c r="AN462" i="1"/>
  <c r="AN504" i="1"/>
  <c r="AN443" i="1"/>
  <c r="AN450" i="1"/>
  <c r="AN438" i="1"/>
  <c r="AN441" i="1"/>
  <c r="AN479" i="1"/>
  <c r="AN494" i="1"/>
  <c r="AN505" i="1"/>
  <c r="AN481" i="1"/>
  <c r="AN468" i="1"/>
  <c r="AN457" i="1"/>
  <c r="AN492" i="1"/>
  <c r="AN449" i="1"/>
  <c r="AN458" i="1"/>
  <c r="AN475" i="1"/>
  <c r="AN490" i="1"/>
  <c r="AN461" i="1"/>
  <c r="AN482" i="1"/>
  <c r="AN471" i="1"/>
  <c r="AN447" i="1"/>
  <c r="AN476" i="1"/>
  <c r="AN499" i="1"/>
  <c r="AN446" i="1"/>
  <c r="AN488" i="1"/>
  <c r="AN456" i="1"/>
  <c r="AN466" i="1"/>
  <c r="AN503" i="1"/>
  <c r="AN500" i="1"/>
  <c r="AN465" i="1"/>
  <c r="AN376" i="1"/>
  <c r="AN310" i="1"/>
  <c r="AN168" i="1"/>
  <c r="AN134" i="1"/>
  <c r="AN112" i="1"/>
  <c r="AN98" i="1"/>
  <c r="AN50" i="1"/>
  <c r="AN20" i="1"/>
  <c r="AN4" i="1"/>
  <c r="AN406" i="1"/>
  <c r="AN369" i="1"/>
  <c r="AN331" i="1"/>
  <c r="AN293" i="1"/>
  <c r="AN249" i="1"/>
  <c r="AN177" i="1"/>
  <c r="AN125" i="1"/>
  <c r="AN83" i="1"/>
  <c r="AN388" i="1"/>
  <c r="AN308" i="1"/>
  <c r="AN198" i="1"/>
  <c r="AN162" i="1"/>
  <c r="AN132" i="1"/>
  <c r="AN104" i="1"/>
  <c r="AN66" i="1"/>
  <c r="AN22" i="1"/>
  <c r="AN6" i="1"/>
  <c r="AN424" i="1"/>
  <c r="AN371" i="1"/>
  <c r="AN319" i="1"/>
  <c r="AN285" i="1"/>
  <c r="AN233" i="1"/>
  <c r="AN209" i="1"/>
  <c r="AN79" i="1"/>
  <c r="AN304" i="1"/>
  <c r="AN15" i="1"/>
  <c r="AN380" i="1"/>
  <c r="AN203" i="1"/>
  <c r="AN358" i="1"/>
  <c r="AN402" i="1"/>
  <c r="AN387" i="1"/>
  <c r="AN354" i="1"/>
  <c r="AN62" i="1"/>
  <c r="AN155" i="1"/>
  <c r="AN272" i="1"/>
  <c r="AN5" i="1"/>
  <c r="AN200" i="1"/>
  <c r="AN250" i="1"/>
  <c r="AN183" i="1"/>
  <c r="AN206" i="1"/>
  <c r="AN73" i="1"/>
  <c r="AN278" i="1"/>
  <c r="AN265" i="1"/>
  <c r="AN154" i="1"/>
  <c r="AN382" i="1"/>
  <c r="AN129" i="1"/>
  <c r="AN99" i="1"/>
  <c r="AN186" i="1"/>
  <c r="AN16" i="1"/>
  <c r="AN34" i="1"/>
  <c r="AN140" i="1"/>
  <c r="AN375" i="1"/>
  <c r="AN411" i="1"/>
  <c r="AN311" i="1"/>
  <c r="AN105" i="1"/>
  <c r="AN251" i="1"/>
  <c r="AN31" i="1"/>
  <c r="AN227" i="1"/>
  <c r="AN108" i="1"/>
  <c r="AN275" i="1"/>
  <c r="AN254" i="1"/>
  <c r="AN167" i="1"/>
  <c r="AN242" i="1"/>
  <c r="AN243" i="1"/>
  <c r="AN19" i="1"/>
  <c r="AN115" i="1"/>
  <c r="AN142" i="1"/>
  <c r="AN421" i="1"/>
  <c r="AN3" i="1"/>
  <c r="AN194" i="1"/>
  <c r="AN338" i="1"/>
  <c r="AN372" i="1"/>
  <c r="AN418" i="1"/>
  <c r="AN57" i="1"/>
  <c r="AN182" i="1"/>
  <c r="AN428" i="1"/>
  <c r="AN427" i="1"/>
  <c r="AN314" i="1"/>
  <c r="AN238" i="1"/>
  <c r="AN148" i="1"/>
  <c r="AN130" i="1"/>
  <c r="AN102" i="1"/>
  <c r="AN56" i="1"/>
  <c r="AN28" i="1"/>
  <c r="AN8" i="1"/>
  <c r="AN430" i="1"/>
  <c r="AN381" i="1"/>
  <c r="AN353" i="1"/>
  <c r="AN317" i="1"/>
  <c r="AN281" i="1"/>
  <c r="AN225" i="1"/>
  <c r="AN143" i="1"/>
  <c r="AN107" i="1"/>
  <c r="AN77" i="1"/>
  <c r="AN312" i="1"/>
  <c r="AN258" i="1"/>
  <c r="AN166" i="1"/>
  <c r="AN136" i="1"/>
  <c r="AN122" i="1"/>
  <c r="AN100" i="1"/>
  <c r="AN30" i="1"/>
  <c r="AN18" i="1"/>
  <c r="AN432" i="1"/>
  <c r="AN383" i="1"/>
  <c r="AN341" i="1"/>
  <c r="AN303" i="1"/>
  <c r="AN269" i="1"/>
  <c r="AN223" i="1"/>
  <c r="AN141" i="1"/>
  <c r="AN41" i="1"/>
  <c r="AN133" i="1"/>
  <c r="AN40" i="1"/>
  <c r="AN36" i="1"/>
  <c r="AN337" i="1"/>
  <c r="AN256" i="1"/>
  <c r="AN39" i="1"/>
  <c r="AN288" i="1"/>
  <c r="AN201" i="1"/>
  <c r="AN309" i="1"/>
  <c r="AN214" i="1"/>
  <c r="AN266" i="1"/>
  <c r="AN356" i="1"/>
  <c r="AN81" i="1"/>
  <c r="AN410" i="1"/>
  <c r="AN325" i="1"/>
  <c r="AN199" i="1"/>
  <c r="AN370" i="1"/>
  <c r="AN191" i="1"/>
  <c r="AN212" i="1"/>
  <c r="AN52" i="1"/>
  <c r="AN407" i="1"/>
  <c r="AN339" i="1"/>
  <c r="AN392" i="1"/>
  <c r="AN362" i="1"/>
  <c r="AN71" i="1"/>
  <c r="AN210" i="1"/>
  <c r="AN270" i="1"/>
  <c r="AN327" i="1"/>
  <c r="AN220" i="1"/>
  <c r="AN279" i="1"/>
  <c r="AN394" i="1"/>
  <c r="AN103" i="1"/>
  <c r="AN284" i="1"/>
  <c r="AN277" i="1"/>
  <c r="AN158" i="1"/>
  <c r="AN176" i="1"/>
  <c r="AN313" i="1"/>
  <c r="AN297" i="1"/>
  <c r="AN414" i="1"/>
  <c r="AN152" i="1"/>
  <c r="AN257" i="1"/>
  <c r="AN89" i="1"/>
  <c r="AN230" i="1"/>
  <c r="AN378" i="1"/>
  <c r="AN395" i="1"/>
  <c r="AN138" i="1"/>
  <c r="AN54" i="1"/>
  <c r="AN146" i="1"/>
  <c r="AN274" i="1"/>
  <c r="AN51" i="1"/>
  <c r="AN379" i="1"/>
  <c r="AN86" i="1"/>
  <c r="AN335" i="1"/>
  <c r="AN229" i="1"/>
  <c r="AN64" i="1"/>
  <c r="AN348" i="1"/>
  <c r="AN413" i="1"/>
  <c r="AN151" i="1"/>
  <c r="AN390" i="1"/>
  <c r="AN29" i="1"/>
  <c r="AN127" i="1"/>
  <c r="AN409" i="1"/>
  <c r="AN315" i="1"/>
  <c r="AN295" i="1"/>
  <c r="AN239" i="1"/>
  <c r="AN244" i="1"/>
  <c r="AN398" i="1"/>
  <c r="AN218" i="1"/>
  <c r="AN197" i="1"/>
  <c r="AN145" i="1"/>
  <c r="AN184" i="1"/>
  <c r="AN352" i="1"/>
  <c r="AN268" i="1"/>
  <c r="AN74" i="1"/>
  <c r="AN123" i="1"/>
  <c r="AN240" i="1"/>
  <c r="AN396" i="1"/>
  <c r="AN236" i="1"/>
  <c r="AN322" i="1"/>
  <c r="AN9" i="1"/>
  <c r="AN298" i="1"/>
  <c r="AN307" i="1"/>
  <c r="AN397" i="1"/>
  <c r="AN165" i="1"/>
  <c r="AN216" i="1"/>
  <c r="AN88" i="1"/>
  <c r="AN400" i="1"/>
  <c r="AN241" i="1"/>
  <c r="AN224" i="1"/>
  <c r="AN286" i="1"/>
  <c r="AN228" i="1"/>
  <c r="AN415" i="1"/>
  <c r="AN423" i="1"/>
  <c r="AN263" i="1"/>
  <c r="AN412" i="1"/>
  <c r="AN204" i="1"/>
  <c r="AN114" i="1"/>
  <c r="AN333" i="1"/>
  <c r="AN117" i="1"/>
  <c r="AN299" i="1"/>
  <c r="AN217" i="1"/>
  <c r="AN17" i="1"/>
  <c r="AN44" i="1"/>
  <c r="AN276" i="1"/>
  <c r="AN262" i="1"/>
  <c r="AN386" i="1"/>
  <c r="AN87" i="1"/>
  <c r="AN252" i="1"/>
  <c r="AN332" i="1"/>
  <c r="AN26" i="1"/>
  <c r="AN126" i="1"/>
  <c r="AN377" i="1"/>
  <c r="AN135" i="1"/>
  <c r="AN192" i="1"/>
  <c r="AN290" i="1"/>
  <c r="AN106" i="1"/>
  <c r="AN347" i="1"/>
  <c r="AN301" i="1"/>
  <c r="AN156" i="1"/>
  <c r="AN91" i="1"/>
  <c r="AN345" i="1"/>
  <c r="AN70" i="1"/>
  <c r="AN292" i="1"/>
  <c r="AN23" i="1"/>
  <c r="AN280" i="1"/>
  <c r="AN323" i="1"/>
  <c r="AN149" i="1"/>
  <c r="AN208" i="1"/>
  <c r="AN38" i="1"/>
  <c r="AN111" i="1"/>
  <c r="AN45" i="1"/>
  <c r="AN324" i="1"/>
  <c r="AN359" i="1"/>
  <c r="AN367" i="1"/>
  <c r="AN97" i="1"/>
  <c r="AN37" i="1"/>
  <c r="AN408" i="1"/>
  <c r="AN326" i="1"/>
  <c r="AN13" i="1"/>
  <c r="AN350" i="1"/>
  <c r="AN328" i="1"/>
  <c r="AN33" i="1"/>
  <c r="AN169" i="1"/>
  <c r="AN68" i="1"/>
  <c r="AN374" i="1"/>
  <c r="AN160" i="1"/>
  <c r="AN113" i="1"/>
  <c r="AN75" i="1"/>
  <c r="AN195" i="1"/>
  <c r="AN420" i="1"/>
  <c r="AN118" i="1"/>
  <c r="AN368" i="1"/>
  <c r="AN434" i="1"/>
  <c r="AN282" i="1"/>
  <c r="AN302" i="1"/>
  <c r="AN150" i="1"/>
  <c r="AN321" i="1"/>
  <c r="AN181" i="1"/>
  <c r="AN153" i="1"/>
  <c r="AN120" i="1"/>
  <c r="AN231" i="1"/>
  <c r="AN67" i="1"/>
  <c r="AN245" i="1"/>
  <c r="AN172" i="1"/>
  <c r="AN12" i="1"/>
  <c r="AN47" i="1"/>
  <c r="AN128" i="1"/>
  <c r="AN226" i="1"/>
  <c r="AN193" i="1"/>
  <c r="AN78" i="1"/>
  <c r="AN399" i="1"/>
  <c r="AN261" i="1"/>
  <c r="AN43" i="1"/>
  <c r="AN234" i="1"/>
  <c r="AN264" i="1"/>
  <c r="AN248" i="1"/>
  <c r="AN95" i="1"/>
  <c r="AN384" i="1"/>
  <c r="AN7" i="1"/>
  <c r="AN364" i="1"/>
  <c r="AN342" i="1"/>
  <c r="AN11" i="1"/>
  <c r="AN93" i="1"/>
  <c r="AN422" i="1"/>
  <c r="AN363" i="1"/>
  <c r="AN253" i="1"/>
  <c r="AN59" i="1"/>
  <c r="AN60" i="1"/>
  <c r="AN330" i="1"/>
  <c r="AN287" i="1"/>
  <c r="AN180" i="1"/>
  <c r="AN419" i="1"/>
  <c r="AN305" i="1"/>
  <c r="AN178" i="1"/>
  <c r="AN187" i="1"/>
  <c r="AN403" i="1"/>
  <c r="AN404" i="1"/>
  <c r="AN121" i="1"/>
  <c r="AN401" i="1"/>
  <c r="AN246" i="1"/>
  <c r="AN171" i="1"/>
  <c r="AN316" i="1"/>
  <c r="AN189" i="1"/>
  <c r="AN85" i="1"/>
  <c r="AN260" i="1"/>
  <c r="AN82" i="1"/>
  <c r="AN343" i="1"/>
  <c r="AN72" i="1"/>
  <c r="AN340" i="1"/>
  <c r="AN185" i="1"/>
  <c r="AN235" i="1"/>
  <c r="AN25" i="1"/>
  <c r="AN174" i="1"/>
  <c r="AN131" i="1"/>
  <c r="AN320" i="1"/>
  <c r="AN49" i="1"/>
  <c r="AN110" i="1"/>
  <c r="AN389" i="1"/>
  <c r="AN32" i="1"/>
  <c r="AN267" i="1"/>
  <c r="AN42" i="1"/>
  <c r="AN429" i="1"/>
  <c r="AN14" i="1"/>
  <c r="AN215" i="1"/>
  <c r="AN425" i="1"/>
  <c r="AN179" i="1"/>
  <c r="AN84" i="1"/>
  <c r="AN361" i="1"/>
  <c r="AN365" i="1"/>
  <c r="AN291" i="1"/>
  <c r="AN273" i="1"/>
  <c r="AN296" i="1"/>
  <c r="AN255" i="1"/>
  <c r="AN416" i="1"/>
  <c r="AN289" i="1"/>
  <c r="AN48" i="1"/>
  <c r="AN163" i="1"/>
  <c r="AN391" i="1"/>
  <c r="AN222" i="1"/>
  <c r="A546" i="1"/>
  <c r="AI546" i="1" l="1"/>
  <c r="C546" i="1" s="1"/>
  <c r="AC544" i="1"/>
  <c r="AC534" i="1"/>
  <c r="AC284" i="1"/>
  <c r="AB497" i="1"/>
  <c r="AC223" i="1"/>
  <c r="AB330" i="1"/>
  <c r="AB250" i="1"/>
  <c r="AC178" i="1"/>
  <c r="AC505" i="1"/>
  <c r="AC547" i="1"/>
  <c r="AC513" i="1"/>
  <c r="AB301" i="1"/>
  <c r="AC324" i="1"/>
  <c r="AC148" i="1"/>
  <c r="AC503" i="1"/>
  <c r="AC485" i="1"/>
  <c r="AB446" i="1"/>
  <c r="AC345" i="1"/>
  <c r="AC206" i="1"/>
  <c r="AC250" i="1"/>
  <c r="AB155" i="1"/>
  <c r="AB529" i="1"/>
  <c r="AB369" i="1"/>
  <c r="AB372" i="1"/>
  <c r="AB106" i="1"/>
  <c r="AB17" i="1"/>
  <c r="AC77" i="1"/>
  <c r="AB502" i="1"/>
  <c r="AC257" i="1"/>
  <c r="AB530" i="1"/>
  <c r="AB310" i="1"/>
  <c r="AC286" i="1"/>
  <c r="AB235" i="1"/>
  <c r="AB98" i="1"/>
  <c r="AB117" i="1"/>
  <c r="AB242" i="1"/>
  <c r="AB311" i="1"/>
  <c r="AB389" i="1"/>
  <c r="AC60" i="1"/>
  <c r="AC410" i="1"/>
  <c r="AB415" i="1"/>
  <c r="AC481" i="1"/>
  <c r="AC230" i="1"/>
  <c r="AB177" i="1"/>
  <c r="AB118" i="1"/>
  <c r="AB149" i="1"/>
  <c r="AC253" i="1"/>
  <c r="AB378" i="1"/>
  <c r="AC71" i="1"/>
  <c r="AC313" i="1"/>
  <c r="AB379" i="1"/>
  <c r="AC297" i="1"/>
  <c r="AC272" i="1"/>
  <c r="AB210" i="1"/>
  <c r="AF556" i="1"/>
  <c r="AC546" i="1"/>
  <c r="AC531" i="1"/>
  <c r="AB254" i="1"/>
  <c r="AB321" i="1"/>
  <c r="AC407" i="1"/>
  <c r="AC239" i="1"/>
  <c r="AC424" i="1"/>
  <c r="AB438" i="1"/>
  <c r="AB68" i="1"/>
  <c r="AC551" i="1"/>
  <c r="AC543" i="1"/>
  <c r="AC265" i="1"/>
  <c r="AC522" i="1"/>
  <c r="AB290" i="1"/>
  <c r="AB483" i="1"/>
  <c r="AB108" i="1"/>
  <c r="AC93" i="1"/>
  <c r="AC233" i="1"/>
  <c r="AB333" i="1"/>
  <c r="AB102" i="1"/>
  <c r="AC199" i="1"/>
  <c r="AC524" i="1"/>
  <c r="AB287" i="1"/>
  <c r="AC526" i="1"/>
  <c r="AB383" i="1"/>
  <c r="AC521" i="1"/>
  <c r="AB31" i="1"/>
  <c r="AC153" i="1"/>
  <c r="AC502" i="1"/>
  <c r="AB410" i="1"/>
  <c r="AB527" i="1"/>
  <c r="AC128" i="1"/>
  <c r="AB521" i="1"/>
  <c r="AC120" i="1"/>
  <c r="AB104" i="1"/>
  <c r="AC518" i="1"/>
  <c r="AC176" i="1"/>
  <c r="AC319" i="1"/>
  <c r="AB324" i="1"/>
  <c r="AC78" i="1"/>
  <c r="AC279" i="1"/>
  <c r="AC187" i="1"/>
  <c r="AB451" i="1"/>
  <c r="AC107" i="1"/>
  <c r="AB54" i="1"/>
  <c r="AC226" i="1"/>
  <c r="AC169" i="1"/>
  <c r="AC125" i="1"/>
  <c r="AC198" i="1"/>
  <c r="AC203" i="1"/>
  <c r="AB323" i="1"/>
  <c r="AB186" i="1"/>
  <c r="AB407" i="1"/>
  <c r="AC303" i="1"/>
  <c r="AC486" i="1"/>
  <c r="AC332" i="1"/>
  <c r="AC134" i="1"/>
  <c r="AC167" i="1"/>
  <c r="AB93" i="1"/>
  <c r="AB430" i="1"/>
  <c r="AB74" i="1"/>
  <c r="AB556" i="1"/>
  <c r="AH552" i="1"/>
  <c r="AB550" i="1"/>
  <c r="AC548" i="1"/>
  <c r="AC510" i="1"/>
  <c r="AC320" i="1"/>
  <c r="AB263" i="1"/>
  <c r="AB490" i="1"/>
  <c r="AC224" i="1"/>
  <c r="AC296" i="1"/>
  <c r="AC184" i="1"/>
  <c r="AC542" i="1"/>
  <c r="AC538" i="1"/>
  <c r="AC127" i="1"/>
  <c r="AB367" i="1"/>
  <c r="AC143" i="1"/>
  <c r="AC418" i="1"/>
  <c r="AB217" i="1"/>
  <c r="AB85" i="1"/>
  <c r="AB152" i="1"/>
  <c r="AC129" i="1"/>
  <c r="AB244" i="1"/>
  <c r="AC348" i="1"/>
  <c r="AB510" i="1"/>
  <c r="AB406" i="1"/>
  <c r="AC512" i="1"/>
  <c r="AB201" i="1"/>
  <c r="AC102" i="1"/>
  <c r="AC507" i="1"/>
  <c r="AC256" i="1"/>
  <c r="AB441" i="1"/>
  <c r="AB189" i="1"/>
  <c r="AB420" i="1"/>
  <c r="AB307" i="1"/>
  <c r="AC54" i="1"/>
  <c r="AB507" i="1"/>
  <c r="AB493" i="1"/>
  <c r="AC509" i="1"/>
  <c r="AB134" i="1"/>
  <c r="AB234" i="1"/>
  <c r="AC82" i="1"/>
  <c r="AB238" i="1"/>
  <c r="AB492" i="1"/>
  <c r="AC68" i="1"/>
  <c r="AC469" i="1"/>
  <c r="AB400" i="1"/>
  <c r="AB70" i="1"/>
  <c r="AB374" i="1"/>
  <c r="AC362" i="1"/>
  <c r="AC372" i="1"/>
  <c r="AB447" i="1"/>
  <c r="AB145" i="1"/>
  <c r="AC342" i="1"/>
  <c r="AB273" i="1"/>
  <c r="AC350" i="1"/>
  <c r="AC388" i="1"/>
  <c r="AC270" i="1"/>
  <c r="AC391" i="1"/>
  <c r="AB122" i="1"/>
  <c r="AB277" i="1"/>
  <c r="AB216" i="1"/>
  <c r="AC218" i="1"/>
  <c r="AC289" i="1"/>
  <c r="AB541" i="1"/>
  <c r="AB537" i="1"/>
  <c r="AC31" i="1"/>
  <c r="AB516" i="1"/>
  <c r="AB47" i="1"/>
  <c r="AC280" i="1"/>
  <c r="AC132" i="1"/>
  <c r="AC432" i="1"/>
  <c r="AB348" i="1"/>
  <c r="AB545" i="1"/>
  <c r="AB536" i="1"/>
  <c r="AC359" i="1"/>
  <c r="AB289" i="1"/>
  <c r="AC379" i="1"/>
  <c r="AC370" i="1"/>
  <c r="AB215" i="1"/>
  <c r="AB39" i="1"/>
  <c r="AC244" i="1"/>
  <c r="AB340" i="1"/>
  <c r="AB522" i="1"/>
  <c r="AC110" i="1"/>
  <c r="AC339" i="1"/>
  <c r="AC305" i="1"/>
  <c r="AB448" i="1"/>
  <c r="AC261" i="1"/>
  <c r="AC516" i="1"/>
  <c r="AC282" i="1"/>
  <c r="AC201" i="1"/>
  <c r="AC273" i="1"/>
  <c r="AB505" i="1"/>
  <c r="AB115" i="1"/>
  <c r="AB395" i="1"/>
  <c r="AB168" i="1"/>
  <c r="AC304" i="1"/>
  <c r="AB56" i="1"/>
  <c r="AB193" i="1"/>
  <c r="AC462" i="1"/>
  <c r="AC59" i="1"/>
  <c r="AC185" i="1"/>
  <c r="AB350" i="1"/>
  <c r="AC145" i="1"/>
  <c r="AB542" i="1"/>
  <c r="AB538" i="1"/>
  <c r="AB409" i="1"/>
  <c r="AC341" i="1"/>
  <c r="AC266" i="1"/>
  <c r="AC193" i="1"/>
  <c r="AB391" i="1"/>
  <c r="AB113" i="1"/>
  <c r="AC412" i="1"/>
  <c r="AB546" i="1"/>
  <c r="AC527" i="1"/>
  <c r="AC298" i="1"/>
  <c r="AC225" i="1"/>
  <c r="AC314" i="1"/>
  <c r="AB402" i="1"/>
  <c r="AC420" i="1"/>
  <c r="AC263" i="1"/>
  <c r="AC369" i="1"/>
  <c r="AB508" i="1"/>
  <c r="AB178" i="1"/>
  <c r="AC308" i="1"/>
  <c r="AC352" i="1"/>
  <c r="AC449" i="1"/>
  <c r="AC504" i="1"/>
  <c r="AB376" i="1"/>
  <c r="AB299" i="1"/>
  <c r="AC234" i="1"/>
  <c r="AC86" i="1"/>
  <c r="AB317" i="1"/>
  <c r="AC197" i="1"/>
  <c r="AB258" i="1"/>
  <c r="AB436" i="1"/>
  <c r="AB345" i="1"/>
  <c r="AC152" i="1"/>
  <c r="AC84" i="1"/>
  <c r="AB110" i="1"/>
  <c r="AB180" i="1"/>
  <c r="AB313" i="1"/>
  <c r="AB440" i="1"/>
  <c r="AC490" i="1"/>
  <c r="AB281" i="1"/>
  <c r="AC262" i="1"/>
  <c r="AB230" i="1"/>
  <c r="AB418" i="1"/>
  <c r="AB167" i="1"/>
  <c r="AC106" i="1"/>
  <c r="AB251" i="1"/>
  <c r="AC108" i="1"/>
  <c r="AB261" i="1"/>
  <c r="AB120" i="1"/>
  <c r="AB551" i="1"/>
  <c r="AB543" i="1"/>
  <c r="AB403" i="1"/>
  <c r="AC523" i="1"/>
  <c r="AC302" i="1"/>
  <c r="AB79" i="1"/>
  <c r="AB260" i="1"/>
  <c r="AC333" i="1"/>
  <c r="AB476" i="1"/>
  <c r="AB361" i="1"/>
  <c r="AB544" i="1"/>
  <c r="AB534" i="1"/>
  <c r="AC343" i="1"/>
  <c r="AC322" i="1"/>
  <c r="AC133" i="1"/>
  <c r="AB103" i="1"/>
  <c r="AC377" i="1"/>
  <c r="AB354" i="1"/>
  <c r="AB457" i="1"/>
  <c r="AC216" i="1"/>
  <c r="AC529" i="1"/>
  <c r="AC48" i="1"/>
  <c r="AC290" i="1"/>
  <c r="AC251" i="1"/>
  <c r="AB509" i="1"/>
  <c r="AC309" i="1"/>
  <c r="AB246" i="1"/>
  <c r="AC210" i="1"/>
  <c r="AC363" i="1"/>
  <c r="AC328" i="1"/>
  <c r="AB524" i="1"/>
  <c r="AC451" i="1"/>
  <c r="AB331" i="1"/>
  <c r="AC171" i="1"/>
  <c r="AB375" i="1"/>
  <c r="AC374" i="1"/>
  <c r="AC123" i="1"/>
  <c r="AC117" i="1"/>
  <c r="AC403" i="1"/>
  <c r="AB404" i="1"/>
  <c r="AC130" i="1"/>
  <c r="AC392" i="1"/>
  <c r="AC447" i="1"/>
  <c r="AB499" i="1"/>
  <c r="AC364" i="1"/>
  <c r="AC425" i="1"/>
  <c r="AB183" i="1"/>
  <c r="AB278" i="1"/>
  <c r="AB428" i="1"/>
  <c r="AB236" i="1"/>
  <c r="AB503" i="1"/>
  <c r="AB60" i="1"/>
  <c r="AB218" i="1"/>
  <c r="AB25" i="1"/>
  <c r="AB429" i="1"/>
  <c r="AB229" i="1"/>
  <c r="AB363" i="1"/>
  <c r="AB262" i="1"/>
  <c r="AC215" i="1"/>
  <c r="AC291" i="1"/>
  <c r="AB293" i="1"/>
  <c r="AC264" i="1"/>
  <c r="AB197" i="1"/>
  <c r="AC85" i="1"/>
  <c r="AC200" i="1"/>
  <c r="AF554" i="1"/>
  <c r="AB547" i="1"/>
  <c r="AC520" i="1"/>
  <c r="AC475" i="1"/>
  <c r="AB62" i="1"/>
  <c r="AC138" i="1"/>
  <c r="AC186" i="1"/>
  <c r="AB154" i="1"/>
  <c r="AB309" i="1"/>
  <c r="AB265" i="1"/>
  <c r="AC541" i="1"/>
  <c r="AC537" i="1"/>
  <c r="AB291" i="1"/>
  <c r="AC508" i="1"/>
  <c r="AB312" i="1"/>
  <c r="AB220" i="1"/>
  <c r="AC368" i="1"/>
  <c r="AB67" i="1"/>
  <c r="AC23" i="1"/>
  <c r="AB424" i="1"/>
  <c r="AB256" i="1"/>
  <c r="AC242" i="1"/>
  <c r="AB520" i="1"/>
  <c r="AB380" i="1"/>
  <c r="AB518" i="1"/>
  <c r="AC285" i="1"/>
  <c r="AC515" i="1"/>
  <c r="AB328" i="1"/>
  <c r="AC416" i="1"/>
  <c r="AB352" i="1"/>
  <c r="AB184" i="1"/>
  <c r="AB513" i="1"/>
  <c r="AC103" i="1"/>
  <c r="AB515" i="1"/>
  <c r="AB288" i="1"/>
  <c r="AC165" i="1"/>
  <c r="AB512" i="1"/>
  <c r="AB160" i="1"/>
  <c r="AC376" i="1"/>
  <c r="AC151" i="1"/>
  <c r="AC209" i="1"/>
  <c r="AB401" i="1"/>
  <c r="AC168" i="1"/>
  <c r="AC160" i="1"/>
  <c r="AB320" i="1"/>
  <c r="AC25" i="1"/>
  <c r="AC99" i="1"/>
  <c r="AC466" i="1"/>
  <c r="AB304" i="1"/>
  <c r="AB172" i="1"/>
  <c r="AC556" i="1"/>
  <c r="AC545" i="1"/>
  <c r="AC536" i="1"/>
  <c r="AB500" i="1"/>
  <c r="AC452" i="1"/>
  <c r="AC194" i="1"/>
  <c r="AB132" i="1"/>
  <c r="AB292" i="1"/>
  <c r="AC249" i="1"/>
  <c r="AB414" i="1"/>
  <c r="AC550" i="1"/>
  <c r="AB548" i="1"/>
  <c r="AB303" i="1"/>
  <c r="AB121" i="1"/>
  <c r="AC181" i="1"/>
  <c r="AB408" i="1"/>
  <c r="AB411" i="1"/>
  <c r="AB182" i="1"/>
  <c r="AC155" i="1"/>
  <c r="AB72" i="1"/>
  <c r="AB185" i="1"/>
  <c r="AC389" i="1"/>
  <c r="AB243" i="1"/>
  <c r="AC530" i="1"/>
  <c r="AB347" i="1"/>
  <c r="AB50" i="1"/>
  <c r="AB523" i="1"/>
  <c r="AC228" i="1"/>
  <c r="AC500" i="1"/>
  <c r="AC83" i="1"/>
  <c r="AB181" i="1"/>
  <c r="AC100" i="1"/>
  <c r="AC189" i="1"/>
  <c r="AB531" i="1"/>
  <c r="AC396" i="1"/>
  <c r="AC497" i="1"/>
  <c r="AB526" i="1"/>
  <c r="AC367" i="1"/>
  <c r="AB231" i="1"/>
  <c r="AC358" i="1"/>
  <c r="AB151" i="1"/>
  <c r="AB130" i="1"/>
  <c r="AC401" i="1"/>
  <c r="AC75" i="1"/>
  <c r="AB195" i="1"/>
  <c r="AB209" i="1"/>
  <c r="AB315" i="1"/>
  <c r="AB150" i="1"/>
  <c r="AC113" i="1"/>
  <c r="AC126" i="1"/>
  <c r="AB105" i="1"/>
  <c r="AB59" i="1"/>
  <c r="AC254" i="1"/>
  <c r="AB382" i="1"/>
  <c r="AB267" i="1"/>
  <c r="AC330" i="1"/>
  <c r="AC142" i="1"/>
  <c r="AC414" i="1"/>
  <c r="AC292" i="1"/>
  <c r="AB257" i="1"/>
  <c r="AC39" i="1"/>
  <c r="AB364" i="1"/>
  <c r="AB388" i="1"/>
  <c r="AB114" i="1"/>
  <c r="AC459" i="1"/>
  <c r="AC288" i="1"/>
  <c r="AC406" i="1"/>
  <c r="AC19" i="1"/>
  <c r="AC448" i="1"/>
  <c r="AC411" i="1"/>
  <c r="AC281" i="1"/>
  <c r="AB179" i="1"/>
  <c r="AC150" i="1"/>
  <c r="AB504" i="1"/>
  <c r="AC482" i="1"/>
  <c r="AB191" i="1"/>
  <c r="AC338" i="1"/>
  <c r="AB445" i="1"/>
  <c r="AC220" i="1"/>
  <c r="AB224" i="1"/>
  <c r="AC87" i="1"/>
  <c r="AB136" i="1"/>
  <c r="AB222" i="1"/>
  <c r="AB99" i="1"/>
  <c r="AB87" i="1"/>
  <c r="AB253" i="1"/>
  <c r="AC390" i="1"/>
  <c r="AB239" i="1"/>
  <c r="AB392" i="1"/>
  <c r="AC402" i="1"/>
  <c r="AC404" i="1"/>
  <c r="AC415" i="1"/>
  <c r="AC180" i="1"/>
  <c r="AC456" i="1"/>
  <c r="AB162" i="1"/>
  <c r="AC399" i="1"/>
  <c r="AC163" i="1"/>
  <c r="AB146" i="1"/>
  <c r="AC436" i="1"/>
  <c r="AC258" i="1"/>
  <c r="AB276" i="1"/>
  <c r="AB23" i="1"/>
  <c r="AB533" i="1"/>
  <c r="AB95" i="1"/>
  <c r="AB208" i="1"/>
  <c r="AC394" i="1"/>
  <c r="AC162" i="1"/>
  <c r="AB100" i="1"/>
  <c r="AC158" i="1"/>
  <c r="AB459" i="1"/>
  <c r="AC95" i="1"/>
  <c r="AC114" i="1"/>
  <c r="AB163" i="1"/>
  <c r="AC395" i="1"/>
  <c r="AC246" i="1"/>
  <c r="AB84" i="1"/>
  <c r="AB133" i="1"/>
  <c r="AB57" i="1"/>
  <c r="AC315" i="1"/>
  <c r="AC140" i="1"/>
  <c r="AB138" i="1"/>
  <c r="AC146" i="1"/>
  <c r="AB135" i="1"/>
  <c r="AB156" i="1"/>
  <c r="AC429" i="1"/>
  <c r="AC136" i="1"/>
  <c r="AB341" i="1"/>
  <c r="AB252" i="1"/>
  <c r="AB443" i="1"/>
  <c r="AB434" i="1"/>
  <c r="AC122" i="1"/>
  <c r="AB89" i="1"/>
  <c r="AB353" i="1"/>
  <c r="AC236" i="1"/>
  <c r="AB397" i="1"/>
  <c r="AC208" i="1"/>
  <c r="AC347" i="1"/>
  <c r="AB387" i="1"/>
  <c r="AC299" i="1"/>
  <c r="AB416" i="1"/>
  <c r="AB377" i="1"/>
  <c r="AC340" i="1"/>
  <c r="AB338" i="1"/>
  <c r="AB390" i="1"/>
  <c r="AC554" i="1"/>
  <c r="AB458" i="1"/>
  <c r="AC267" i="1"/>
  <c r="AC440" i="1"/>
  <c r="AB432" i="1"/>
  <c r="AB478" i="1"/>
  <c r="AB460" i="1"/>
  <c r="AB465" i="1"/>
  <c r="AB396" i="1"/>
  <c r="AB450" i="1"/>
  <c r="AB158" i="1"/>
  <c r="AB462" i="1"/>
  <c r="AC386" i="1"/>
  <c r="AB187" i="1"/>
  <c r="AC335" i="1"/>
  <c r="AC382" i="1"/>
  <c r="AC260" i="1"/>
  <c r="AB200" i="1"/>
  <c r="AC33" i="1"/>
  <c r="AB165" i="1"/>
  <c r="AC483" i="1"/>
  <c r="AC445" i="1"/>
  <c r="AB51" i="1"/>
  <c r="AC331" i="1"/>
  <c r="AC434" i="1"/>
  <c r="AB471" i="1"/>
  <c r="AB166" i="1"/>
  <c r="AB399" i="1"/>
  <c r="AB192" i="1"/>
  <c r="AB305" i="1"/>
  <c r="AC317" i="1"/>
  <c r="AB456" i="1"/>
  <c r="AC494" i="1"/>
  <c r="AC307" i="1"/>
  <c r="AC89" i="1"/>
  <c r="AC326" i="1"/>
  <c r="AB97" i="1"/>
  <c r="AB314" i="1"/>
  <c r="AC371" i="1"/>
  <c r="AB326" i="1"/>
  <c r="AC166" i="1"/>
  <c r="AC295" i="1"/>
  <c r="AC98" i="1"/>
  <c r="AB33" i="1"/>
  <c r="AB280" i="1"/>
  <c r="AB332" i="1"/>
  <c r="AC245" i="1"/>
  <c r="AB268" i="1"/>
  <c r="AC28" i="1"/>
  <c r="AC553" i="1"/>
  <c r="AC91" i="1"/>
  <c r="AB270" i="1"/>
  <c r="AC375" i="1"/>
  <c r="AC235" i="1"/>
  <c r="AB370" i="1"/>
  <c r="AC172" i="1"/>
  <c r="AB358" i="1"/>
  <c r="AC441" i="1"/>
  <c r="AC112" i="1"/>
  <c r="AB129" i="1"/>
  <c r="AC212" i="1"/>
  <c r="AC323" i="1"/>
  <c r="AB64" i="1"/>
  <c r="AB126" i="1"/>
  <c r="AC540" i="1"/>
  <c r="AB356" i="1"/>
  <c r="AB335" i="1"/>
  <c r="AB274" i="1"/>
  <c r="AC473" i="1"/>
  <c r="AC217" i="1"/>
  <c r="AB485" i="1"/>
  <c r="AC493" i="1"/>
  <c r="AB142" i="1"/>
  <c r="AC17" i="1"/>
  <c r="AC398" i="1"/>
  <c r="AC467" i="1"/>
  <c r="AC274" i="1"/>
  <c r="AC400" i="1"/>
  <c r="AC88" i="1"/>
  <c r="AB86" i="1"/>
  <c r="AB491" i="1"/>
  <c r="AB486" i="1"/>
  <c r="AB495" i="1"/>
  <c r="AC62" i="1"/>
  <c r="AB91" i="1"/>
  <c r="AB488" i="1"/>
  <c r="AC495" i="1"/>
  <c r="AC248" i="1"/>
  <c r="AC325" i="1"/>
  <c r="AC277" i="1"/>
  <c r="AB48" i="1"/>
  <c r="AC552" i="1"/>
  <c r="AC353" i="1"/>
  <c r="AC191" i="1"/>
  <c r="AC408" i="1"/>
  <c r="AB176" i="1"/>
  <c r="AB81" i="1"/>
  <c r="AB214" i="1"/>
  <c r="AB19" i="1"/>
  <c r="AB343" i="1"/>
  <c r="AB342" i="1"/>
  <c r="AC131" i="1"/>
  <c r="AC387" i="1"/>
  <c r="AC293" i="1"/>
  <c r="AC491" i="1"/>
  <c r="AB282" i="1"/>
  <c r="AC72" i="1"/>
  <c r="AF558" i="1"/>
  <c r="AB83" i="1"/>
  <c r="AC268" i="1"/>
  <c r="AC222" i="1"/>
  <c r="AC70" i="1"/>
  <c r="AB337" i="1"/>
  <c r="AB421" i="1"/>
  <c r="AB148" i="1"/>
  <c r="AB88" i="1"/>
  <c r="AC287" i="1"/>
  <c r="AB128" i="1"/>
  <c r="AC229" i="1"/>
  <c r="AC179" i="1"/>
  <c r="AB227" i="1"/>
  <c r="AC156" i="1"/>
  <c r="AC121" i="1"/>
  <c r="AC182" i="1"/>
  <c r="AC97" i="1"/>
  <c r="AB470" i="1"/>
  <c r="AB466" i="1"/>
  <c r="AB297" i="1"/>
  <c r="AC361" i="1"/>
  <c r="AC52" i="1"/>
  <c r="AB28" i="1"/>
  <c r="AB112" i="1"/>
  <c r="AB381" i="1"/>
  <c r="AB275" i="1"/>
  <c r="AC316" i="1"/>
  <c r="AB302" i="1"/>
  <c r="AC74" i="1"/>
  <c r="AB327" i="1"/>
  <c r="AC275" i="1"/>
  <c r="AB249" i="1"/>
  <c r="AB279" i="1"/>
  <c r="AC57" i="1"/>
  <c r="AB394" i="1"/>
  <c r="AB52" i="1"/>
  <c r="AC427" i="1"/>
  <c r="AB141" i="1"/>
  <c r="AC422" i="1"/>
  <c r="AC365" i="1"/>
  <c r="AB316" i="1"/>
  <c r="AC243" i="1"/>
  <c r="AC421" i="1"/>
  <c r="AB339" i="1"/>
  <c r="AB481" i="1"/>
  <c r="AB143" i="1"/>
  <c r="AC276" i="1"/>
  <c r="AB6" i="1"/>
  <c r="AB285" i="1"/>
  <c r="AC64" i="1"/>
  <c r="AB384" i="1"/>
  <c r="AC255" i="1"/>
  <c r="AB194" i="1"/>
  <c r="AB475" i="1"/>
  <c r="AB266" i="1"/>
  <c r="AC409" i="1"/>
  <c r="AB169" i="1"/>
  <c r="AB540" i="1"/>
  <c r="AB77" i="1"/>
  <c r="AC397" i="1"/>
  <c r="AB398" i="1"/>
  <c r="AC488" i="1"/>
  <c r="AC105" i="1"/>
  <c r="AB449" i="1"/>
  <c r="AC204" i="1"/>
  <c r="AC438" i="1"/>
  <c r="AC471" i="1"/>
  <c r="AB371" i="1"/>
  <c r="AB386" i="1"/>
  <c r="AC174" i="1"/>
  <c r="AC450" i="1"/>
  <c r="AB368" i="1"/>
  <c r="AC67" i="1"/>
  <c r="AH548" i="1"/>
  <c r="AC423" i="1"/>
  <c r="AC118" i="1"/>
  <c r="AC149" i="1"/>
  <c r="AB269" i="1"/>
  <c r="AB44" i="1"/>
  <c r="AB308" i="1"/>
  <c r="AB264" i="1"/>
  <c r="AB123" i="1"/>
  <c r="AC49" i="1"/>
  <c r="AB78" i="1"/>
  <c r="AB49" i="1"/>
  <c r="AC337" i="1"/>
  <c r="AC356" i="1"/>
  <c r="AB482" i="1"/>
  <c r="AB111" i="1"/>
  <c r="AC419" i="1"/>
  <c r="AC141" i="1"/>
  <c r="AC278" i="1"/>
  <c r="AB365" i="1"/>
  <c r="AC104" i="1"/>
  <c r="AC476" i="1"/>
  <c r="AC154" i="1"/>
  <c r="AB131" i="1"/>
  <c r="AB359" i="1"/>
  <c r="AB73" i="1"/>
  <c r="AC301" i="1"/>
  <c r="AC430" i="1"/>
  <c r="AC428" i="1"/>
  <c r="AB554" i="1"/>
  <c r="AB412" i="1"/>
  <c r="AB322" i="1"/>
  <c r="AC311" i="1"/>
  <c r="AC446" i="1"/>
  <c r="AB204" i="1"/>
  <c r="AB467" i="1"/>
  <c r="AC528" i="1"/>
  <c r="AB206" i="1"/>
  <c r="AC478" i="1"/>
  <c r="AB226" i="1"/>
  <c r="AC499" i="1"/>
  <c r="AB212" i="1"/>
  <c r="AB198" i="1"/>
  <c r="AB473" i="1"/>
  <c r="AC44" i="1"/>
  <c r="AC227" i="1"/>
  <c r="AB325" i="1"/>
  <c r="AC50" i="1"/>
  <c r="AC6" i="1"/>
  <c r="AC269" i="1"/>
  <c r="AC214" i="1"/>
  <c r="AC380" i="1"/>
  <c r="AB233" i="1"/>
  <c r="AB82" i="1"/>
  <c r="AB463" i="1"/>
  <c r="AC73" i="1"/>
  <c r="AB272" i="1"/>
  <c r="AC354" i="1"/>
  <c r="AB419" i="1"/>
  <c r="AC413" i="1"/>
  <c r="AB296" i="1"/>
  <c r="AC327" i="1"/>
  <c r="AB427" i="1"/>
  <c r="AC177" i="1"/>
  <c r="AC135" i="1"/>
  <c r="AB223" i="1"/>
  <c r="AC384" i="1"/>
  <c r="AC81" i="1"/>
  <c r="AC240" i="1"/>
  <c r="AC458" i="1"/>
  <c r="AB71" i="1"/>
  <c r="AB245" i="1"/>
  <c r="AB319" i="1"/>
  <c r="AB107" i="1"/>
  <c r="AB228" i="1"/>
  <c r="AB553" i="1"/>
  <c r="AC454" i="1"/>
  <c r="AB422" i="1"/>
  <c r="AB468" i="1"/>
  <c r="AC465" i="1"/>
  <c r="AC47" i="1"/>
  <c r="AC115" i="1"/>
  <c r="AB469" i="1"/>
  <c r="AC192" i="1"/>
  <c r="AB295" i="1"/>
  <c r="AC252" i="1"/>
  <c r="AC461" i="1"/>
  <c r="AC310" i="1"/>
  <c r="AC79" i="1"/>
  <c r="AC443" i="1"/>
  <c r="AC558" i="1"/>
  <c r="AB174" i="1"/>
  <c r="AB66" i="1"/>
  <c r="AB199" i="1"/>
  <c r="AC381" i="1"/>
  <c r="AB225" i="1"/>
  <c r="AC195" i="1"/>
  <c r="AB241" i="1"/>
  <c r="AB461" i="1"/>
  <c r="AB240" i="1"/>
  <c r="AB140" i="1"/>
  <c r="AB286" i="1"/>
  <c r="AB75" i="1"/>
  <c r="AC56" i="1"/>
  <c r="AB452" i="1"/>
  <c r="AC460" i="1"/>
  <c r="AC468" i="1"/>
  <c r="AB284" i="1"/>
  <c r="AC470" i="1"/>
  <c r="AB203" i="1"/>
  <c r="AB479" i="1"/>
  <c r="AB454" i="1"/>
  <c r="AC238" i="1"/>
  <c r="AC51" i="1"/>
  <c r="AC241" i="1"/>
  <c r="AB255" i="1"/>
  <c r="AC66" i="1"/>
  <c r="AC183" i="1"/>
  <c r="AB423" i="1"/>
  <c r="AC533" i="1"/>
  <c r="AC378" i="1"/>
  <c r="AB494" i="1"/>
  <c r="AC492" i="1"/>
  <c r="AB171" i="1"/>
  <c r="AC111" i="1"/>
  <c r="AC479" i="1"/>
  <c r="AC231" i="1"/>
  <c r="AC457" i="1"/>
  <c r="AC321" i="1"/>
  <c r="AB298" i="1"/>
  <c r="AC463" i="1"/>
  <c r="AB425" i="1"/>
  <c r="AB153" i="1"/>
  <c r="AC312" i="1"/>
  <c r="AB552" i="1"/>
  <c r="AB127" i="1"/>
  <c r="AC383" i="1"/>
  <c r="AB362" i="1"/>
  <c r="AB413" i="1"/>
  <c r="AB528" i="1"/>
  <c r="AB125" i="1"/>
  <c r="AB558" i="1"/>
  <c r="AB248" i="1"/>
  <c r="AH553" i="1"/>
  <c r="AH554" i="1"/>
  <c r="AB45" i="1"/>
  <c r="AC45" i="1"/>
  <c r="AB43" i="1"/>
  <c r="AC43" i="1"/>
  <c r="AC42" i="1"/>
  <c r="AB42" i="1"/>
  <c r="AB41" i="1"/>
  <c r="AC41" i="1"/>
  <c r="AC40" i="1"/>
  <c r="AB40" i="1"/>
  <c r="AB38" i="1"/>
  <c r="AC38" i="1"/>
  <c r="AC37" i="1"/>
  <c r="AB37" i="1"/>
  <c r="AB36" i="1"/>
  <c r="AC36" i="1"/>
  <c r="AB34" i="1"/>
  <c r="AC34" i="1"/>
  <c r="AB32" i="1"/>
  <c r="AC30" i="1"/>
  <c r="AB29" i="1"/>
  <c r="AB26" i="1"/>
  <c r="AB20" i="1"/>
  <c r="AB14" i="1"/>
  <c r="AB9" i="1"/>
  <c r="AC4" i="1"/>
  <c r="AC18" i="1"/>
  <c r="AB13" i="1"/>
  <c r="AC8" i="1"/>
  <c r="AB3" i="1"/>
  <c r="AC3" i="1"/>
  <c r="AC14" i="1"/>
  <c r="AB4" i="1"/>
  <c r="AB18" i="1"/>
  <c r="AC13" i="1"/>
  <c r="AC5" i="1"/>
  <c r="AB12" i="1"/>
  <c r="A2" i="2"/>
  <c r="AC32" i="1"/>
  <c r="AB30" i="1"/>
  <c r="AC29" i="1"/>
  <c r="AC26" i="1"/>
  <c r="A547" i="1"/>
  <c r="AB16" i="1"/>
  <c r="AC12" i="1"/>
  <c r="AC7" i="1"/>
  <c r="AB22" i="1"/>
  <c r="AB15" i="1"/>
  <c r="AB11" i="1"/>
  <c r="AB5" i="1"/>
  <c r="AB8" i="1"/>
  <c r="AC20" i="1"/>
  <c r="AC9" i="1"/>
  <c r="AC22" i="1"/>
  <c r="AC15" i="1"/>
  <c r="AC11" i="1"/>
  <c r="AC16" i="1"/>
  <c r="AB7" i="1"/>
  <c r="AI547" i="1" l="1"/>
  <c r="R2" i="2"/>
  <c r="G2" i="2"/>
  <c r="B558" i="1"/>
  <c r="C558" i="1" s="1"/>
  <c r="B556" i="1"/>
  <c r="C556" i="1" s="1"/>
  <c r="A548" i="1"/>
  <c r="J2" i="2"/>
  <c r="B2" i="2"/>
  <c r="I2" i="2"/>
  <c r="H2" i="2"/>
  <c r="C2" i="2"/>
  <c r="F2" i="2"/>
  <c r="A549" i="1"/>
  <c r="AI549" i="1" l="1"/>
  <c r="AI548" i="1"/>
  <c r="C548" i="1" s="1"/>
  <c r="E2" i="2"/>
  <c r="D2" i="2"/>
  <c r="K2" i="2"/>
  <c r="L2" i="2"/>
  <c r="N2" i="2"/>
  <c r="A550" i="1"/>
  <c r="A551" i="1"/>
  <c r="A552" i="1" s="1"/>
  <c r="AI552" i="1" l="1"/>
  <c r="AI551" i="1"/>
  <c r="AI550" i="1"/>
  <c r="B550" i="1" s="1"/>
  <c r="C550" i="1" s="1"/>
  <c r="M2" i="2"/>
  <c r="O2" i="2" s="1"/>
  <c r="P2" i="2" s="1"/>
  <c r="Q2" i="2" s="1"/>
  <c r="A553" i="1"/>
  <c r="AI553" i="1" l="1"/>
  <c r="A554" i="1"/>
  <c r="AI554" i="1" l="1"/>
  <c r="A555" i="1"/>
  <c r="A556" i="1"/>
  <c r="A557" i="1" s="1"/>
  <c r="A558" i="1"/>
  <c r="AI558" i="1" l="1"/>
  <c r="AI557" i="1"/>
  <c r="C557" i="1" s="1"/>
  <c r="AI556" i="1"/>
  <c r="AI555" i="1"/>
  <c r="A559" i="1"/>
  <c r="A560" i="1" s="1"/>
  <c r="AI560" i="1" l="1"/>
  <c r="AI559" i="1"/>
  <c r="A561" i="1"/>
  <c r="A562" i="1" s="1"/>
  <c r="AI562" i="1" l="1"/>
  <c r="AI561" i="1"/>
  <c r="A563" i="1"/>
  <c r="A564" i="1" s="1"/>
  <c r="A565" i="1"/>
  <c r="A566" i="1" s="1"/>
  <c r="A567" i="1"/>
  <c r="A568" i="1" s="1"/>
  <c r="A569" i="1"/>
  <c r="A570" i="1" s="1"/>
  <c r="A571" i="1"/>
  <c r="A572" i="1" s="1"/>
  <c r="A573" i="1"/>
  <c r="A574" i="1" s="1"/>
  <c r="AI573" i="1" l="1"/>
  <c r="AI572" i="1"/>
  <c r="AI571" i="1"/>
  <c r="AI570" i="1"/>
  <c r="AI569" i="1"/>
  <c r="AI568" i="1"/>
  <c r="AI567" i="1"/>
  <c r="C567" i="1" s="1"/>
  <c r="AI566" i="1"/>
  <c r="AI565" i="1"/>
  <c r="AI564" i="1"/>
  <c r="C564" i="1" s="1"/>
  <c r="AI563" i="1"/>
  <c r="AI574" i="1"/>
  <c r="A575" i="1"/>
  <c r="A576" i="1"/>
  <c r="AI575" i="1" l="1"/>
  <c r="AI576" i="1"/>
  <c r="C576" i="1" s="1"/>
  <c r="A577" i="1"/>
  <c r="A578" i="1"/>
  <c r="A579" i="1"/>
  <c r="AI577" i="1" l="1"/>
  <c r="AI579" i="1"/>
  <c r="AI578" i="1"/>
  <c r="A580" i="1"/>
  <c r="A581" i="1" s="1"/>
  <c r="AI581" i="1" l="1"/>
  <c r="AI580" i="1"/>
  <c r="A582" i="1"/>
  <c r="A583" i="1"/>
  <c r="AI583" i="1" l="1"/>
  <c r="AI582" i="1"/>
  <c r="A584" i="1"/>
  <c r="A585" i="1"/>
  <c r="AI585" i="1" l="1"/>
  <c r="AI584" i="1"/>
  <c r="A586" i="1"/>
  <c r="A587" i="1"/>
  <c r="AI587" i="1" l="1"/>
  <c r="AI586" i="1"/>
  <c r="A588" i="1"/>
  <c r="A589" i="1"/>
  <c r="AI589" i="1" l="1"/>
  <c r="AI588" i="1"/>
  <c r="C588" i="1" s="1"/>
  <c r="A590" i="1"/>
  <c r="A591" i="1"/>
  <c r="AI591" i="1" l="1"/>
  <c r="AI590" i="1"/>
  <c r="A592" i="1"/>
  <c r="A593" i="1"/>
  <c r="AI593" i="1" l="1"/>
  <c r="AI592" i="1"/>
  <c r="A594" i="1"/>
  <c r="A595" i="1"/>
  <c r="AI595" i="1" l="1"/>
  <c r="AI594" i="1"/>
  <c r="C594" i="1" s="1"/>
  <c r="A596" i="1"/>
  <c r="A597" i="1"/>
  <c r="AI597" i="1" l="1"/>
  <c r="AI596" i="1"/>
  <c r="A598" i="1"/>
  <c r="A599" i="1"/>
  <c r="AI599" i="1" l="1"/>
  <c r="AI598" i="1"/>
  <c r="C598" i="1" s="1"/>
  <c r="A600" i="1"/>
  <c r="A601" i="1"/>
  <c r="AI601" i="1" l="1"/>
  <c r="AI600" i="1"/>
  <c r="A602" i="1"/>
  <c r="A603" i="1"/>
  <c r="AI603" i="1" l="1"/>
  <c r="AI602" i="1"/>
  <c r="C602" i="1" s="1"/>
  <c r="A604" i="1"/>
  <c r="A605" i="1"/>
  <c r="AI605" i="1" l="1"/>
  <c r="C605" i="1" s="1"/>
  <c r="AI604" i="1"/>
  <c r="A606" i="1"/>
  <c r="A607" i="1"/>
  <c r="AI606" i="1" l="1"/>
  <c r="AI607" i="1"/>
  <c r="A608" i="1"/>
  <c r="AI608" i="1" l="1"/>
  <c r="C608" i="1" s="1"/>
  <c r="A609" i="1"/>
  <c r="AI609" i="1" l="1"/>
  <c r="A610" i="1"/>
  <c r="A611" i="1" s="1"/>
  <c r="AI610" i="1" l="1"/>
  <c r="C610" i="1" s="1"/>
  <c r="AI611" i="1"/>
  <c r="A612" i="1"/>
  <c r="AI612" i="1" l="1"/>
  <c r="A613" i="1"/>
  <c r="AI613" i="1" l="1"/>
  <c r="C613" i="1" s="1"/>
  <c r="A614" i="1"/>
  <c r="A615" i="1" s="1"/>
  <c r="AI614" i="1" l="1"/>
  <c r="AI615" i="1"/>
  <c r="A616" i="1"/>
  <c r="AI616" i="1" l="1"/>
  <c r="A617" i="1"/>
  <c r="AI617" i="1" l="1"/>
  <c r="C617" i="1" s="1"/>
  <c r="A618" i="1"/>
  <c r="A619" i="1" s="1"/>
  <c r="AI618" i="1" l="1"/>
  <c r="AI619" i="1"/>
  <c r="C619" i="1" s="1"/>
  <c r="A620" i="1"/>
  <c r="AI620" i="1" l="1"/>
  <c r="A621" i="1"/>
  <c r="AI621" i="1" l="1"/>
  <c r="C621" i="1" s="1"/>
  <c r="A622" i="1"/>
  <c r="A623" i="1" s="1"/>
  <c r="AI622" i="1" l="1"/>
  <c r="AI623" i="1"/>
  <c r="A624" i="1"/>
  <c r="A625" i="1"/>
  <c r="AI624" i="1" l="1"/>
  <c r="AI625" i="1"/>
  <c r="C625" i="1" s="1"/>
  <c r="A626" i="1"/>
  <c r="AI626" i="1" l="1"/>
  <c r="A627" i="1"/>
  <c r="AI627" i="1" l="1"/>
  <c r="C627" i="1" s="1"/>
  <c r="A628" i="1"/>
  <c r="A629" i="1" s="1"/>
  <c r="AI628" i="1" l="1"/>
  <c r="AI629" i="1"/>
  <c r="C629" i="1" s="1"/>
  <c r="A630" i="1"/>
  <c r="AI630" i="1" l="1"/>
  <c r="A631" i="1"/>
  <c r="AI631" i="1" l="1"/>
  <c r="A632" i="1"/>
  <c r="A633" i="1" s="1"/>
  <c r="AI632" i="1" l="1"/>
  <c r="AI633" i="1"/>
  <c r="C633" i="1" s="1"/>
  <c r="A634" i="1"/>
  <c r="A635" i="1"/>
  <c r="AI634" i="1" l="1"/>
  <c r="AI635" i="1"/>
  <c r="C635" i="1" s="1"/>
  <c r="A636" i="1"/>
  <c r="AI636" i="1" l="1"/>
  <c r="A637" i="1"/>
  <c r="AI637" i="1" l="1"/>
  <c r="A638" i="1"/>
  <c r="A639" i="1" s="1"/>
  <c r="AI638" i="1" l="1"/>
  <c r="AI639" i="1"/>
  <c r="A640" i="1"/>
  <c r="AI640" i="1" l="1"/>
  <c r="A641" i="1"/>
  <c r="AI641" i="1" l="1"/>
  <c r="A642" i="1"/>
  <c r="A643" i="1" s="1"/>
  <c r="AI642" i="1" l="1"/>
  <c r="AI643" i="1"/>
  <c r="A644" i="1"/>
  <c r="AI644" i="1" l="1"/>
  <c r="C644" i="1" s="1"/>
  <c r="A645" i="1"/>
  <c r="AI645" i="1" l="1"/>
  <c r="A646" i="1"/>
  <c r="A647" i="1" s="1"/>
  <c r="AI646" i="1" l="1"/>
  <c r="AI647" i="1"/>
  <c r="A648" i="1"/>
  <c r="A649" i="1"/>
  <c r="AI648" i="1" l="1"/>
  <c r="AI649" i="1"/>
  <c r="A650" i="1"/>
  <c r="AI650" i="1" l="1"/>
  <c r="C650" i="1" s="1"/>
  <c r="A651" i="1"/>
  <c r="AI651" i="1" l="1"/>
  <c r="A652" i="1"/>
  <c r="A653" i="1"/>
  <c r="AI652" i="1" l="1"/>
  <c r="AI653" i="1"/>
  <c r="A654" i="1"/>
  <c r="AI654" i="1" l="1"/>
  <c r="A655" i="1"/>
  <c r="AI655" i="1" l="1"/>
  <c r="A656" i="1"/>
  <c r="A657" i="1" s="1"/>
  <c r="AI656" i="1" l="1"/>
  <c r="AI657" i="1"/>
  <c r="C657" i="1" s="1"/>
  <c r="A658" i="1"/>
  <c r="A659" i="1"/>
  <c r="AI658" i="1" l="1"/>
  <c r="AI659" i="1"/>
  <c r="A660" i="1"/>
  <c r="AI660" i="1" l="1"/>
  <c r="A661" i="1"/>
  <c r="AI661" i="1" l="1"/>
  <c r="A662" i="1"/>
  <c r="A663" i="1" s="1"/>
  <c r="AI662" i="1" l="1"/>
  <c r="AI663" i="1"/>
  <c r="A664" i="1"/>
  <c r="AI664" i="1" l="1"/>
  <c r="A665" i="1"/>
  <c r="AI665" i="1" l="1"/>
  <c r="A666" i="1"/>
  <c r="A667" i="1" s="1"/>
  <c r="AI666" i="1" l="1"/>
  <c r="AI667" i="1"/>
  <c r="A668" i="1"/>
  <c r="AI668" i="1" l="1"/>
  <c r="A669" i="1"/>
  <c r="AI669" i="1" l="1"/>
  <c r="C669" i="1" s="1"/>
  <c r="A670" i="1"/>
  <c r="A671" i="1" s="1"/>
  <c r="AI670" i="1" l="1"/>
  <c r="AI671" i="1"/>
  <c r="A672" i="1"/>
  <c r="AI672" i="1" l="1"/>
  <c r="A673" i="1"/>
  <c r="AI673" i="1" l="1"/>
  <c r="A674" i="1"/>
  <c r="A675" i="1" s="1"/>
  <c r="AI674" i="1" l="1"/>
  <c r="AI675" i="1"/>
  <c r="A676" i="1"/>
  <c r="A677" i="1"/>
  <c r="AI676" i="1" l="1"/>
  <c r="AI677" i="1"/>
  <c r="A678" i="1"/>
  <c r="AI678" i="1" l="1"/>
  <c r="A679" i="1"/>
  <c r="AI679" i="1" l="1"/>
  <c r="A680" i="1"/>
  <c r="A681" i="1" s="1"/>
  <c r="AI680" i="1" l="1"/>
  <c r="C680" i="1" s="1"/>
  <c r="AI681" i="1"/>
  <c r="A682" i="1"/>
  <c r="A683" i="1"/>
  <c r="AI682" i="1" l="1"/>
  <c r="AI683" i="1"/>
  <c r="A684" i="1"/>
  <c r="A685" i="1"/>
  <c r="A686" i="1"/>
  <c r="AI684" i="1" l="1"/>
  <c r="AI686" i="1"/>
  <c r="C686" i="1" s="1"/>
  <c r="AI685" i="1"/>
  <c r="A687" i="1"/>
  <c r="AI687" i="1" l="1"/>
  <c r="A688" i="1"/>
  <c r="A689" i="1" s="1"/>
  <c r="A690" i="1"/>
  <c r="A691" i="1" s="1"/>
  <c r="AI690" i="1" l="1"/>
  <c r="AI689" i="1"/>
  <c r="AI688" i="1"/>
  <c r="AI691" i="1"/>
  <c r="A692" i="1"/>
  <c r="A693" i="1"/>
  <c r="A694" i="1"/>
  <c r="AI692" i="1" l="1"/>
  <c r="AI693" i="1"/>
  <c r="AI694" i="1"/>
  <c r="C694" i="1" s="1"/>
  <c r="A695" i="1"/>
  <c r="AI695" i="1" l="1"/>
  <c r="A696" i="1"/>
  <c r="A697" i="1" s="1"/>
  <c r="AI697" i="1" l="1"/>
  <c r="AI696" i="1"/>
  <c r="A698" i="1"/>
  <c r="A699" i="1"/>
  <c r="A700" i="1" s="1"/>
  <c r="A701" i="1" s="1"/>
  <c r="AI700" i="1" l="1"/>
  <c r="C700" i="1" s="1"/>
  <c r="AI699" i="1"/>
  <c r="AI698" i="1"/>
  <c r="AI701" i="1"/>
  <c r="A702" i="1"/>
  <c r="AI702" i="1" l="1"/>
  <c r="A703" i="1"/>
  <c r="AI703" i="1" l="1"/>
  <c r="A704" i="1"/>
  <c r="A705" i="1" s="1"/>
  <c r="AI705" i="1" l="1"/>
  <c r="AI704" i="1"/>
  <c r="A706" i="1"/>
  <c r="A707" i="1"/>
  <c r="A708" i="1" s="1"/>
  <c r="AI708" i="1" l="1"/>
  <c r="AI707" i="1"/>
  <c r="C707" i="1" s="1"/>
  <c r="AI706" i="1"/>
  <c r="A709" i="1"/>
  <c r="A710" i="1" s="1"/>
  <c r="AI710" i="1" l="1"/>
  <c r="AI709" i="1"/>
  <c r="C709" i="1" s="1"/>
  <c r="A711" i="1"/>
  <c r="AI711" i="1" l="1"/>
  <c r="C711" i="1" s="1"/>
  <c r="A712" i="1"/>
  <c r="A713" i="1" s="1"/>
  <c r="AI713" i="1" l="1"/>
  <c r="AI712" i="1"/>
  <c r="A714" i="1"/>
  <c r="A715" i="1"/>
  <c r="A716" i="1" s="1"/>
  <c r="A717" i="1" s="1"/>
  <c r="AI716" i="1" l="1"/>
  <c r="C716" i="1" s="1"/>
  <c r="AI715" i="1"/>
  <c r="AI714" i="1"/>
  <c r="C714" i="1" s="1"/>
  <c r="AI717" i="1"/>
  <c r="A718" i="1"/>
  <c r="A719" i="1"/>
  <c r="A720" i="1" s="1"/>
  <c r="A721" i="1" s="1"/>
  <c r="AI720" i="1" l="1"/>
  <c r="AI719" i="1"/>
  <c r="C719" i="1" s="1"/>
  <c r="AI718" i="1"/>
  <c r="AI721" i="1"/>
  <c r="A722" i="1"/>
  <c r="A723" i="1"/>
  <c r="A724" i="1"/>
  <c r="AI722" i="1" l="1"/>
  <c r="AI723" i="1"/>
  <c r="AI724" i="1"/>
  <c r="C724" i="1" s="1"/>
  <c r="A725" i="1"/>
  <c r="A726" i="1" s="1"/>
  <c r="A727" i="1" s="1"/>
  <c r="AI725" i="1" l="1"/>
  <c r="AI727" i="1"/>
  <c r="C727" i="1" s="1"/>
  <c r="AI726" i="1"/>
  <c r="A728" i="1"/>
  <c r="A729" i="1" s="1"/>
  <c r="AI728" i="1" l="1"/>
  <c r="AI729" i="1"/>
  <c r="A730" i="1"/>
  <c r="A731" i="1"/>
  <c r="A732" i="1" s="1"/>
  <c r="AI730" i="1" l="1"/>
  <c r="AI732" i="1"/>
  <c r="AI731" i="1"/>
  <c r="C731" i="1" s="1"/>
  <c r="A733" i="1"/>
  <c r="AI733" i="1" l="1"/>
  <c r="A734" i="1"/>
  <c r="A735" i="1"/>
  <c r="A736" i="1" s="1"/>
  <c r="AI734" i="1" l="1"/>
  <c r="AI735" i="1"/>
  <c r="AI736" i="1"/>
  <c r="A737" i="1"/>
  <c r="A738" i="1" s="1"/>
  <c r="AI737" i="1" l="1"/>
  <c r="AI738" i="1"/>
  <c r="A739" i="1"/>
  <c r="AI739" i="1" l="1"/>
  <c r="C739" i="1" s="1"/>
  <c r="A740" i="1"/>
  <c r="A741" i="1" s="1"/>
  <c r="A742" i="1" s="1"/>
  <c r="AI740" i="1" l="1"/>
  <c r="AI742" i="1"/>
  <c r="AI741" i="1"/>
  <c r="C741" i="1" s="1"/>
  <c r="A743" i="1"/>
  <c r="AI743" i="1" l="1"/>
  <c r="A744" i="1"/>
  <c r="A745" i="1"/>
  <c r="A746" i="1" s="1"/>
  <c r="AI744" i="1" l="1"/>
  <c r="AI745" i="1"/>
  <c r="C745" i="1" s="1"/>
  <c r="AI746" i="1"/>
  <c r="A747" i="1"/>
  <c r="AI747" i="1" l="1"/>
  <c r="A748" i="1"/>
  <c r="A749" i="1" s="1"/>
  <c r="AI749" i="1" l="1"/>
  <c r="C749" i="1" s="1"/>
  <c r="AI748" i="1"/>
  <c r="A750" i="1"/>
  <c r="A751" i="1"/>
  <c r="A752" i="1" s="1"/>
  <c r="AI752" i="1" l="1"/>
  <c r="AI751" i="1"/>
  <c r="AI750" i="1"/>
  <c r="A753" i="1"/>
  <c r="A754" i="1" s="1"/>
  <c r="AI754" i="1" l="1"/>
  <c r="AI753" i="1"/>
  <c r="A755" i="1"/>
  <c r="A756" i="1"/>
  <c r="A757" i="1"/>
  <c r="AI756" i="1" l="1"/>
  <c r="AI755" i="1"/>
  <c r="C755" i="1" s="1"/>
  <c r="AI757" i="1"/>
  <c r="A758" i="1"/>
  <c r="A759" i="1" s="1"/>
  <c r="AI759" i="1" l="1"/>
  <c r="C759" i="1" s="1"/>
  <c r="AI758" i="1"/>
  <c r="A760" i="1"/>
  <c r="A761" i="1"/>
  <c r="AI761" i="1" l="1"/>
  <c r="AI760" i="1"/>
  <c r="A762" i="1"/>
  <c r="A763" i="1"/>
  <c r="A764" i="1" s="1"/>
  <c r="A765" i="1" s="1"/>
  <c r="A766" i="1" s="1"/>
  <c r="AI766" i="1" l="1"/>
  <c r="AI765" i="1"/>
  <c r="AI764" i="1"/>
  <c r="AI763" i="1"/>
  <c r="AI762" i="1"/>
  <c r="A767" i="1"/>
  <c r="A768" i="1" s="1"/>
  <c r="AI768" i="1" l="1"/>
  <c r="AI767" i="1"/>
  <c r="A769" i="1"/>
  <c r="A770" i="1"/>
  <c r="A771" i="1" s="1"/>
  <c r="A772" i="1" s="1"/>
  <c r="AI771" i="1" l="1"/>
  <c r="AI770" i="1"/>
  <c r="AI769" i="1"/>
  <c r="AI772" i="1"/>
  <c r="A773" i="1"/>
  <c r="AI773" i="1" l="1"/>
  <c r="A774" i="1"/>
  <c r="A775" i="1" s="1"/>
  <c r="AI775" i="1" l="1"/>
  <c r="AI774" i="1"/>
  <c r="C774" i="1" s="1"/>
  <c r="A776" i="1"/>
  <c r="A777" i="1"/>
  <c r="A778" i="1" s="1"/>
  <c r="A779" i="1" s="1"/>
  <c r="AI778" i="1" l="1"/>
  <c r="C778" i="1" s="1"/>
  <c r="AI777" i="1"/>
  <c r="AI776" i="1"/>
  <c r="C776" i="1" s="1"/>
  <c r="AI779" i="1"/>
  <c r="A780" i="1"/>
  <c r="A781" i="1"/>
  <c r="AI780" i="1" l="1"/>
  <c r="AI781" i="1"/>
  <c r="A782" i="1"/>
  <c r="A783" i="1"/>
  <c r="A784" i="1"/>
  <c r="AI782" i="1" l="1"/>
  <c r="AI784" i="1"/>
  <c r="AI783" i="1"/>
  <c r="A785" i="1"/>
  <c r="AI785" i="1" l="1"/>
  <c r="C785" i="1" s="1"/>
  <c r="A786" i="1"/>
  <c r="AI786" i="1" l="1"/>
  <c r="A5" i="2"/>
  <c r="A6" i="2"/>
  <c r="A7" i="2"/>
  <c r="A8" i="2"/>
  <c r="A787" i="1"/>
  <c r="A788" i="1"/>
  <c r="A789" i="1" s="1"/>
  <c r="A790" i="1" s="1"/>
  <c r="AI790" i="1" l="1"/>
  <c r="AI789" i="1"/>
  <c r="AI788" i="1"/>
  <c r="AI787" i="1"/>
  <c r="G8" i="2"/>
  <c r="R8" i="2"/>
  <c r="R7" i="2"/>
  <c r="G7" i="2"/>
  <c r="R6" i="2"/>
  <c r="G6" i="2"/>
  <c r="R5" i="2"/>
  <c r="G5" i="2"/>
  <c r="A9" i="2"/>
  <c r="H8" i="2"/>
  <c r="C8" i="2"/>
  <c r="I8" i="2"/>
  <c r="F8" i="2"/>
  <c r="C7" i="2"/>
  <c r="F7" i="2"/>
  <c r="F6" i="2"/>
  <c r="I6" i="2"/>
  <c r="H6" i="2"/>
  <c r="C5" i="2"/>
  <c r="B8" i="2"/>
  <c r="H7" i="2"/>
  <c r="B7" i="2"/>
  <c r="I7" i="2"/>
  <c r="C6" i="2"/>
  <c r="B6" i="2"/>
  <c r="F5" i="2"/>
  <c r="B5" i="2"/>
  <c r="H5" i="2"/>
  <c r="I5" i="2"/>
  <c r="A10" i="2"/>
  <c r="A11" i="2"/>
  <c r="B4" i="5"/>
  <c r="A12" i="2"/>
  <c r="A13" i="2"/>
  <c r="A14" i="2"/>
  <c r="J6" i="2"/>
  <c r="J8" i="2"/>
  <c r="J7" i="2"/>
  <c r="A791" i="1"/>
  <c r="J5" i="2"/>
  <c r="AI791" i="1" l="1"/>
  <c r="R14" i="2"/>
  <c r="G14" i="2"/>
  <c r="R13" i="2"/>
  <c r="G13" i="2"/>
  <c r="R12" i="2"/>
  <c r="G12" i="2"/>
  <c r="R11" i="2"/>
  <c r="G11" i="2"/>
  <c r="G10" i="2"/>
  <c r="R10" i="2"/>
  <c r="D5" i="2"/>
  <c r="E5" i="2"/>
  <c r="L5" i="2"/>
  <c r="K5" i="2"/>
  <c r="E6" i="2"/>
  <c r="D6" i="2"/>
  <c r="K6" i="2"/>
  <c r="L6" i="2"/>
  <c r="E7" i="2"/>
  <c r="D7" i="2"/>
  <c r="K7" i="2"/>
  <c r="L7" i="2"/>
  <c r="D8" i="2"/>
  <c r="E8" i="2"/>
  <c r="K8" i="2"/>
  <c r="L8" i="2"/>
  <c r="R9" i="2"/>
  <c r="G9" i="2"/>
  <c r="A15" i="2"/>
  <c r="I14" i="2"/>
  <c r="H14" i="2"/>
  <c r="C14" i="2"/>
  <c r="F14" i="2"/>
  <c r="F13" i="2"/>
  <c r="I13" i="2"/>
  <c r="H12" i="2"/>
  <c r="I12" i="2"/>
  <c r="G4" i="5"/>
  <c r="H4" i="5"/>
  <c r="C4" i="5"/>
  <c r="C11" i="2"/>
  <c r="F11" i="2"/>
  <c r="I10" i="2"/>
  <c r="H10" i="2"/>
  <c r="N5" i="2"/>
  <c r="N8" i="2"/>
  <c r="C9" i="2"/>
  <c r="B9" i="2"/>
  <c r="F9" i="2"/>
  <c r="B14" i="2"/>
  <c r="B13" i="2"/>
  <c r="C13" i="2"/>
  <c r="H13" i="2"/>
  <c r="B12" i="2"/>
  <c r="C12" i="2"/>
  <c r="F12" i="2"/>
  <c r="E4" i="5"/>
  <c r="D4" i="5"/>
  <c r="F4" i="5"/>
  <c r="I11" i="2"/>
  <c r="B11" i="2"/>
  <c r="H11" i="2"/>
  <c r="F10" i="2"/>
  <c r="B10" i="2"/>
  <c r="C10" i="2"/>
  <c r="N6" i="2"/>
  <c r="N7" i="2"/>
  <c r="H9" i="2"/>
  <c r="I9" i="2"/>
  <c r="A16" i="2"/>
  <c r="B5" i="4"/>
  <c r="B5" i="5"/>
  <c r="B3" i="7"/>
  <c r="A17" i="2"/>
  <c r="B6" i="4"/>
  <c r="A18" i="2"/>
  <c r="B7" i="4"/>
  <c r="A19" i="2"/>
  <c r="B8" i="4"/>
  <c r="A20" i="2"/>
  <c r="A21" i="2"/>
  <c r="A22" i="2"/>
  <c r="A792" i="1"/>
  <c r="J12" i="2"/>
  <c r="J13" i="2"/>
  <c r="J14" i="2"/>
  <c r="A793" i="1"/>
  <c r="A794" i="1" s="1"/>
  <c r="J9" i="2"/>
  <c r="J10" i="2"/>
  <c r="J11" i="2"/>
  <c r="A795" i="1"/>
  <c r="AI795" i="1" l="1"/>
  <c r="AI794" i="1"/>
  <c r="AI793" i="1"/>
  <c r="AI792" i="1"/>
  <c r="M5" i="2"/>
  <c r="O5" i="2" s="1"/>
  <c r="P5" i="2" s="1"/>
  <c r="Q5" i="2" s="1"/>
  <c r="G22" i="2"/>
  <c r="R22" i="2"/>
  <c r="R21" i="2"/>
  <c r="G21" i="2"/>
  <c r="G20" i="2"/>
  <c r="R20" i="2"/>
  <c r="G19" i="2"/>
  <c r="R19" i="2"/>
  <c r="G18" i="2"/>
  <c r="R18" i="2"/>
  <c r="G17" i="2"/>
  <c r="R17" i="2"/>
  <c r="G16" i="2"/>
  <c r="R16" i="2"/>
  <c r="D10" i="2"/>
  <c r="E10" i="2"/>
  <c r="L10" i="2"/>
  <c r="K10" i="2"/>
  <c r="E11" i="2"/>
  <c r="D11" i="2"/>
  <c r="L11" i="2"/>
  <c r="K11" i="2"/>
  <c r="E12" i="2"/>
  <c r="D12" i="2"/>
  <c r="K12" i="2"/>
  <c r="L12" i="2"/>
  <c r="D13" i="2"/>
  <c r="E13" i="2"/>
  <c r="L13" i="2"/>
  <c r="K13" i="2"/>
  <c r="D14" i="2"/>
  <c r="E14" i="2"/>
  <c r="L14" i="2"/>
  <c r="K14" i="2"/>
  <c r="E9" i="2"/>
  <c r="D9" i="2"/>
  <c r="L9" i="2"/>
  <c r="K9" i="2"/>
  <c r="J4" i="5"/>
  <c r="A4" i="5"/>
  <c r="G15" i="2"/>
  <c r="R15" i="2"/>
  <c r="M8" i="2"/>
  <c r="M7" i="2"/>
  <c r="M6" i="2"/>
  <c r="O6" i="2" s="1"/>
  <c r="P6" i="2" s="1"/>
  <c r="Q6" i="2" s="1"/>
  <c r="A23" i="2"/>
  <c r="B22" i="2"/>
  <c r="F22" i="2"/>
  <c r="I22" i="2"/>
  <c r="H21" i="2"/>
  <c r="B21" i="2"/>
  <c r="H20" i="2"/>
  <c r="B20" i="2"/>
  <c r="B9" i="4"/>
  <c r="G8" i="4"/>
  <c r="F8" i="4"/>
  <c r="H8" i="4"/>
  <c r="I8" i="4"/>
  <c r="H19" i="2"/>
  <c r="B19" i="2"/>
  <c r="F19" i="2"/>
  <c r="C19" i="2"/>
  <c r="E7" i="4"/>
  <c r="J7" i="4"/>
  <c r="F7" i="4"/>
  <c r="G7" i="4"/>
  <c r="H18" i="2"/>
  <c r="I18" i="2"/>
  <c r="C18" i="2"/>
  <c r="H6" i="4"/>
  <c r="E6" i="4"/>
  <c r="G6" i="4"/>
  <c r="D6" i="4"/>
  <c r="H17" i="2"/>
  <c r="B17" i="2"/>
  <c r="F17" i="2"/>
  <c r="E3" i="7"/>
  <c r="G3" i="7"/>
  <c r="C3" i="7"/>
  <c r="G5" i="5"/>
  <c r="H5" i="5"/>
  <c r="C5" i="5"/>
  <c r="E5" i="4"/>
  <c r="D5" i="4"/>
  <c r="C5" i="4"/>
  <c r="I5" i="4"/>
  <c r="F16" i="2"/>
  <c r="H16" i="2"/>
  <c r="N13" i="2"/>
  <c r="N14" i="2"/>
  <c r="F15" i="2"/>
  <c r="C22" i="2"/>
  <c r="H22" i="2"/>
  <c r="F21" i="2"/>
  <c r="I21" i="2"/>
  <c r="C21" i="2"/>
  <c r="F20" i="2"/>
  <c r="C20" i="2"/>
  <c r="I20" i="2"/>
  <c r="D8" i="4"/>
  <c r="C8" i="4"/>
  <c r="E8" i="4"/>
  <c r="J8" i="4"/>
  <c r="I19" i="2"/>
  <c r="I7" i="4"/>
  <c r="H7" i="4"/>
  <c r="C7" i="4"/>
  <c r="D7" i="4"/>
  <c r="B18" i="2"/>
  <c r="F18" i="2"/>
  <c r="C6" i="4"/>
  <c r="I6" i="4"/>
  <c r="F6" i="4"/>
  <c r="J6" i="4"/>
  <c r="I17" i="2"/>
  <c r="C17" i="2"/>
  <c r="F3" i="7"/>
  <c r="H3" i="7"/>
  <c r="D3" i="7"/>
  <c r="E5" i="5"/>
  <c r="F5" i="5"/>
  <c r="D5" i="5"/>
  <c r="H5" i="4"/>
  <c r="J5" i="4"/>
  <c r="F5" i="4"/>
  <c r="G5" i="4"/>
  <c r="B16" i="2"/>
  <c r="C16" i="2"/>
  <c r="I16" i="2"/>
  <c r="N10" i="2"/>
  <c r="N11" i="2"/>
  <c r="N12" i="2"/>
  <c r="N9" i="2"/>
  <c r="I15" i="2"/>
  <c r="H15" i="2"/>
  <c r="B15" i="2"/>
  <c r="C15" i="2"/>
  <c r="A24" i="2"/>
  <c r="B10" i="4"/>
  <c r="B6" i="5"/>
  <c r="A25" i="2"/>
  <c r="B11" i="4"/>
  <c r="B7" i="5"/>
  <c r="B12" i="4"/>
  <c r="B8" i="5"/>
  <c r="B13" i="4"/>
  <c r="B14" i="4"/>
  <c r="B15" i="4"/>
  <c r="B16" i="4"/>
  <c r="J22" i="2"/>
  <c r="J20" i="2"/>
  <c r="J19" i="2"/>
  <c r="J16" i="2"/>
  <c r="J21" i="2"/>
  <c r="J18" i="2"/>
  <c r="A796" i="1"/>
  <c r="A797" i="1" s="1"/>
  <c r="J17" i="2"/>
  <c r="J15" i="2"/>
  <c r="AI797" i="1" l="1"/>
  <c r="AI796" i="1"/>
  <c r="C796" i="1" s="1"/>
  <c r="M12" i="2"/>
  <c r="O12" i="2" s="1"/>
  <c r="P12" i="2" s="1"/>
  <c r="Q12" i="2" s="1"/>
  <c r="M9" i="2"/>
  <c r="O9" i="2" s="1"/>
  <c r="P9" i="2" s="1"/>
  <c r="Q9" i="2" s="1"/>
  <c r="M14" i="2"/>
  <c r="O14" i="2" s="1"/>
  <c r="P14" i="2" s="1"/>
  <c r="Q14" i="2" s="1"/>
  <c r="M13" i="2"/>
  <c r="O13" i="2" s="1"/>
  <c r="P13" i="2" s="1"/>
  <c r="Q13" i="2" s="1"/>
  <c r="M11" i="2"/>
  <c r="I3" i="7" s="1"/>
  <c r="R25" i="2"/>
  <c r="G25" i="2"/>
  <c r="R24" i="2"/>
  <c r="G24" i="2"/>
  <c r="D15" i="2"/>
  <c r="E15" i="2"/>
  <c r="L15" i="2"/>
  <c r="K15" i="2"/>
  <c r="J5" i="5"/>
  <c r="J3" i="7"/>
  <c r="D16" i="2"/>
  <c r="E16" i="2"/>
  <c r="K16" i="2"/>
  <c r="L16" i="2"/>
  <c r="K6" i="4"/>
  <c r="A6" i="4"/>
  <c r="D18" i="2"/>
  <c r="E18" i="2"/>
  <c r="L18" i="2"/>
  <c r="K18" i="2"/>
  <c r="A7" i="4"/>
  <c r="K7" i="4"/>
  <c r="L7" i="4" s="1"/>
  <c r="M7" i="4" s="1"/>
  <c r="A8" i="4"/>
  <c r="K5" i="4"/>
  <c r="L5" i="4" s="1"/>
  <c r="M5" i="4" s="1"/>
  <c r="A5" i="4"/>
  <c r="A5" i="5"/>
  <c r="A3" i="7"/>
  <c r="D17" i="2"/>
  <c r="E17" i="2"/>
  <c r="L17" i="2"/>
  <c r="K17" i="2"/>
  <c r="D19" i="2"/>
  <c r="E19" i="2"/>
  <c r="K19" i="2"/>
  <c r="L19" i="2"/>
  <c r="K8" i="4"/>
  <c r="L8" i="4" s="1"/>
  <c r="M8" i="4" s="1"/>
  <c r="D20" i="2"/>
  <c r="E20" i="2"/>
  <c r="K20" i="2"/>
  <c r="L20" i="2"/>
  <c r="E21" i="2"/>
  <c r="D21" i="2"/>
  <c r="L21" i="2"/>
  <c r="K21" i="2"/>
  <c r="E22" i="2"/>
  <c r="D22" i="2"/>
  <c r="K22" i="2"/>
  <c r="L22" i="2"/>
  <c r="G23" i="2"/>
  <c r="R23" i="2"/>
  <c r="O8" i="2"/>
  <c r="P8" i="2" s="1"/>
  <c r="Q8" i="2" s="1"/>
  <c r="I4" i="5"/>
  <c r="K4" i="5" s="1"/>
  <c r="M10" i="2"/>
  <c r="O10" i="2" s="1"/>
  <c r="P10" i="2" s="1"/>
  <c r="Q10" i="2" s="1"/>
  <c r="O7" i="2"/>
  <c r="P7" i="2" s="1"/>
  <c r="Q7" i="2" s="1"/>
  <c r="I5" i="5"/>
  <c r="F16" i="4"/>
  <c r="I16" i="4"/>
  <c r="E16" i="4"/>
  <c r="D16" i="4"/>
  <c r="I15" i="4"/>
  <c r="F15" i="4"/>
  <c r="G15" i="4"/>
  <c r="E15" i="4"/>
  <c r="H14" i="4"/>
  <c r="J14" i="4"/>
  <c r="E14" i="4"/>
  <c r="C14" i="4"/>
  <c r="J13" i="4"/>
  <c r="I13" i="4"/>
  <c r="G13" i="4"/>
  <c r="F13" i="4"/>
  <c r="H8" i="5"/>
  <c r="G8" i="5"/>
  <c r="D8" i="5"/>
  <c r="E12" i="4"/>
  <c r="G12" i="4"/>
  <c r="H12" i="4"/>
  <c r="C12" i="4"/>
  <c r="H7" i="5"/>
  <c r="D7" i="5"/>
  <c r="D11" i="4"/>
  <c r="I11" i="4"/>
  <c r="H11" i="4"/>
  <c r="C11" i="4"/>
  <c r="A26" i="2"/>
  <c r="C25" i="2"/>
  <c r="H25" i="2"/>
  <c r="F25" i="2"/>
  <c r="B25" i="2"/>
  <c r="F6" i="5"/>
  <c r="G6" i="5"/>
  <c r="I10" i="4"/>
  <c r="J10" i="4"/>
  <c r="C10" i="4"/>
  <c r="H10" i="4"/>
  <c r="H24" i="2"/>
  <c r="C24" i="2"/>
  <c r="N15" i="2"/>
  <c r="N16" i="2"/>
  <c r="N17" i="2"/>
  <c r="N19" i="2"/>
  <c r="J16" i="4"/>
  <c r="G16" i="4"/>
  <c r="H16" i="4"/>
  <c r="C16" i="4"/>
  <c r="H15" i="4"/>
  <c r="D15" i="4"/>
  <c r="C15" i="4"/>
  <c r="J15" i="4"/>
  <c r="I14" i="4"/>
  <c r="F14" i="4"/>
  <c r="G14" i="4"/>
  <c r="D14" i="4"/>
  <c r="D13" i="4"/>
  <c r="E13" i="4"/>
  <c r="H13" i="4"/>
  <c r="C13" i="4"/>
  <c r="C8" i="5"/>
  <c r="F8" i="5"/>
  <c r="E8" i="5"/>
  <c r="D12" i="4"/>
  <c r="F12" i="4"/>
  <c r="I12" i="4"/>
  <c r="J12" i="4"/>
  <c r="C7" i="5"/>
  <c r="G7" i="5"/>
  <c r="E7" i="5"/>
  <c r="F7" i="5"/>
  <c r="G11" i="4"/>
  <c r="J11" i="4"/>
  <c r="F11" i="4"/>
  <c r="E11" i="4"/>
  <c r="I25" i="2"/>
  <c r="H6" i="5"/>
  <c r="E6" i="5"/>
  <c r="D6" i="5"/>
  <c r="C6" i="5"/>
  <c r="E10" i="4"/>
  <c r="G10" i="4"/>
  <c r="F10" i="4"/>
  <c r="D10" i="4"/>
  <c r="I24" i="2"/>
  <c r="B24" i="2"/>
  <c r="F24" i="2"/>
  <c r="N18" i="2"/>
  <c r="D9" i="4"/>
  <c r="I9" i="4"/>
  <c r="F9" i="4"/>
  <c r="C9" i="4"/>
  <c r="N20" i="2"/>
  <c r="C23" i="2"/>
  <c r="F23" i="2"/>
  <c r="B23" i="2"/>
  <c r="H9" i="4"/>
  <c r="J9" i="4"/>
  <c r="G9" i="4"/>
  <c r="E9" i="4"/>
  <c r="N21" i="2"/>
  <c r="N22" i="2"/>
  <c r="I23" i="2"/>
  <c r="H23" i="2"/>
  <c r="A27" i="2"/>
  <c r="B9" i="5"/>
  <c r="A28" i="2"/>
  <c r="A29" i="2"/>
  <c r="J23" i="2"/>
  <c r="J25" i="2"/>
  <c r="J24" i="2"/>
  <c r="A798" i="1"/>
  <c r="O11" i="2" l="1"/>
  <c r="P11" i="2" s="1"/>
  <c r="Q11" i="2" s="1"/>
  <c r="AI798" i="1"/>
  <c r="C798" i="1" s="1"/>
  <c r="K3" i="7"/>
  <c r="L3" i="7" s="1"/>
  <c r="M3" i="7" s="1"/>
  <c r="K5" i="5"/>
  <c r="L5" i="5" s="1"/>
  <c r="M5" i="5" s="1"/>
  <c r="M22" i="2"/>
  <c r="O22" i="2" s="1"/>
  <c r="P22" i="2" s="1"/>
  <c r="Q22" i="2" s="1"/>
  <c r="M20" i="2"/>
  <c r="O20" i="2" s="1"/>
  <c r="P20" i="2" s="1"/>
  <c r="Q20" i="2" s="1"/>
  <c r="M17" i="2"/>
  <c r="O17" i="2" s="1"/>
  <c r="P17" i="2" s="1"/>
  <c r="Q17" i="2" s="1"/>
  <c r="M15" i="2"/>
  <c r="O15" i="2" s="1"/>
  <c r="P15" i="2" s="1"/>
  <c r="Q15" i="2" s="1"/>
  <c r="R29" i="2"/>
  <c r="G29" i="2"/>
  <c r="G28" i="2"/>
  <c r="R28" i="2"/>
  <c r="R27" i="2"/>
  <c r="G27" i="2"/>
  <c r="J8" i="5"/>
  <c r="D23" i="2"/>
  <c r="E23" i="2"/>
  <c r="L23" i="2"/>
  <c r="K23" i="2"/>
  <c r="A9" i="4"/>
  <c r="K9" i="4"/>
  <c r="L9" i="4" s="1"/>
  <c r="M9" i="4" s="1"/>
  <c r="E24" i="2"/>
  <c r="D24" i="2"/>
  <c r="L24" i="2"/>
  <c r="K24" i="2"/>
  <c r="A6" i="5"/>
  <c r="A7" i="5"/>
  <c r="K12" i="4"/>
  <c r="A8" i="5"/>
  <c r="A13" i="4"/>
  <c r="K14" i="4"/>
  <c r="A15" i="4"/>
  <c r="A16" i="4"/>
  <c r="J7" i="5"/>
  <c r="J6" i="5"/>
  <c r="A10" i="4"/>
  <c r="K10" i="4"/>
  <c r="E25" i="2"/>
  <c r="D25" i="2"/>
  <c r="K25" i="2"/>
  <c r="L25" i="2"/>
  <c r="R26" i="2"/>
  <c r="G26" i="2"/>
  <c r="A11" i="4"/>
  <c r="K11" i="4"/>
  <c r="L11" i="4" s="1"/>
  <c r="M11" i="4" s="1"/>
  <c r="A12" i="4"/>
  <c r="K13" i="4"/>
  <c r="A14" i="4"/>
  <c r="K15" i="4"/>
  <c r="K16" i="4"/>
  <c r="L4" i="5"/>
  <c r="M4" i="5" s="1"/>
  <c r="M21" i="2"/>
  <c r="O21" i="2" s="1"/>
  <c r="P21" i="2" s="1"/>
  <c r="Q21" i="2" s="1"/>
  <c r="M19" i="2"/>
  <c r="O19" i="2" s="1"/>
  <c r="P19" i="2" s="1"/>
  <c r="Q19" i="2" s="1"/>
  <c r="M18" i="2"/>
  <c r="O18" i="2" s="1"/>
  <c r="P18" i="2" s="1"/>
  <c r="Q18" i="2" s="1"/>
  <c r="L6" i="4"/>
  <c r="M6" i="4" s="1"/>
  <c r="M16" i="2"/>
  <c r="I8" i="5"/>
  <c r="I6" i="5"/>
  <c r="A30" i="2"/>
  <c r="C29" i="2"/>
  <c r="H29" i="2"/>
  <c r="I28" i="2"/>
  <c r="G9" i="5"/>
  <c r="C9" i="5"/>
  <c r="F9" i="5"/>
  <c r="I27" i="2"/>
  <c r="B27" i="2"/>
  <c r="F29" i="2"/>
  <c r="B29" i="2"/>
  <c r="I29" i="2"/>
  <c r="B28" i="2"/>
  <c r="H28" i="2"/>
  <c r="F28" i="2"/>
  <c r="C28" i="2"/>
  <c r="B10" i="5"/>
  <c r="D9" i="5"/>
  <c r="E9" i="5"/>
  <c r="H9" i="5"/>
  <c r="C27" i="2"/>
  <c r="F27" i="2"/>
  <c r="H27" i="2"/>
  <c r="N23" i="2"/>
  <c r="N24" i="2"/>
  <c r="N25" i="2"/>
  <c r="C26" i="2"/>
  <c r="I26" i="2"/>
  <c r="H26" i="2"/>
  <c r="B26" i="2"/>
  <c r="F26" i="2"/>
  <c r="B11" i="5"/>
  <c r="B12" i="5"/>
  <c r="A799" i="1"/>
  <c r="J29" i="2"/>
  <c r="J28" i="2"/>
  <c r="A800" i="1"/>
  <c r="J26" i="2"/>
  <c r="J27" i="2"/>
  <c r="A801" i="1"/>
  <c r="A802" i="1" s="1"/>
  <c r="AI802" i="1" l="1"/>
  <c r="AI801" i="1"/>
  <c r="AI800" i="1"/>
  <c r="AI799" i="1"/>
  <c r="K8" i="5"/>
  <c r="K6" i="5"/>
  <c r="L6" i="5" s="1"/>
  <c r="M6" i="5" s="1"/>
  <c r="M24" i="2"/>
  <c r="O24" i="2" s="1"/>
  <c r="P24" i="2" s="1"/>
  <c r="Q24" i="2" s="1"/>
  <c r="J11" i="5"/>
  <c r="D26" i="2"/>
  <c r="E26" i="2"/>
  <c r="K26" i="2"/>
  <c r="L26" i="2"/>
  <c r="J9" i="5"/>
  <c r="J10" i="5"/>
  <c r="I10" i="5"/>
  <c r="E28" i="2"/>
  <c r="D28" i="2"/>
  <c r="L28" i="2"/>
  <c r="K28" i="2"/>
  <c r="D29" i="2"/>
  <c r="E29" i="2"/>
  <c r="L29" i="2"/>
  <c r="K29" i="2"/>
  <c r="E27" i="2"/>
  <c r="D27" i="2"/>
  <c r="K27" i="2"/>
  <c r="L27" i="2"/>
  <c r="A9" i="5"/>
  <c r="G30" i="2"/>
  <c r="R30" i="2"/>
  <c r="L8" i="5"/>
  <c r="M8" i="5" s="1"/>
  <c r="L15" i="4"/>
  <c r="M15" i="4" s="1"/>
  <c r="O16" i="2"/>
  <c r="P16" i="2" s="1"/>
  <c r="Q16" i="2" s="1"/>
  <c r="I7" i="5"/>
  <c r="K7" i="5" s="1"/>
  <c r="L7" i="5" s="1"/>
  <c r="M7" i="5" s="1"/>
  <c r="L16" i="4"/>
  <c r="M16" i="4" s="1"/>
  <c r="L13" i="4"/>
  <c r="M13" i="4" s="1"/>
  <c r="M25" i="2"/>
  <c r="O25" i="2" s="1"/>
  <c r="P25" i="2" s="1"/>
  <c r="Q25" i="2" s="1"/>
  <c r="L14" i="4"/>
  <c r="M14" i="4" s="1"/>
  <c r="L12" i="4"/>
  <c r="M12" i="4" s="1"/>
  <c r="M23" i="2"/>
  <c r="L10" i="4"/>
  <c r="M10" i="4" s="1"/>
  <c r="E12" i="5"/>
  <c r="F12" i="5"/>
  <c r="G12" i="5"/>
  <c r="E11" i="5"/>
  <c r="H11" i="5"/>
  <c r="C11" i="5"/>
  <c r="F10" i="5"/>
  <c r="H10" i="5"/>
  <c r="C10" i="5"/>
  <c r="N28" i="2"/>
  <c r="N27" i="2"/>
  <c r="D12" i="5"/>
  <c r="H12" i="5"/>
  <c r="C12" i="5"/>
  <c r="G11" i="5"/>
  <c r="D11" i="5"/>
  <c r="F11" i="5"/>
  <c r="N26" i="2"/>
  <c r="B17" i="4"/>
  <c r="E10" i="5"/>
  <c r="D10" i="5"/>
  <c r="G10" i="5"/>
  <c r="N29" i="2"/>
  <c r="A31" i="2"/>
  <c r="B30" i="2"/>
  <c r="F30" i="2"/>
  <c r="C30" i="2"/>
  <c r="H30" i="2"/>
  <c r="I30" i="2"/>
  <c r="B18" i="4"/>
  <c r="B19" i="4"/>
  <c r="A803" i="1"/>
  <c r="A804" i="1"/>
  <c r="J30" i="2"/>
  <c r="A805" i="1"/>
  <c r="A806" i="1" s="1"/>
  <c r="AI806" i="1" l="1"/>
  <c r="AI805" i="1"/>
  <c r="C805" i="1" s="1"/>
  <c r="AI804" i="1"/>
  <c r="AI803" i="1"/>
  <c r="M27" i="2"/>
  <c r="O27" i="2" s="1"/>
  <c r="P27" i="2" s="1"/>
  <c r="Q27" i="2" s="1"/>
  <c r="M26" i="2"/>
  <c r="O26" i="2" s="1"/>
  <c r="P26" i="2" s="1"/>
  <c r="Q26" i="2" s="1"/>
  <c r="E30" i="2"/>
  <c r="D30" i="2"/>
  <c r="L30" i="2"/>
  <c r="K30" i="2"/>
  <c r="R31" i="2"/>
  <c r="G31" i="2"/>
  <c r="J12" i="5"/>
  <c r="A12" i="5"/>
  <c r="A10" i="5"/>
  <c r="A11" i="5"/>
  <c r="O23" i="2"/>
  <c r="P23" i="2" s="1"/>
  <c r="Q23" i="2" s="1"/>
  <c r="I9" i="5"/>
  <c r="K9" i="5" s="1"/>
  <c r="L9" i="5" s="1"/>
  <c r="M9" i="5" s="1"/>
  <c r="M29" i="2"/>
  <c r="O29" i="2" s="1"/>
  <c r="P29" i="2" s="1"/>
  <c r="Q29" i="2" s="1"/>
  <c r="M28" i="2"/>
  <c r="O28" i="2" s="1"/>
  <c r="P28" i="2" s="1"/>
  <c r="Q28" i="2" s="1"/>
  <c r="K10" i="5"/>
  <c r="I11" i="5"/>
  <c r="K11" i="5" s="1"/>
  <c r="I12" i="5"/>
  <c r="B20" i="4"/>
  <c r="C19" i="4"/>
  <c r="H19" i="4"/>
  <c r="F19" i="4"/>
  <c r="G19" i="4"/>
  <c r="C18" i="4"/>
  <c r="G18" i="4"/>
  <c r="I18" i="4"/>
  <c r="D18" i="4"/>
  <c r="F31" i="2"/>
  <c r="I31" i="2"/>
  <c r="I17" i="4"/>
  <c r="G17" i="4"/>
  <c r="J17" i="4"/>
  <c r="H17" i="4"/>
  <c r="D19" i="4"/>
  <c r="J19" i="4"/>
  <c r="E19" i="4"/>
  <c r="I19" i="4"/>
  <c r="E18" i="4"/>
  <c r="J18" i="4"/>
  <c r="F18" i="4"/>
  <c r="H18" i="4"/>
  <c r="N30" i="2"/>
  <c r="A32" i="2"/>
  <c r="B31" i="2"/>
  <c r="C31" i="2"/>
  <c r="H31" i="2"/>
  <c r="D17" i="4"/>
  <c r="F17" i="4"/>
  <c r="E17" i="4"/>
  <c r="C17" i="4"/>
  <c r="B13" i="5"/>
  <c r="A807" i="1"/>
  <c r="A808" i="1"/>
  <c r="J31" i="2"/>
  <c r="AI808" i="1" l="1"/>
  <c r="AI807" i="1"/>
  <c r="K12" i="5"/>
  <c r="L12" i="5" s="1"/>
  <c r="M12" i="5" s="1"/>
  <c r="A17" i="4"/>
  <c r="E31" i="2"/>
  <c r="D31" i="2"/>
  <c r="L31" i="2"/>
  <c r="K31" i="2"/>
  <c r="R32" i="2"/>
  <c r="G32" i="2"/>
  <c r="K19" i="4"/>
  <c r="L19" i="4" s="1"/>
  <c r="M19" i="4" s="1"/>
  <c r="K17" i="4"/>
  <c r="K18" i="4"/>
  <c r="L18" i="4" s="1"/>
  <c r="M18" i="4" s="1"/>
  <c r="A18" i="4"/>
  <c r="A19" i="4"/>
  <c r="L10" i="5"/>
  <c r="M10" i="5" s="1"/>
  <c r="L11" i="5"/>
  <c r="M11" i="5" s="1"/>
  <c r="M30" i="2"/>
  <c r="O30" i="2" s="1"/>
  <c r="P30" i="2" s="1"/>
  <c r="Q30" i="2" s="1"/>
  <c r="H13" i="5"/>
  <c r="C13" i="5"/>
  <c r="D13" i="5"/>
  <c r="I32" i="2"/>
  <c r="H32" i="2"/>
  <c r="F13" i="5"/>
  <c r="E13" i="5"/>
  <c r="G13" i="5"/>
  <c r="N31" i="2"/>
  <c r="A33" i="2"/>
  <c r="F32" i="2"/>
  <c r="B32" i="2"/>
  <c r="C32" i="2"/>
  <c r="J20" i="4"/>
  <c r="I20" i="4"/>
  <c r="H20" i="4"/>
  <c r="D20" i="4"/>
  <c r="F20" i="4"/>
  <c r="G20" i="4"/>
  <c r="C20" i="4"/>
  <c r="E20" i="4"/>
  <c r="A34" i="2"/>
  <c r="B14" i="5"/>
  <c r="J32" i="2"/>
  <c r="A809" i="1"/>
  <c r="AI809" i="1" l="1"/>
  <c r="M31" i="2"/>
  <c r="O31" i="2" s="1"/>
  <c r="P31" i="2" s="1"/>
  <c r="Q31" i="2" s="1"/>
  <c r="G34" i="2"/>
  <c r="R34" i="2"/>
  <c r="A20" i="4"/>
  <c r="K20" i="4"/>
  <c r="L20" i="4" s="1"/>
  <c r="M20" i="4" s="1"/>
  <c r="E32" i="2"/>
  <c r="D32" i="2"/>
  <c r="L32" i="2"/>
  <c r="K32" i="2"/>
  <c r="G33" i="2"/>
  <c r="R33" i="2"/>
  <c r="J13" i="5"/>
  <c r="A13" i="5"/>
  <c r="L17" i="4"/>
  <c r="M17" i="4" s="1"/>
  <c r="I13" i="5"/>
  <c r="E14" i="5"/>
  <c r="H14" i="5"/>
  <c r="C14" i="5"/>
  <c r="B34" i="2"/>
  <c r="I34" i="2"/>
  <c r="N32" i="2"/>
  <c r="C33" i="2"/>
  <c r="F33" i="2"/>
  <c r="D14" i="5"/>
  <c r="G14" i="5"/>
  <c r="F14" i="5"/>
  <c r="A35" i="2"/>
  <c r="C34" i="2"/>
  <c r="H34" i="2"/>
  <c r="F34" i="2"/>
  <c r="B33" i="2"/>
  <c r="I33" i="2"/>
  <c r="H33" i="2"/>
  <c r="B15" i="5"/>
  <c r="A36" i="2"/>
  <c r="A37" i="2"/>
  <c r="A38" i="2"/>
  <c r="A39" i="2"/>
  <c r="A40" i="2"/>
  <c r="A41" i="2"/>
  <c r="A42" i="2"/>
  <c r="A810" i="1"/>
  <c r="J33" i="2"/>
  <c r="J34" i="2"/>
  <c r="AI810" i="1" l="1"/>
  <c r="K13" i="5"/>
  <c r="L13" i="5" s="1"/>
  <c r="M13" i="5" s="1"/>
  <c r="G42" i="2"/>
  <c r="R42" i="2"/>
  <c r="G41" i="2"/>
  <c r="R41" i="2"/>
  <c r="R40" i="2"/>
  <c r="G40" i="2"/>
  <c r="R39" i="2"/>
  <c r="G39" i="2"/>
  <c r="G38" i="2"/>
  <c r="R38" i="2"/>
  <c r="R37" i="2"/>
  <c r="G37" i="2"/>
  <c r="G36" i="2"/>
  <c r="R36" i="2"/>
  <c r="E33" i="2"/>
  <c r="D33" i="2"/>
  <c r="L33" i="2"/>
  <c r="K33" i="2"/>
  <c r="R35" i="2"/>
  <c r="G35" i="2"/>
  <c r="J14" i="5"/>
  <c r="E34" i="2"/>
  <c r="D34" i="2"/>
  <c r="L34" i="2"/>
  <c r="K34" i="2"/>
  <c r="A14" i="5"/>
  <c r="M32" i="2"/>
  <c r="A43" i="2"/>
  <c r="C42" i="2"/>
  <c r="I42" i="2"/>
  <c r="F42" i="2"/>
  <c r="F41" i="2"/>
  <c r="I41" i="2"/>
  <c r="F40" i="2"/>
  <c r="C40" i="2"/>
  <c r="I40" i="2"/>
  <c r="B39" i="2"/>
  <c r="I39" i="2"/>
  <c r="H38" i="2"/>
  <c r="C38" i="2"/>
  <c r="B38" i="2"/>
  <c r="C37" i="2"/>
  <c r="H37" i="2"/>
  <c r="B37" i="2"/>
  <c r="B36" i="2"/>
  <c r="C36" i="2"/>
  <c r="H36" i="2"/>
  <c r="F36" i="2"/>
  <c r="B16" i="5"/>
  <c r="D15" i="5"/>
  <c r="G15" i="5"/>
  <c r="E15" i="5"/>
  <c r="C35" i="2"/>
  <c r="I35" i="2"/>
  <c r="H35" i="2"/>
  <c r="B42" i="2"/>
  <c r="H42" i="2"/>
  <c r="H41" i="2"/>
  <c r="B41" i="2"/>
  <c r="C41" i="2"/>
  <c r="H40" i="2"/>
  <c r="B40" i="2"/>
  <c r="H39" i="2"/>
  <c r="C39" i="2"/>
  <c r="F39" i="2"/>
  <c r="F38" i="2"/>
  <c r="I38" i="2"/>
  <c r="I37" i="2"/>
  <c r="F37" i="2"/>
  <c r="I36" i="2"/>
  <c r="C15" i="5"/>
  <c r="F15" i="5"/>
  <c r="H15" i="5"/>
  <c r="N33" i="2"/>
  <c r="B35" i="2"/>
  <c r="F35" i="2"/>
  <c r="N34" i="2"/>
  <c r="A44" i="2"/>
  <c r="B17" i="5"/>
  <c r="B4" i="7"/>
  <c r="B21" i="4"/>
  <c r="A45" i="2"/>
  <c r="B18" i="5"/>
  <c r="A46" i="2"/>
  <c r="A811" i="1"/>
  <c r="J39" i="2"/>
  <c r="J36" i="2"/>
  <c r="J40" i="2"/>
  <c r="J38" i="2"/>
  <c r="J41" i="2"/>
  <c r="J37" i="2"/>
  <c r="J35" i="2"/>
  <c r="J42" i="2"/>
  <c r="AI811" i="1" l="1"/>
  <c r="M33" i="2"/>
  <c r="O33" i="2" s="1"/>
  <c r="P33" i="2" s="1"/>
  <c r="Q33" i="2" s="1"/>
  <c r="R46" i="2"/>
  <c r="G46" i="2"/>
  <c r="G45" i="2"/>
  <c r="R45" i="2"/>
  <c r="G44" i="2"/>
  <c r="R44" i="2"/>
  <c r="D35" i="2"/>
  <c r="E35" i="2"/>
  <c r="L35" i="2"/>
  <c r="K35" i="2"/>
  <c r="J15" i="5"/>
  <c r="A15" i="5"/>
  <c r="E40" i="2"/>
  <c r="D40" i="2"/>
  <c r="K40" i="2"/>
  <c r="L40" i="2"/>
  <c r="E41" i="2"/>
  <c r="D41" i="2"/>
  <c r="K41" i="2"/>
  <c r="L41" i="2"/>
  <c r="D42" i="2"/>
  <c r="E42" i="2"/>
  <c r="L42" i="2"/>
  <c r="K42" i="2"/>
  <c r="J16" i="5"/>
  <c r="D36" i="2"/>
  <c r="E36" i="2"/>
  <c r="L36" i="2"/>
  <c r="K36" i="2"/>
  <c r="E37" i="2"/>
  <c r="D37" i="2"/>
  <c r="K37" i="2"/>
  <c r="L37" i="2"/>
  <c r="E38" i="2"/>
  <c r="D38" i="2"/>
  <c r="K38" i="2"/>
  <c r="L38" i="2"/>
  <c r="E39" i="2"/>
  <c r="D39" i="2"/>
  <c r="L39" i="2"/>
  <c r="K39" i="2"/>
  <c r="R43" i="2"/>
  <c r="G43" i="2"/>
  <c r="O32" i="2"/>
  <c r="P32" i="2" s="1"/>
  <c r="Q32" i="2" s="1"/>
  <c r="I14" i="5"/>
  <c r="K14" i="5" s="1"/>
  <c r="L14" i="5" s="1"/>
  <c r="M14" i="5" s="1"/>
  <c r="M34" i="2"/>
  <c r="O34" i="2" s="1"/>
  <c r="P34" i="2" s="1"/>
  <c r="Q34" i="2" s="1"/>
  <c r="I15" i="5"/>
  <c r="H46" i="2"/>
  <c r="G18" i="5"/>
  <c r="E18" i="5"/>
  <c r="C18" i="5"/>
  <c r="F18" i="5"/>
  <c r="C45" i="2"/>
  <c r="F45" i="2"/>
  <c r="I45" i="2"/>
  <c r="H45" i="2"/>
  <c r="C21" i="4"/>
  <c r="F21" i="4"/>
  <c r="I21" i="4"/>
  <c r="H21" i="4"/>
  <c r="D4" i="7"/>
  <c r="H4" i="7"/>
  <c r="H17" i="5"/>
  <c r="D17" i="5"/>
  <c r="C17" i="5"/>
  <c r="H44" i="2"/>
  <c r="N35" i="2"/>
  <c r="B3" i="11"/>
  <c r="N40" i="2"/>
  <c r="N41" i="2"/>
  <c r="F16" i="5"/>
  <c r="C16" i="5"/>
  <c r="G16" i="5"/>
  <c r="N37" i="2"/>
  <c r="N38" i="2"/>
  <c r="N39" i="2"/>
  <c r="H43" i="2"/>
  <c r="B43" i="2"/>
  <c r="I43" i="2"/>
  <c r="B46" i="2"/>
  <c r="F46" i="2"/>
  <c r="C46" i="2"/>
  <c r="I46" i="2"/>
  <c r="D18" i="5"/>
  <c r="H18" i="5"/>
  <c r="B45" i="2"/>
  <c r="D21" i="4"/>
  <c r="G21" i="4"/>
  <c r="J21" i="4"/>
  <c r="E21" i="4"/>
  <c r="G4" i="7"/>
  <c r="F4" i="7"/>
  <c r="E4" i="7"/>
  <c r="C4" i="7"/>
  <c r="F17" i="5"/>
  <c r="E17" i="5"/>
  <c r="G17" i="5"/>
  <c r="I44" i="2"/>
  <c r="F44" i="2"/>
  <c r="C44" i="2"/>
  <c r="B44" i="2"/>
  <c r="B3" i="6"/>
  <c r="B19" i="5"/>
  <c r="N42" i="2"/>
  <c r="E16" i="5"/>
  <c r="D16" i="5"/>
  <c r="H16" i="5"/>
  <c r="N36" i="2"/>
  <c r="F43" i="2"/>
  <c r="C43" i="2"/>
  <c r="B20" i="5"/>
  <c r="B21" i="5"/>
  <c r="A812" i="1"/>
  <c r="J44" i="2"/>
  <c r="J45" i="2"/>
  <c r="B3" i="4"/>
  <c r="J43" i="2"/>
  <c r="J46" i="2"/>
  <c r="AI812" i="1" l="1"/>
  <c r="B22" i="4"/>
  <c r="C22" i="4" s="1"/>
  <c r="M41" i="2"/>
  <c r="O41" i="2" s="1"/>
  <c r="P41" i="2" s="1"/>
  <c r="Q41" i="2" s="1"/>
  <c r="M40" i="2"/>
  <c r="O40" i="2" s="1"/>
  <c r="P40" i="2" s="1"/>
  <c r="Q40" i="2" s="1"/>
  <c r="K15" i="5"/>
  <c r="L15" i="5" s="1"/>
  <c r="M15" i="5" s="1"/>
  <c r="M38" i="2"/>
  <c r="O38" i="2" s="1"/>
  <c r="P38" i="2" s="1"/>
  <c r="Q38" i="2" s="1"/>
  <c r="M37" i="2"/>
  <c r="O37" i="2" s="1"/>
  <c r="P37" i="2" s="1"/>
  <c r="Q37" i="2" s="1"/>
  <c r="M35" i="2"/>
  <c r="I17" i="5" s="1"/>
  <c r="J20" i="5"/>
  <c r="I20" i="5"/>
  <c r="J18" i="5"/>
  <c r="J4" i="7"/>
  <c r="J19" i="5"/>
  <c r="J3" i="6"/>
  <c r="D44" i="2"/>
  <c r="E44" i="2"/>
  <c r="K44" i="2"/>
  <c r="L44" i="2"/>
  <c r="A4" i="7"/>
  <c r="E45" i="2"/>
  <c r="D45" i="2"/>
  <c r="K45" i="2"/>
  <c r="L45" i="2"/>
  <c r="D46" i="2"/>
  <c r="E46" i="2"/>
  <c r="L46" i="2"/>
  <c r="K46" i="2"/>
  <c r="D43" i="2"/>
  <c r="E43" i="2"/>
  <c r="L43" i="2"/>
  <c r="K43" i="2"/>
  <c r="A16" i="5"/>
  <c r="J3" i="11"/>
  <c r="I3" i="11"/>
  <c r="J17" i="5"/>
  <c r="A17" i="5"/>
  <c r="K21" i="4"/>
  <c r="L21" i="4" s="1"/>
  <c r="M21" i="4" s="1"/>
  <c r="A21" i="4"/>
  <c r="A18" i="5"/>
  <c r="I3" i="6"/>
  <c r="M39" i="2"/>
  <c r="O39" i="2" s="1"/>
  <c r="P39" i="2" s="1"/>
  <c r="Q39" i="2" s="1"/>
  <c r="M36" i="2"/>
  <c r="I16" i="5"/>
  <c r="K16" i="5" s="1"/>
  <c r="L16" i="5" s="1"/>
  <c r="M16" i="5" s="1"/>
  <c r="M42" i="2"/>
  <c r="F21" i="5"/>
  <c r="H21" i="5"/>
  <c r="C21" i="5"/>
  <c r="C20" i="5"/>
  <c r="E20" i="5"/>
  <c r="H20" i="5"/>
  <c r="F19" i="5"/>
  <c r="D19" i="5"/>
  <c r="H19" i="5"/>
  <c r="C3" i="6"/>
  <c r="H3" i="6"/>
  <c r="E3" i="6"/>
  <c r="N44" i="2"/>
  <c r="N46" i="2"/>
  <c r="N43" i="2"/>
  <c r="D3" i="11"/>
  <c r="C3" i="11"/>
  <c r="H3" i="11"/>
  <c r="G21" i="5"/>
  <c r="D21" i="5"/>
  <c r="E21" i="5"/>
  <c r="F20" i="5"/>
  <c r="G20" i="5"/>
  <c r="D20" i="5"/>
  <c r="C19" i="5"/>
  <c r="E19" i="5"/>
  <c r="G19" i="5"/>
  <c r="F3" i="6"/>
  <c r="G3" i="6"/>
  <c r="D3" i="6"/>
  <c r="B23" i="4"/>
  <c r="N45" i="2"/>
  <c r="F3" i="11"/>
  <c r="G3" i="11"/>
  <c r="E3" i="11"/>
  <c r="B24" i="4"/>
  <c r="A813" i="1"/>
  <c r="C3" i="4"/>
  <c r="J3" i="4"/>
  <c r="I3" i="4"/>
  <c r="D3" i="4"/>
  <c r="H3" i="4"/>
  <c r="E3" i="4"/>
  <c r="G3" i="4"/>
  <c r="F3" i="4"/>
  <c r="I22" i="4" l="1"/>
  <c r="F22" i="4"/>
  <c r="AI813" i="1"/>
  <c r="G22" i="4"/>
  <c r="E22" i="4"/>
  <c r="H22" i="4"/>
  <c r="J22" i="4"/>
  <c r="K22" i="4" s="1"/>
  <c r="L22" i="4" s="1"/>
  <c r="M22" i="4" s="1"/>
  <c r="D22" i="4"/>
  <c r="K3" i="4"/>
  <c r="N3" i="4"/>
  <c r="A3" i="4"/>
  <c r="O35" i="2"/>
  <c r="P35" i="2" s="1"/>
  <c r="Q35" i="2" s="1"/>
  <c r="K3" i="6"/>
  <c r="L3" i="6" s="1"/>
  <c r="M3" i="6" s="1"/>
  <c r="K17" i="5"/>
  <c r="L17" i="5" s="1"/>
  <c r="M17" i="5" s="1"/>
  <c r="M43" i="2"/>
  <c r="O43" i="2" s="1"/>
  <c r="P43" i="2" s="1"/>
  <c r="Q43" i="2" s="1"/>
  <c r="M46" i="2"/>
  <c r="I21" i="5" s="1"/>
  <c r="A19" i="5"/>
  <c r="A3" i="11"/>
  <c r="J21" i="5"/>
  <c r="A3" i="6"/>
  <c r="A22" i="4"/>
  <c r="A20" i="5"/>
  <c r="A21" i="5"/>
  <c r="K3" i="11"/>
  <c r="L3" i="11" s="1"/>
  <c r="M3" i="11" s="1"/>
  <c r="M45" i="2"/>
  <c r="O45" i="2" s="1"/>
  <c r="P45" i="2" s="1"/>
  <c r="Q45" i="2" s="1"/>
  <c r="M44" i="2"/>
  <c r="O44" i="2" s="1"/>
  <c r="P44" i="2" s="1"/>
  <c r="Q44" i="2" s="1"/>
  <c r="I19" i="5"/>
  <c r="K19" i="5" s="1"/>
  <c r="L19" i="5" s="1"/>
  <c r="M19" i="5" s="1"/>
  <c r="K20" i="5"/>
  <c r="L20" i="5" s="1"/>
  <c r="M20" i="5" s="1"/>
  <c r="O42" i="2"/>
  <c r="P42" i="2" s="1"/>
  <c r="Q42" i="2" s="1"/>
  <c r="I4" i="7"/>
  <c r="K4" i="7" s="1"/>
  <c r="L4" i="7" s="1"/>
  <c r="M4" i="7" s="1"/>
  <c r="O36" i="2"/>
  <c r="P36" i="2" s="1"/>
  <c r="Q36" i="2" s="1"/>
  <c r="I18" i="5"/>
  <c r="K18" i="5" s="1"/>
  <c r="L18" i="5" s="1"/>
  <c r="M18" i="5" s="1"/>
  <c r="C24" i="4"/>
  <c r="I24" i="4"/>
  <c r="J24" i="4"/>
  <c r="D24" i="4"/>
  <c r="E23" i="4"/>
  <c r="F23" i="4"/>
  <c r="G23" i="4"/>
  <c r="I23" i="4"/>
  <c r="E24" i="4"/>
  <c r="H24" i="4"/>
  <c r="F24" i="4"/>
  <c r="G24" i="4"/>
  <c r="J23" i="4"/>
  <c r="D23" i="4"/>
  <c r="C23" i="4"/>
  <c r="H23" i="4"/>
  <c r="A814" i="1"/>
  <c r="A815" i="1"/>
  <c r="A816" i="1" s="1"/>
  <c r="A817" i="1"/>
  <c r="A818" i="1" s="1"/>
  <c r="A819" i="1"/>
  <c r="K21" i="5" l="1"/>
  <c r="L21" i="5" s="1"/>
  <c r="M21" i="5" s="1"/>
  <c r="AI819" i="1"/>
  <c r="AI818" i="1"/>
  <c r="C818" i="1" s="1"/>
  <c r="AI817" i="1"/>
  <c r="AI816" i="1"/>
  <c r="C816" i="1" s="1"/>
  <c r="AI815" i="1"/>
  <c r="AI814" i="1"/>
  <c r="L3" i="4"/>
  <c r="O46" i="2"/>
  <c r="P46" i="2" s="1"/>
  <c r="Q46" i="2" s="1"/>
  <c r="A23" i="4"/>
  <c r="K23" i="4"/>
  <c r="L23" i="4" s="1"/>
  <c r="M23" i="4" s="1"/>
  <c r="K24" i="4"/>
  <c r="L24" i="4" s="1"/>
  <c r="M24" i="4" s="1"/>
  <c r="A24" i="4"/>
  <c r="A820" i="1"/>
  <c r="AI820" i="1" l="1"/>
  <c r="C820" i="1" s="1"/>
  <c r="M3" i="4"/>
  <c r="A821" i="1"/>
  <c r="A822" i="1"/>
  <c r="A823" i="1" s="1"/>
  <c r="AI823" i="1" l="1"/>
  <c r="C823" i="1" s="1"/>
  <c r="AI822" i="1"/>
  <c r="AI821" i="1"/>
  <c r="A824" i="1"/>
  <c r="A825" i="1" s="1"/>
  <c r="AI825" i="1" l="1"/>
  <c r="AI824" i="1"/>
  <c r="A826" i="1"/>
  <c r="AI826" i="1" l="1"/>
  <c r="A827" i="1"/>
  <c r="AI827" i="1" l="1"/>
  <c r="A828" i="1"/>
  <c r="AI828" i="1" l="1"/>
  <c r="A829" i="1"/>
  <c r="A830" i="1" s="1"/>
  <c r="AI830" i="1" l="1"/>
  <c r="C830" i="1" s="1"/>
  <c r="AI829" i="1"/>
  <c r="A831" i="1"/>
  <c r="A832" i="1"/>
  <c r="A833" i="1" s="1"/>
  <c r="AI833" i="1" l="1"/>
  <c r="AI832" i="1"/>
  <c r="AI831" i="1"/>
  <c r="A834" i="1"/>
  <c r="A835" i="1" s="1"/>
  <c r="A836" i="1" s="1"/>
  <c r="AI836" i="1" l="1"/>
  <c r="AI835" i="1"/>
  <c r="AI834" i="1"/>
  <c r="A837" i="1"/>
  <c r="A838" i="1" s="1"/>
  <c r="AI838" i="1" l="1"/>
  <c r="C838" i="1" s="1"/>
  <c r="AI837" i="1"/>
  <c r="A839" i="1"/>
  <c r="A840" i="1"/>
  <c r="AI840" i="1" l="1"/>
  <c r="AI839" i="1"/>
  <c r="A841" i="1"/>
  <c r="A842" i="1"/>
  <c r="AI842" i="1" l="1"/>
  <c r="AI841" i="1"/>
  <c r="A843" i="1"/>
  <c r="A844" i="1"/>
  <c r="AI844" i="1" l="1"/>
  <c r="AI843" i="1"/>
  <c r="A845" i="1"/>
  <c r="A846" i="1"/>
  <c r="A847" i="1" s="1"/>
  <c r="AI847" i="1" l="1"/>
  <c r="AI846" i="1"/>
  <c r="C846" i="1" s="1"/>
  <c r="AI845" i="1"/>
  <c r="A848" i="1"/>
  <c r="A849" i="1" s="1"/>
  <c r="A850" i="1" s="1"/>
  <c r="AI850" i="1" l="1"/>
  <c r="AI849" i="1"/>
  <c r="AI848" i="1"/>
  <c r="A851" i="1"/>
  <c r="A852" i="1" s="1"/>
  <c r="A853" i="1"/>
  <c r="A854" i="1" s="1"/>
  <c r="AI854" i="1" l="1"/>
  <c r="AI853" i="1"/>
  <c r="AI852" i="1"/>
  <c r="AI851" i="1"/>
  <c r="A855" i="1"/>
  <c r="A856" i="1"/>
  <c r="A857" i="1" s="1"/>
  <c r="AI857" i="1" l="1"/>
  <c r="AI856" i="1"/>
  <c r="AI855" i="1"/>
  <c r="A858" i="1"/>
  <c r="A859" i="1" s="1"/>
  <c r="A860" i="1"/>
  <c r="AI860" i="1" l="1"/>
  <c r="AI859" i="1"/>
  <c r="AI858" i="1"/>
  <c r="A861" i="1"/>
  <c r="A862" i="1" s="1"/>
  <c r="AI862" i="1" l="1"/>
  <c r="AI861" i="1"/>
  <c r="A863" i="1"/>
  <c r="A864" i="1"/>
  <c r="AI864" i="1" l="1"/>
  <c r="AI863" i="1"/>
  <c r="A865" i="1"/>
  <c r="A866" i="1"/>
  <c r="A867" i="1" s="1"/>
  <c r="AI867" i="1" l="1"/>
  <c r="AI866" i="1"/>
  <c r="AI865" i="1"/>
  <c r="A868" i="1"/>
  <c r="A869" i="1" s="1"/>
  <c r="AI869" i="1" l="1"/>
  <c r="AI868" i="1"/>
  <c r="A870" i="1"/>
  <c r="A871" i="1"/>
  <c r="A872" i="1" s="1"/>
  <c r="AI872" i="1" l="1"/>
  <c r="AI871" i="1"/>
  <c r="AI870" i="1"/>
  <c r="A873" i="1"/>
  <c r="A874" i="1" s="1"/>
  <c r="AI874" i="1" l="1"/>
  <c r="AI873" i="1"/>
  <c r="A875" i="1"/>
  <c r="A876" i="1"/>
  <c r="A877" i="1" s="1"/>
  <c r="A878" i="1" s="1"/>
  <c r="A879" i="1" s="1"/>
  <c r="AI879" i="1" l="1"/>
  <c r="AI878" i="1"/>
  <c r="AI877" i="1"/>
  <c r="AI876" i="1"/>
  <c r="AI875" i="1"/>
  <c r="A880" i="1"/>
  <c r="A881" i="1" s="1"/>
  <c r="AI881" i="1" l="1"/>
  <c r="AI880" i="1"/>
  <c r="A882" i="1"/>
  <c r="A883" i="1"/>
  <c r="AI883" i="1" l="1"/>
  <c r="AI882" i="1"/>
  <c r="A884" i="1"/>
  <c r="A885" i="1"/>
  <c r="AI885" i="1" l="1"/>
  <c r="AI884" i="1"/>
  <c r="A886" i="1"/>
  <c r="A887" i="1"/>
  <c r="AI887" i="1" l="1"/>
  <c r="AI886" i="1"/>
  <c r="A888" i="1"/>
  <c r="A889" i="1"/>
  <c r="AI889" i="1" l="1"/>
  <c r="AI888" i="1"/>
  <c r="A890" i="1"/>
  <c r="A891" i="1"/>
  <c r="AI891" i="1" l="1"/>
  <c r="AI890" i="1"/>
  <c r="A892" i="1"/>
  <c r="A893" i="1"/>
  <c r="AI893" i="1" l="1"/>
  <c r="AI892" i="1"/>
  <c r="A894" i="1"/>
  <c r="A895" i="1"/>
  <c r="AI895" i="1" l="1"/>
  <c r="AI894" i="1"/>
  <c r="A896" i="1"/>
  <c r="A897" i="1"/>
  <c r="AI897" i="1" l="1"/>
  <c r="AI896" i="1"/>
  <c r="A898" i="1"/>
  <c r="A899" i="1"/>
  <c r="A900" i="1" s="1"/>
  <c r="A901" i="1" s="1"/>
  <c r="AI901" i="1" l="1"/>
  <c r="AI900" i="1"/>
  <c r="AI899" i="1"/>
  <c r="AI898" i="1"/>
  <c r="A902" i="1"/>
  <c r="A903" i="1"/>
  <c r="A904" i="1" s="1"/>
  <c r="AI904" i="1" l="1"/>
  <c r="AI903" i="1"/>
  <c r="AI902" i="1"/>
  <c r="A905" i="1"/>
  <c r="A906" i="1" s="1"/>
  <c r="A907" i="1" s="1"/>
  <c r="A908" i="1" s="1"/>
  <c r="A909" i="1"/>
  <c r="AI909" i="1" l="1"/>
  <c r="AI908" i="1"/>
  <c r="AI907" i="1"/>
  <c r="AI906" i="1"/>
  <c r="AI905" i="1"/>
  <c r="A910" i="1"/>
  <c r="A911" i="1" s="1"/>
  <c r="AI911" i="1" l="1"/>
  <c r="AI910" i="1"/>
  <c r="A912" i="1"/>
  <c r="A913" i="1"/>
  <c r="AI913" i="1" l="1"/>
  <c r="AI912" i="1"/>
  <c r="A914" i="1"/>
  <c r="AI914" i="1" l="1"/>
  <c r="A915" i="1"/>
  <c r="AI915" i="1" l="1"/>
  <c r="A916" i="1"/>
  <c r="AI916" i="1" l="1"/>
  <c r="A917" i="1"/>
  <c r="AI917" i="1" l="1"/>
  <c r="A918" i="1"/>
  <c r="A919" i="1" s="1"/>
  <c r="A920" i="1" s="1"/>
  <c r="AI920" i="1" l="1"/>
  <c r="AI919" i="1"/>
  <c r="AI918" i="1"/>
  <c r="A921" i="1"/>
  <c r="AI921" i="1" l="1"/>
  <c r="A922" i="1"/>
  <c r="A923" i="1" s="1"/>
  <c r="AI923" i="1" l="1"/>
  <c r="AI922" i="1"/>
  <c r="A924" i="1"/>
  <c r="A925" i="1"/>
  <c r="AI925" i="1" l="1"/>
  <c r="AI924" i="1"/>
  <c r="A926" i="1"/>
  <c r="A927" i="1"/>
  <c r="A928" i="1" s="1"/>
  <c r="AI928" i="1" l="1"/>
  <c r="AI927" i="1"/>
  <c r="AI926" i="1"/>
  <c r="A929" i="1"/>
  <c r="A930" i="1" s="1"/>
  <c r="A931" i="1" s="1"/>
  <c r="AI931" i="1" l="1"/>
  <c r="AI930" i="1"/>
  <c r="AI929" i="1"/>
  <c r="A932" i="1"/>
  <c r="A933" i="1" s="1"/>
  <c r="AI933" i="1" l="1"/>
  <c r="AI932" i="1"/>
  <c r="A934" i="1"/>
  <c r="A935" i="1"/>
  <c r="A936" i="1" s="1"/>
  <c r="AI936" i="1" l="1"/>
  <c r="AI935" i="1"/>
  <c r="AI934" i="1"/>
  <c r="A937" i="1"/>
  <c r="A938" i="1" s="1"/>
  <c r="A939" i="1"/>
  <c r="A940" i="1" s="1"/>
  <c r="A941" i="1" s="1"/>
  <c r="A942" i="1" s="1"/>
  <c r="A943" i="1" s="1"/>
  <c r="AI943" i="1" l="1"/>
  <c r="AI942" i="1"/>
  <c r="AI941" i="1"/>
  <c r="AI940" i="1"/>
  <c r="AI939" i="1"/>
  <c r="AI938" i="1"/>
  <c r="AI937" i="1"/>
  <c r="A944" i="1"/>
  <c r="A945" i="1" s="1"/>
  <c r="AI945" i="1" l="1"/>
  <c r="AI944" i="1"/>
  <c r="A946" i="1"/>
  <c r="AI946" i="1" l="1"/>
  <c r="A947" i="1"/>
  <c r="A948" i="1" s="1"/>
  <c r="AI948" i="1" l="1"/>
  <c r="AI947" i="1"/>
  <c r="A949" i="1"/>
  <c r="A950" i="1"/>
  <c r="A951" i="1" s="1"/>
  <c r="A952" i="1" s="1"/>
  <c r="AI952" i="1" l="1"/>
  <c r="AI951" i="1"/>
  <c r="AI950" i="1"/>
  <c r="AI949" i="1"/>
  <c r="A953" i="1"/>
  <c r="A954" i="1"/>
  <c r="A955" i="1" s="1"/>
  <c r="AI955" i="1" l="1"/>
  <c r="AI954" i="1"/>
  <c r="AI953" i="1"/>
  <c r="A956" i="1"/>
  <c r="A957" i="1" s="1"/>
  <c r="AI957" i="1" l="1"/>
  <c r="AI956" i="1"/>
  <c r="A958" i="1"/>
  <c r="AI958" i="1" l="1"/>
  <c r="A959" i="1"/>
  <c r="A960" i="1" s="1"/>
  <c r="AI960" i="1" l="1"/>
  <c r="AI959" i="1"/>
  <c r="A961" i="1"/>
  <c r="A962" i="1"/>
  <c r="A963" i="1" s="1"/>
  <c r="A964" i="1"/>
  <c r="A965" i="1" s="1"/>
  <c r="AI965" i="1" l="1"/>
  <c r="AI964" i="1"/>
  <c r="AI963" i="1"/>
  <c r="AI962" i="1"/>
  <c r="AI961" i="1"/>
  <c r="A966" i="1"/>
  <c r="AI966" i="1" l="1"/>
  <c r="A967" i="1"/>
  <c r="AI967" i="1" l="1"/>
  <c r="A968" i="1"/>
  <c r="A969" i="1" s="1"/>
  <c r="A970" i="1"/>
  <c r="A971" i="1" s="1"/>
  <c r="A972" i="1"/>
  <c r="A973" i="1" s="1"/>
  <c r="A974" i="1"/>
  <c r="A975" i="1" s="1"/>
  <c r="A976" i="1"/>
  <c r="AI976" i="1" l="1"/>
  <c r="AI975" i="1"/>
  <c r="AI974" i="1"/>
  <c r="AI973" i="1"/>
  <c r="AI972" i="1"/>
  <c r="AI971" i="1"/>
  <c r="AI970" i="1"/>
  <c r="AI969" i="1"/>
  <c r="AI968" i="1"/>
  <c r="A977" i="1"/>
  <c r="A978" i="1" s="1"/>
  <c r="A979" i="1" s="1"/>
  <c r="AI979" i="1" l="1"/>
  <c r="AI978" i="1"/>
  <c r="AI977" i="1"/>
  <c r="A980" i="1"/>
  <c r="A981" i="1" s="1"/>
  <c r="AI981" i="1" l="1"/>
  <c r="AI980" i="1"/>
  <c r="A982" i="1"/>
  <c r="AI982" i="1" l="1"/>
  <c r="A983" i="1"/>
  <c r="A984" i="1" s="1"/>
  <c r="A985" i="1"/>
  <c r="A986" i="1" s="1"/>
  <c r="AI986" i="1" l="1"/>
  <c r="AI985" i="1"/>
  <c r="AI984" i="1"/>
  <c r="AI983" i="1"/>
  <c r="A987" i="1"/>
  <c r="A988" i="1"/>
  <c r="A989" i="1" s="1"/>
  <c r="AI989" i="1" l="1"/>
  <c r="AI988" i="1"/>
  <c r="AI987" i="1"/>
  <c r="A990" i="1"/>
  <c r="AI990" i="1" l="1"/>
  <c r="A991" i="1"/>
  <c r="AI991" i="1" l="1"/>
  <c r="A992" i="1"/>
  <c r="A993" i="1" s="1"/>
  <c r="AI993" i="1" l="1"/>
  <c r="AI992" i="1"/>
  <c r="A994" i="1"/>
  <c r="A995" i="1"/>
  <c r="A996" i="1" s="1"/>
  <c r="A997" i="1"/>
  <c r="A998" i="1" s="1"/>
  <c r="AI998" i="1" l="1"/>
  <c r="AI997" i="1"/>
  <c r="AI996" i="1"/>
  <c r="AI995" i="1"/>
  <c r="AI994" i="1"/>
  <c r="A999" i="1"/>
  <c r="A1000" i="1" s="1"/>
  <c r="A1001" i="1" s="1"/>
  <c r="AI1001" i="1" l="1"/>
  <c r="AI1000" i="1"/>
  <c r="AI999" i="1"/>
  <c r="A1002" i="1"/>
  <c r="A1003" i="1" s="1"/>
  <c r="AI1003" i="1" l="1"/>
  <c r="AI1002" i="1"/>
  <c r="A1004" i="1"/>
  <c r="A1005" i="1"/>
  <c r="A1006" i="1" s="1"/>
  <c r="A1007" i="1" s="1"/>
  <c r="A1008" i="1" s="1"/>
  <c r="A1009" i="1"/>
  <c r="AI1009" i="1" l="1"/>
  <c r="B1" i="3"/>
  <c r="B2" i="3" s="1"/>
  <c r="AI1008" i="1"/>
  <c r="AI1007" i="1"/>
  <c r="AI1006" i="1"/>
  <c r="AI1005" i="1"/>
  <c r="AI1004" i="1"/>
  <c r="A3" i="2"/>
  <c r="A4" i="2" s="1"/>
  <c r="J4" i="2"/>
  <c r="G4" i="2" l="1"/>
  <c r="R4" i="2"/>
  <c r="R3" i="2"/>
  <c r="G3" i="2"/>
  <c r="I4" i="2"/>
  <c r="F4" i="2"/>
  <c r="C4" i="2"/>
  <c r="B4" i="2"/>
  <c r="H4" i="2"/>
  <c r="C3" i="2"/>
  <c r="J3" i="2"/>
  <c r="H3" i="2"/>
  <c r="I3" i="2"/>
  <c r="F3" i="2"/>
  <c r="B3" i="5" s="1"/>
  <c r="B3" i="2"/>
  <c r="E4" i="2" l="1"/>
  <c r="D4" i="2"/>
  <c r="K4" i="2"/>
  <c r="L4" i="2"/>
  <c r="E3" i="2"/>
  <c r="N8" i="4"/>
  <c r="N6" i="4"/>
  <c r="N9" i="4"/>
  <c r="N15" i="4"/>
  <c r="N11" i="4"/>
  <c r="N12" i="4"/>
  <c r="N18" i="4"/>
  <c r="N19" i="4"/>
  <c r="N29" i="4"/>
  <c r="N50" i="4"/>
  <c r="N45" i="4"/>
  <c r="N51" i="4"/>
  <c r="N30" i="4"/>
  <c r="N31" i="4"/>
  <c r="N40" i="4"/>
  <c r="N38" i="4"/>
  <c r="N44" i="4"/>
  <c r="N52" i="4"/>
  <c r="N41" i="4"/>
  <c r="N43" i="4"/>
  <c r="N28" i="4"/>
  <c r="N25" i="4"/>
  <c r="N21" i="4"/>
  <c r="N24" i="4"/>
  <c r="N14" i="4"/>
  <c r="N26" i="4"/>
  <c r="N34" i="4"/>
  <c r="N49" i="4"/>
  <c r="N42" i="4"/>
  <c r="N35" i="4"/>
  <c r="N33" i="4"/>
  <c r="N39" i="4"/>
  <c r="N32" i="4"/>
  <c r="N37" i="4"/>
  <c r="N23" i="4"/>
  <c r="D3" i="2"/>
  <c r="N5" i="4"/>
  <c r="N7" i="4"/>
  <c r="N13" i="4"/>
  <c r="N10" i="4"/>
  <c r="N16" i="4"/>
  <c r="N17" i="4"/>
  <c r="N20" i="4"/>
  <c r="N46" i="4"/>
  <c r="N36" i="4"/>
  <c r="N27" i="4"/>
  <c r="N48" i="4"/>
  <c r="N47" i="4"/>
  <c r="N22" i="4"/>
  <c r="L3" i="2"/>
  <c r="K3" i="2"/>
  <c r="N4" i="2"/>
  <c r="H3" i="5"/>
  <c r="E3" i="5"/>
  <c r="G3" i="5"/>
  <c r="F3" i="5"/>
  <c r="D3" i="5"/>
  <c r="C3" i="5"/>
  <c r="B4" i="4"/>
  <c r="N3" i="2"/>
  <c r="A3" i="5" l="1"/>
  <c r="J3" i="5"/>
  <c r="M4" i="2"/>
  <c r="M3" i="2"/>
  <c r="O3" i="2" s="1"/>
  <c r="P3" i="2" s="1"/>
  <c r="Q3" i="2" s="1"/>
  <c r="J4" i="4"/>
  <c r="E4" i="4"/>
  <c r="C4" i="4"/>
  <c r="D4" i="4"/>
  <c r="I4" i="4"/>
  <c r="H4" i="4"/>
  <c r="F4" i="4"/>
  <c r="G4" i="4"/>
  <c r="O4" i="2" l="1"/>
  <c r="P4" i="2" s="1"/>
  <c r="Q4" i="2" s="1"/>
  <c r="I3" i="5"/>
  <c r="K3" i="5" s="1"/>
  <c r="L3" i="5" s="1"/>
  <c r="M3" i="5" s="1"/>
  <c r="K4" i="4"/>
  <c r="L4" i="4" s="1"/>
  <c r="M4" i="4" s="1"/>
  <c r="A4" i="4"/>
  <c r="N4" i="4"/>
</calcChain>
</file>

<file path=xl/sharedStrings.xml><?xml version="1.0" encoding="utf-8"?>
<sst xmlns="http://schemas.openxmlformats.org/spreadsheetml/2006/main" count="589" uniqueCount="419">
  <si>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</si>
  <si>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</si>
  <si>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</si>
  <si>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</si>
  <si>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</si>
  <si>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</si>
  <si>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</si>
  <si>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</si>
  <si>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</si>
  <si>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</si>
  <si>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</si>
  <si>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</si>
  <si>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</si>
  <si>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</si>
  <si>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</si>
  <si>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</si>
  <si>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</si>
  <si>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</si>
  <si>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</si>
  <si>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</si>
  <si>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</si>
  <si>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</si>
  <si>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</si>
  <si>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</si>
  <si>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</si>
  <si>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</si>
  <si>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</si>
  <si>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</si>
  <si>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</si>
  <si>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</si>
  <si>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</si>
  <si>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</si>
  <si>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</si>
  <si>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</si>
  <si>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</si>
  <si>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</si>
  <si>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</si>
  <si>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</si>
  <si>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</si>
  <si>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</si>
  <si>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</si>
  <si>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</si>
  <si>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</si>
  <si>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</si>
  <si>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</si>
  <si>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</si>
  <si>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</si>
  <si>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</si>
  <si>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</si>
  <si>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</si>
  <si>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</si>
  <si>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</si>
  <si>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</si>
  <si>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</si>
  <si>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</si>
  <si>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</si>
  <si>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</si>
  <si>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</si>
  <si>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</si>
  <si>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</si>
  <si>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</si>
  <si>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</si>
  <si>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</si>
  <si>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</si>
  <si>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</si>
  <si>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</si>
  <si>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</si>
  <si>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</si>
  <si>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</si>
  <si>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</si>
  <si>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</si>
  <si>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</si>
  <si>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</si>
  <si>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</si>
  <si>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</si>
  <si>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</si>
  <si>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</si>
  <si>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</si>
  <si>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</si>
  <si>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</si>
  <si>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</si>
  <si>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</si>
  <si>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</si>
  <si>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</si>
  <si>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</si>
  <si>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</si>
  <si>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</si>
  <si>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</si>
  <si>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</si>
  <si>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</si>
  <si>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</si>
  <si>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</si>
  <si>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</si>
  <si>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</si>
  <si>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</si>
  <si>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</si>
  <si>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</si>
  <si>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</si>
  <si>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</si>
  <si>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</si>
  <si>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</si>
  <si>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</si>
  <si>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</si>
  <si>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</si>
  <si>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</si>
  <si>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</si>
  <si>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</si>
  <si>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</si>
  <si>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</si>
  <si>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</si>
  <si>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</si>
  <si>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</si>
  <si>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</si>
  <si>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</si>
  <si>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</si>
  <si>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</si>
  <si>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</si>
  <si>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</si>
  <si>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</si>
  <si>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</si>
  <si>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</si>
  <si>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</si>
  <si>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</si>
  <si>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</si>
  <si>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</si>
  <si>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</si>
  <si>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</si>
  <si>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</si>
  <si>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</si>
  <si>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</si>
  <si>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</si>
  <si>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</si>
  <si>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</si>
  <si>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</si>
  <si>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</si>
  <si>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</si>
  <si>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</si>
  <si>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</si>
  <si>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</si>
  <si>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</si>
  <si>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</si>
  <si>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</si>
  <si>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</si>
  <si>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</si>
  <si>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</si>
  <si>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</si>
  <si>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</si>
  <si>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</si>
  <si>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</si>
  <si>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</si>
  <si>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</si>
  <si>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</si>
  <si>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</si>
  <si>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</si>
  <si>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</si>
  <si>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</si>
  <si>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</si>
  <si>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</si>
  <si>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</si>
  <si>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</si>
  <si>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</si>
  <si>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</si>
  <si>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</si>
  <si>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</si>
  <si>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</si>
  <si>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</si>
  <si>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</si>
  <si>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</si>
  <si>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</si>
  <si>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</si>
  <si>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</si>
  <si>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</si>
  <si>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</si>
  <si>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</si>
  <si>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</si>
  <si>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</si>
  <si>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</si>
  <si>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</si>
  <si>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</si>
  <si>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</si>
  <si>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</si>
  <si>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</si>
  <si>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</si>
  <si>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</si>
  <si>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</si>
  <si>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</si>
  <si>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</si>
  <si>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</si>
  <si>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</si>
  <si>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</si>
  <si>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</si>
  <si>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</si>
  <si>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</si>
  <si>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</si>
  <si>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</si>
  <si>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</si>
  <si>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</si>
  <si>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</si>
  <si>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</si>
  <si>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</si>
  <si>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</si>
  <si>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</si>
  <si>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</si>
  <si>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</si>
  <si>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</si>
  <si>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</si>
  <si>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</si>
  <si>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</si>
  <si>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</si>
  <si>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</si>
  <si>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</si>
  <si>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</si>
  <si>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</si>
  <si>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</si>
  <si>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</si>
  <si>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</si>
  <si>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</si>
  <si>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</si>
  <si>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</si>
  <si>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</si>
  <si>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</si>
  <si>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</si>
  <si>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</si>
  <si>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</si>
  <si>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</si>
  <si>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</si>
  <si>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</si>
  <si>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</si>
  <si>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</si>
  <si>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</si>
  <si>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</si>
  <si>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</si>
  <si>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</si>
  <si>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</si>
  <si>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</si>
  <si>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</si>
  <si>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</si>
  <si>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</si>
  <si>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</si>
  <si>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</si>
  <si>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</si>
  <si>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</si>
  <si>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</si>
  <si>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</si>
  <si>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</si>
  <si>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</si>
  <si>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</si>
  <si>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</si>
  <si>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</si>
  <si>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</si>
  <si>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</si>
  <si>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</si>
  <si>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</si>
  <si>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</si>
  <si>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</si>
  <si>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</si>
  <si>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</si>
  <si>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</si>
  <si>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</si>
  <si>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</si>
  <si>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</si>
  <si>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</si>
  <si>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</si>
  <si>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</si>
  <si>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</si>
  <si>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</si>
  <si>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</si>
  <si>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</si>
  <si>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</si>
  <si>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</si>
  <si>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</si>
  <si>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</si>
  <si>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</si>
  <si>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</si>
  <si>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</si>
  <si>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</si>
  <si>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</si>
  <si>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</si>
  <si>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</si>
  <si>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</si>
  <si>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</si>
  <si>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</si>
  <si>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</si>
  <si>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</si>
  <si>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</si>
  <si>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</si>
  <si>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</si>
  <si>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</si>
  <si>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</si>
  <si>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</si>
  <si>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</si>
  <si>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</si>
  <si>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</si>
  <si>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</si>
  <si>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</si>
  <si>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</si>
  <si>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</si>
  <si>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</si>
  <si>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</si>
  <si>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</si>
  <si>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</si>
  <si>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</si>
  <si>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</si>
  <si>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</si>
  <si>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</si>
  <si>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</si>
  <si>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</si>
  <si>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</si>
  <si>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</si>
  <si>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</si>
  <si>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</si>
  <si>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</si>
  <si>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</si>
  <si>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</si>
  <si>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</si>
  <si>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</si>
  <si>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</si>
  <si>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</si>
  <si>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</si>
  <si>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</si>
  <si>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</si>
  <si>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</si>
  <si>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</si>
  <si>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</si>
  <si>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</si>
  <si>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</si>
  <si>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</si>
  <si>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</si>
  <si>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</si>
  <si>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</si>
  <si>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</si>
  <si>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</si>
  <si>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</si>
  <si>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</si>
  <si>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</si>
  <si>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</si>
  <si>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</si>
  <si>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</si>
  <si>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</si>
  <si>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CONCAT3</t>
  </si>
  <si>
    <t>23030010</t>
  </si>
  <si>
    <t>SA 40243</t>
  </si>
  <si>
    <t>KENKO SCISSOR SC-848 N</t>
  </si>
  <si>
    <t>KENKO CORRECTION TAPE CT-902 CL (12M X 5 MM)</t>
  </si>
  <si>
    <t>23030009</t>
  </si>
  <si>
    <t>SA 40242</t>
  </si>
  <si>
    <t>KENKO CORRECTION TAPE CT-634 (8M X 5 MM)</t>
  </si>
  <si>
    <t>KENKO TAPE DISPENSER TD-201  1 CORE</t>
  </si>
  <si>
    <t>KENKO DATE STAMP D-4 (4 MM)</t>
  </si>
  <si>
    <t>KENKO CORRECTION FLUID KE-823 M</t>
  </si>
  <si>
    <t>KENKO COLOR PENCIL CP-12 HALF CLASSIC</t>
  </si>
  <si>
    <t>KENKO 18 BI-COLOR PENCIL CP-18 FBC CLASSIC</t>
  </si>
  <si>
    <t>36 DOZ</t>
  </si>
  <si>
    <t>48 DOZ</t>
  </si>
  <si>
    <t>24 PCS</t>
  </si>
  <si>
    <t>40 DOZ</t>
  </si>
  <si>
    <t>80 PCS</t>
  </si>
  <si>
    <t>20 PAK</t>
  </si>
  <si>
    <t>24 BOX X 24 SET</t>
  </si>
  <si>
    <t>16 DOZ</t>
  </si>
  <si>
    <t>10 DOZ</t>
  </si>
  <si>
    <t>5 GRS</t>
  </si>
  <si>
    <t>SA 40246</t>
  </si>
  <si>
    <t>GUNINDO</t>
  </si>
  <si>
    <t>UNTANA</t>
  </si>
  <si>
    <t>2300466</t>
  </si>
  <si>
    <t>OPM GUNINDO</t>
  </si>
  <si>
    <t>LSN</t>
  </si>
  <si>
    <t>60 LSN</t>
  </si>
  <si>
    <t>YUSHINCA</t>
  </si>
  <si>
    <t>23/ YS/ 11/ 088</t>
  </si>
  <si>
    <t>CLIP FILE C 323 MIX</t>
  </si>
  <si>
    <t>CLIP FILE C-318 HITAM</t>
  </si>
  <si>
    <t>LSM</t>
  </si>
  <si>
    <t>CLIP FILE C+318 BIRU TUA</t>
  </si>
  <si>
    <t>DUTA BUANA</t>
  </si>
  <si>
    <t>HM/078/03-23H</t>
  </si>
  <si>
    <t>BALLPEN GEL TF-1191 BODY WR 0.3MM HIGHTECH</t>
  </si>
  <si>
    <t>96 LSN</t>
  </si>
  <si>
    <t>HANSA</t>
  </si>
  <si>
    <t>HN032023039</t>
  </si>
  <si>
    <t>MALAM SHINTOENG K 6-12W</t>
  </si>
  <si>
    <t>PCS</t>
  </si>
  <si>
    <t>480 PCS</t>
  </si>
  <si>
    <t>MALAM SHINTOENG TG 1W POLOS</t>
  </si>
  <si>
    <t>210 PCS</t>
  </si>
  <si>
    <t>SBS</t>
  </si>
  <si>
    <t>VB0754A</t>
  </si>
  <si>
    <t>DISPENSER MICROTOP M-200</t>
  </si>
  <si>
    <t>60 PCS</t>
  </si>
  <si>
    <t>DISPENSER MICROTOP M-700</t>
  </si>
  <si>
    <t>PPW</t>
  </si>
  <si>
    <t>0366/ HW/ II/ 23</t>
  </si>
  <si>
    <t>BT 30 CM</t>
  </si>
  <si>
    <t>DZ</t>
  </si>
  <si>
    <t>100 DZ</t>
  </si>
  <si>
    <t>SA230303896</t>
  </si>
  <si>
    <t>ROL</t>
  </si>
  <si>
    <t>50 PAK X 10 ROL</t>
  </si>
  <si>
    <t>BALLPEN BP-338 VOCUS (BLACK) JK NON-BONUS</t>
  </si>
  <si>
    <t>144 DZ</t>
  </si>
  <si>
    <t>BINDER CLIP 111 JK</t>
  </si>
  <si>
    <t>GRS</t>
  </si>
  <si>
    <t>30 GRS</t>
  </si>
  <si>
    <t>BINDER CLIP 280 JK</t>
  </si>
  <si>
    <t>3 GRS</t>
  </si>
  <si>
    <t>48 BOX X 12 PCS</t>
  </si>
  <si>
    <t>BONUS BINDER CLIP</t>
  </si>
  <si>
    <t>GRAFINDO</t>
  </si>
  <si>
    <t>GA-23-03-0092</t>
  </si>
  <si>
    <t>MAP ZIPPER JALA BIRU</t>
  </si>
  <si>
    <t>240 PCS</t>
  </si>
  <si>
    <t>MAP ZIPPER JALA HIJAU</t>
  </si>
  <si>
    <t>MAP ZIPPER JALA KUNING</t>
  </si>
  <si>
    <t>MAP ZIPPER JALA MERAH</t>
  </si>
  <si>
    <t>SURYA PRATAMA</t>
  </si>
  <si>
    <t>F23C000148</t>
  </si>
  <si>
    <t>CAT AIR OPINI 100</t>
  </si>
  <si>
    <t>216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</si>
</sst>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0" fontId="24" fillId="0" borderId="0" xfId="0" applyFont="1" applyFill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14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vertical="center"/>
    </xf>
    <xf numFmtId="4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horizontal="center" vertical="center"/>
    </xf>
    <xf numFmtId="10" fontId="25" fillId="0" borderId="0" xfId="0" applyNumberFormat="1" applyFont="1" applyFill="1" applyAlignment="1">
      <alignment horizontal="right" vertical="center"/>
    </xf>
    <xf numFmtId="10" fontId="25" fillId="0" borderId="0" xfId="0" applyNumberFormat="1" applyFont="1" applyFill="1" applyAlignment="1">
      <alignment vertical="center"/>
    </xf>
    <xf numFmtId="43" fontId="25" fillId="0" borderId="0" xfId="0" applyNumberFormat="1" applyFont="1" applyFill="1" applyAlignment="1">
      <alignment vertical="center"/>
    </xf>
    <xf numFmtId="49" fontId="26" fillId="0" borderId="0" xfId="0" applyNumberFormat="1" applyFont="1" applyFill="1" applyAlignment="1">
      <alignment vertical="center"/>
    </xf>
    <xf numFmtId="43" fontId="25" fillId="0" borderId="0" xfId="0" applyNumberFormat="1" applyFont="1" applyFill="1" applyBorder="1" applyAlignment="1">
      <alignment vertical="center"/>
    </xf>
    <xf numFmtId="43" fontId="26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42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2%20FEB/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N1009" headerRowDxfId="226" dataDxfId="225">
  <autoFilter ref="A2:AN1009"/>
  <sortState ref="A23:AM342">
    <sortCondition ref="F2:F1019"/>
  </sortState>
  <tableColumns count="40">
    <tableColumn id="36" name="ID" totalsRowLabel="Total" dataDxfId="224" totalsRowDxfId="22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2" totalsRowDxfId="22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0" totalsRowDxfId="219">
      <calculatedColumnFormula>IF(NOTA[[#This Row],[ID_P]]="","",MATCH(NOTA[[#This Row],[ID_P]],[1]!B_MSK[N_ID],0))</calculatedColumnFormula>
    </tableColumn>
    <tableColumn id="37" name="ID_H" dataDxfId="218" totalsRowDxfId="21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6"/>
    <tableColumn id="3" name="SUPPLIER" dataDxfId="215" totalsRowDxfId="214"/>
    <tableColumn id="4" name="FAKTUR" dataDxfId="213" totalsRowDxfId="212"/>
    <tableColumn id="5" name="NO.NOTA" dataDxfId="211" totalsRowDxfId="210"/>
    <tableColumn id="6" name="NO.SJ" dataDxfId="209" totalsRowDxfId="208"/>
    <tableColumn id="7" name="TGL.NOTA" dataDxfId="207" totalsRowDxfId="206"/>
    <tableColumn id="8" name="SERI" dataDxfId="205" totalsRowDxfId="204"/>
    <tableColumn id="9" name="NAMA BARANG" dataDxfId="203" totalsRowDxfId="202"/>
    <tableColumn id="10" name="C" dataDxfId="201" totalsRowDxfId="200"/>
    <tableColumn id="12" name="QTY" dataDxfId="199" totalsRowDxfId="198"/>
    <tableColumn id="13" name="STN" dataDxfId="197" totalsRowDxfId="196"/>
    <tableColumn id="14" name="HARGA SATUAN" dataDxfId="195" totalsRowDxfId="194"/>
    <tableColumn id="16" name="HARGA/ CTN" dataDxfId="193" totalsRowDxfId="192"/>
    <tableColumn id="17" name="QTY/ CTN" dataDxfId="191" totalsRowDxfId="190"/>
    <tableColumn id="18" name="DISC 1" dataDxfId="189" totalsRowDxfId="188"/>
    <tableColumn id="19" name="DISC 2" dataDxfId="187" totalsRowDxfId="186"/>
    <tableColumn id="11" name="DISC DLL" dataDxfId="185" totalsRowDxfId="184"/>
    <tableColumn id="31" name="KETERANGAN" dataDxfId="183" totalsRowDxfId="182"/>
    <tableColumn id="20" name="JUMLAH" dataDxfId="181" totalsRowDxfId="180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9" totalsRowDxfId="178">
      <calculatedColumnFormula>IF(NOTA[[#This Row],[JUMLAH]]="","",NOTA[[#This Row],[JUMLAH]]*NOTA[[#This Row],[DISC 1]])</calculatedColumnFormula>
    </tableColumn>
    <tableColumn id="22" name="DISC 2-" dataDxfId="177" totalsRowDxfId="176">
      <calculatedColumnFormula>IF(NOTA[[#This Row],[JUMLAH]]="","",(NOTA[[#This Row],[JUMLAH]]-NOTA[[#This Row],[DISC 1-]])*NOTA[[#This Row],[DISC 2]])</calculatedColumnFormula>
    </tableColumn>
    <tableColumn id="25" name="DISC" dataDxfId="175" totalsRowDxfId="174">
      <calculatedColumnFormula>IF(NOTA[[#This Row],[JUMLAH]]="","",NOTA[[#This Row],[DISC 1-]]+NOTA[[#This Row],[DISC 2-]])</calculatedColumnFormula>
    </tableColumn>
    <tableColumn id="26" name="TOTAL" dataDxfId="173" totalsRowDxfId="172">
      <calculatedColumnFormula>IF(NOTA[[#This Row],[JUMLAH]]="","",NOTA[[#This Row],[JUMLAH]]-NOTA[[#This Row],[DISC]])</calculatedColumnFormula>
    </tableColumn>
    <tableColumn id="33" name="DISC TOTAL" dataDxfId="171" totalsRowDxfId="17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9" totalsRowDxfId="16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7" totalsRowDxfId="16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5" totalsRowDxfId="164">
      <calculatedColumnFormula>IF(OR(NOTA[[#This Row],[QTY]]="",NOTA[[#This Row],[HARGA SATUAN]]="",),"",NOTA[[#This Row],[QTY]]*NOTA[[#This Row],[HARGA SATUAN]])</calculatedColumnFormula>
    </tableColumn>
    <tableColumn id="27" name="TGL_H" dataDxfId="163" totalsRowDxfId="16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1" totalsRowDxfId="160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9" totalsRowDxfId="158">
      <calculatedColumnFormula>IF(NOTA[[#This Row],[ID_H]]="","",IF(NOTA[[#This Row],[FAKTUR]]="",INDIRECT(ADDRESS(ROW()-1,COLUMN())),NOTA[[#This Row],[FAKTUR]]))</calculatedColumnFormula>
    </tableColumn>
    <tableColumn id="30" name="qb" dataDxfId="157">
      <calculatedColumnFormula>IF(NOTA[[#This Row],[ID]]="","",COUNTIF(NOTA[ID_H],NOTA[[#This Row],[ID_H]]))</calculatedColumnFormula>
    </tableColumn>
    <tableColumn id="29" name="Column1" dataDxfId="156">
      <calculatedColumnFormula>IF(NOTA[[#This Row],[TGL.NOTA]]="",IF(NOTA[[#This Row],[SUPPLIER_H]]="","",AJ2),MONTH(NOTA[[#This Row],[TGL.NOTA]]))</calculatedColumnFormula>
    </tableColumn>
    <tableColumn id="38" name="CONCAT1" dataDxfId="155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4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3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39" name="//DB" dataDxfId="152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7:R35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Row],[ID]],[3]!Table1[ID],0)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9"/>
  <sheetViews>
    <sheetView tabSelected="1" topLeftCell="A10" zoomScale="70" zoomScaleNormal="70" zoomScaleSheetLayoutView="55" workbookViewId="0">
      <selection activeCell="L42" sqref="L42"/>
    </sheetView>
  </sheetViews>
  <sheetFormatPr defaultRowHeight="20.100000000000001" customHeight="1" outlineLevelCol="1" x14ac:dyDescent="0.25"/>
  <cols>
    <col min="1" max="1" width="2.5703125" style="14" customWidth="1"/>
    <col min="2" max="2" width="19.28515625" style="14" customWidth="1"/>
    <col min="3" max="3" width="7.140625" style="14" customWidth="1" outlineLevel="1"/>
    <col min="4" max="4" width="2.5703125" style="14" customWidth="1" outlineLevel="1"/>
    <col min="5" max="5" width="12" style="14" customWidth="1"/>
    <col min="6" max="6" width="26.85546875" style="14" customWidth="1"/>
    <col min="7" max="7" width="13.85546875" style="14" customWidth="1"/>
    <col min="8" max="8" width="16.425781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53.7109375" style="14" customWidth="1"/>
    <col min="13" max="13" width="3.85546875" style="24" customWidth="1"/>
    <col min="14" max="14" width="6.28515625" style="14" customWidth="1" outlineLevel="1"/>
    <col min="15" max="15" width="5.7109375" style="14" customWidth="1" outlineLevel="1"/>
    <col min="16" max="16" width="12.140625" style="17" customWidth="1" outlineLevel="1"/>
    <col min="17" max="17" width="14.28515625" style="47" customWidth="1"/>
    <col min="18" max="18" width="17.85546875" style="17" customWidth="1"/>
    <col min="19" max="19" width="8.42578125" style="18" customWidth="1"/>
    <col min="20" max="20" width="8.42578125" style="19" customWidth="1"/>
    <col min="21" max="21" width="15.42578125" style="14" customWidth="1"/>
    <col min="22" max="22" width="15.28515625" style="27" customWidth="1"/>
    <col min="23" max="23" width="18.5703125" customWidth="1"/>
    <col min="24" max="24" width="15.28515625" style="17" customWidth="1"/>
    <col min="25" max="26" width="15.28515625" style="17" customWidth="1" outlineLevel="1"/>
    <col min="27" max="27" width="18.5703125" style="17" customWidth="1"/>
    <col min="28" max="28" width="15.42578125" style="17" customWidth="1"/>
    <col min="29" max="29" width="17.42578125" customWidth="1"/>
    <col min="30" max="30" width="15.42578125" style="19" customWidth="1"/>
    <col min="31" max="31" width="18.5703125" style="17" customWidth="1"/>
    <col min="32" max="32" width="12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2.5703125" style="14" customWidth="1"/>
    <col min="37" max="37" width="38.28515625" style="14" customWidth="1"/>
    <col min="38" max="39" width="51.140625" customWidth="1"/>
    <col min="40" max="40" width="6.28515625" style="16" customWidth="1" outlineLevel="1"/>
    <col min="41" max="41" width="26.85546875" style="14" customWidth="1" outlineLevel="1"/>
    <col min="42" max="42" width="28" style="14" customWidth="1" outlineLevel="1"/>
    <col min="43" max="16384" width="9.140625" style="14"/>
  </cols>
  <sheetData>
    <row r="1" spans="1:40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  <c r="AN1" s="14"/>
    </row>
    <row r="2" spans="1:40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4" t="s">
        <v>339</v>
      </c>
      <c r="AN2" s="182" t="s">
        <v>170</v>
      </c>
    </row>
    <row r="3" spans="1:40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KEN_0103_010-3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44986</v>
      </c>
      <c r="F3" s="26" t="s">
        <v>23</v>
      </c>
      <c r="G3" s="26" t="s">
        <v>24</v>
      </c>
      <c r="H3" s="31" t="s">
        <v>340</v>
      </c>
      <c r="I3" s="26" t="s">
        <v>341</v>
      </c>
      <c r="J3" s="51">
        <v>44986</v>
      </c>
      <c r="K3" s="26"/>
      <c r="L3" s="26" t="s">
        <v>342</v>
      </c>
      <c r="M3" s="39">
        <v>2</v>
      </c>
      <c r="N3" s="26"/>
      <c r="O3" s="26"/>
      <c r="P3" s="49"/>
      <c r="Q3" s="52">
        <v>1188000</v>
      </c>
      <c r="R3" s="39" t="s">
        <v>360</v>
      </c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2376000</v>
      </c>
      <c r="X3" s="54">
        <f>IF(NOTA[[#This Row],[JUMLAH]]="","",NOTA[[#This Row],[JUMLAH]]*NOTA[[#This Row],[DISC 1]])</f>
        <v>403920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403920</v>
      </c>
      <c r="AA3" s="54">
        <f>IF(NOTA[[#This Row],[JUMLAH]]="","",NOTA[[#This Row],[JUMLAH]]-NOTA[[#This Row],[DISC]])</f>
        <v>1972080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44986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49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3</v>
      </c>
      <c r="AJ3" s="38">
        <f>IF(NOTA[[#This Row],[TGL.NOTA]]="",IF(NOTA[[#This Row],[SUPPLIER_H]]="","",AJ2),MONTH(NOTA[[#This Row],[TGL.NOTA]]))</f>
        <v>3</v>
      </c>
      <c r="AK3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3" s="181">
        <f>IF(NOTA[[#This Row],[CONCAT1]]="","",MATCH(NOTA[[#This Row],[CONCAT1]],[2]!db[NB NOTA_C],0)+1)</f>
        <v>1284</v>
      </c>
    </row>
    <row r="4" spans="1:40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157</v>
      </c>
      <c r="M4" s="39">
        <v>1</v>
      </c>
      <c r="N4" s="26"/>
      <c r="O4" s="26"/>
      <c r="P4" s="49"/>
      <c r="Q4" s="52">
        <v>900000</v>
      </c>
      <c r="R4" s="39" t="s">
        <v>361</v>
      </c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900000</v>
      </c>
      <c r="X4" s="54">
        <f>IF(NOTA[[#This Row],[JUMLAH]]="","",NOTA[[#This Row],[JUMLAH]]*NOTA[[#This Row],[DISC 1]])</f>
        <v>153000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153000</v>
      </c>
      <c r="AA4" s="54">
        <f>IF(NOTA[[#This Row],[JUMLAH]]="","",NOTA[[#This Row],[JUMLAH]]-NOTA[[#This Row],[DISC]])</f>
        <v>747000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44986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49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3</v>
      </c>
      <c r="AK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" s="181">
        <f>IF(NOTA[[#This Row],[CONCAT1]]="","",MATCH(NOTA[[#This Row],[CONCAT1]],[2]!db[NB NOTA_C],0)+1)</f>
        <v>1065</v>
      </c>
    </row>
    <row r="5" spans="1:40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 t="s">
        <v>362</v>
      </c>
      <c r="J5" s="51"/>
      <c r="K5" s="26"/>
      <c r="L5" s="26" t="s">
        <v>343</v>
      </c>
      <c r="M5" s="39">
        <v>1</v>
      </c>
      <c r="N5" s="26"/>
      <c r="O5" s="26"/>
      <c r="P5" s="49"/>
      <c r="Q5" s="52">
        <v>2880000</v>
      </c>
      <c r="R5" s="39" t="s">
        <v>353</v>
      </c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2880000</v>
      </c>
      <c r="X5" s="54">
        <f>IF(NOTA[[#This Row],[JUMLAH]]="","",NOTA[[#This Row],[JUMLAH]]*NOTA[[#This Row],[DISC 1]])</f>
        <v>489600.00000000006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489600.00000000006</v>
      </c>
      <c r="AA5" s="54">
        <f>IF(NOTA[[#This Row],[JUMLAH]]="","",NOTA[[#This Row],[JUMLAH]]-NOTA[[#This Row],[DISC]])</f>
        <v>2390400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1046520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5109480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44986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49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3</v>
      </c>
      <c r="AK5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L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M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5" s="181">
        <f>IF(NOTA[[#This Row],[CONCAT1]]="","",MATCH(NOTA[[#This Row],[CONCAT1]],[2]!db[NB NOTA_C],0)+1)</f>
        <v>1137</v>
      </c>
    </row>
    <row r="6" spans="1:40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49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CTN]]*IF(NOTA[[#This Row],[C]]="",0,NOTA[[#This Row],[C]]))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49" t="str">
        <f ca="1">IF(NOTA[[#This Row],[ID_H]]="","",IF(NOTA[[#This Row],[FAKTUR]]="",INDIRECT(ADDRESS(ROW()-1,COLUMN())),NOTA[[#This Row],[FAKTUR]]))</f>
        <v/>
      </c>
      <c r="AI6" s="38" t="str">
        <f ca="1">IF(NOTA[[#This Row],[ID]]="","",COUNTIF(NOTA[ID_H],NOTA[[#This Row],[ID_H]]))</f>
        <v/>
      </c>
      <c r="AJ6" s="38" t="str">
        <f ca="1">IF(NOTA[[#This Row],[TGL.NOTA]]="",IF(NOTA[[#This Row],[SUPPLIER_H]]="","",AJ5),MONTH(NOTA[[#This Row],[TGL.NOTA]]))</f>
        <v/>
      </c>
      <c r="AK6" s="38" t="str">
        <f>LOWER(SUBSTITUTE(SUBSTITUTE(SUBSTITUTE(SUBSTITUTE(SUBSTITUTE(SUBSTITUTE(SUBSTITUTE(SUBSTITUTE(SUBSTITUTE(NOTA[NAMA BARANG]," ",),".",""),"-",""),"(",""),")",""),",",""),"/",""),"""",""),"+",""))</f>
        <v/>
      </c>
      <c r="AL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" s="181" t="str">
        <f>IF(NOTA[[#This Row],[CONCAT1]]="","",MATCH(NOTA[[#This Row],[CONCAT1]],[2]!db[NB NOTA_C],0)+1)</f>
        <v/>
      </c>
    </row>
    <row r="7" spans="1:40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KEN_0103_009-10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2</v>
      </c>
      <c r="E7" s="23"/>
      <c r="F7" s="26" t="s">
        <v>23</v>
      </c>
      <c r="G7" s="26" t="s">
        <v>24</v>
      </c>
      <c r="H7" s="31" t="s">
        <v>344</v>
      </c>
      <c r="I7" s="26" t="s">
        <v>345</v>
      </c>
      <c r="J7" s="51">
        <v>44986</v>
      </c>
      <c r="K7" s="26"/>
      <c r="L7" s="26" t="s">
        <v>224</v>
      </c>
      <c r="M7" s="39">
        <v>3</v>
      </c>
      <c r="N7" s="26"/>
      <c r="O7" s="26"/>
      <c r="P7" s="49"/>
      <c r="Q7" s="52">
        <v>2008800</v>
      </c>
      <c r="R7" s="39" t="s">
        <v>352</v>
      </c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6026400</v>
      </c>
      <c r="X7" s="54">
        <f>IF(NOTA[[#This Row],[JUMLAH]]="","",NOTA[[#This Row],[JUMLAH]]*NOTA[[#This Row],[DISC 1]])</f>
        <v>1024488.0000000001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1024488.0000000001</v>
      </c>
      <c r="AA7" s="54">
        <f>IF(NOTA[[#This Row],[JUMLAH]]="","",NOTA[[#This Row],[JUMLAH]]-NOTA[[#This Row],[DISC]])</f>
        <v>5001912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44986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49" t="str">
        <f ca="1">IF(NOTA[[#This Row],[ID_H]]="","",IF(NOTA[[#This Row],[FAKTUR]]="",INDIRECT(ADDRESS(ROW()-1,COLUMN())),NOTA[[#This Row],[FAKTUR]]))</f>
        <v>ARTO MORO</v>
      </c>
      <c r="AI7" s="38">
        <f ca="1">IF(NOTA[[#This Row],[ID]]="","",COUNTIF(NOTA[ID_H],NOTA[[#This Row],[ID_H]]))</f>
        <v>10</v>
      </c>
      <c r="AJ7" s="38">
        <f>IF(NOTA[[#This Row],[TGL.NOTA]]="",IF(NOTA[[#This Row],[SUPPLIER_H]]="","",AJ6),MONTH(NOTA[[#This Row],[TGL.NOTA]]))</f>
        <v>3</v>
      </c>
      <c r="AK7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7" s="181">
        <f>IF(NOTA[[#This Row],[CONCAT1]]="","",MATCH(NOTA[[#This Row],[CONCAT1]],[2]!db[NB NOTA_C],0)+1)</f>
        <v>1114</v>
      </c>
    </row>
    <row r="8" spans="1:40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2</v>
      </c>
      <c r="E8" s="23"/>
      <c r="F8" s="26"/>
      <c r="G8" s="26"/>
      <c r="H8" s="31"/>
      <c r="I8" s="26"/>
      <c r="J8" s="51"/>
      <c r="K8" s="26"/>
      <c r="L8" s="26" t="s">
        <v>346</v>
      </c>
      <c r="M8" s="39">
        <v>1</v>
      </c>
      <c r="N8" s="26"/>
      <c r="O8" s="26"/>
      <c r="P8" s="49"/>
      <c r="Q8" s="52">
        <v>2592000</v>
      </c>
      <c r="R8" s="39" t="s">
        <v>353</v>
      </c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2592000</v>
      </c>
      <c r="X8" s="54">
        <f>IF(NOTA[[#This Row],[JUMLAH]]="","",NOTA[[#This Row],[JUMLAH]]*NOTA[[#This Row],[DISC 1]])</f>
        <v>440640.00000000006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440640.00000000006</v>
      </c>
      <c r="AA8" s="54">
        <f>IF(NOTA[[#This Row],[JUMLAH]]="","",NOTA[[#This Row],[JUMLAH]]-NOTA[[#This Row],[DISC]])</f>
        <v>2151360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44986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49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3</v>
      </c>
      <c r="AK8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8" s="181">
        <f>IF(NOTA[[#This Row],[CONCAT1]]="","",MATCH(NOTA[[#This Row],[CONCAT1]],[2]!db[NB NOTA_C],0)+1)</f>
        <v>1129</v>
      </c>
    </row>
    <row r="9" spans="1:40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2</v>
      </c>
      <c r="E9" s="23"/>
      <c r="F9" s="26"/>
      <c r="G9" s="26"/>
      <c r="H9" s="31"/>
      <c r="I9" s="26"/>
      <c r="J9" s="51"/>
      <c r="K9" s="26"/>
      <c r="L9" s="26" t="s">
        <v>347</v>
      </c>
      <c r="M9" s="39">
        <v>1</v>
      </c>
      <c r="N9" s="26"/>
      <c r="O9" s="26"/>
      <c r="P9" s="49"/>
      <c r="Q9" s="52">
        <v>372000</v>
      </c>
      <c r="R9" s="39" t="s">
        <v>354</v>
      </c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372000</v>
      </c>
      <c r="X9" s="54">
        <f>IF(NOTA[[#This Row],[JUMLAH]]="","",NOTA[[#This Row],[JUMLAH]]*NOTA[[#This Row],[DISC 1]])</f>
        <v>63240.000000000007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63240.000000000007</v>
      </c>
      <c r="AA9" s="54">
        <f>IF(NOTA[[#This Row],[JUMLAH]]="","",NOTA[[#This Row],[JUMLAH]]-NOTA[[#This Row],[DISC]])</f>
        <v>308760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44986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49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3</v>
      </c>
      <c r="AK9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" s="181">
        <f>IF(NOTA[[#This Row],[CONCAT1]]="","",MATCH(NOTA[[#This Row],[CONCAT1]],[2]!db[NB NOTA_C],0)+1)</f>
        <v>1319</v>
      </c>
    </row>
    <row r="10" spans="1:40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2</v>
      </c>
      <c r="E10" s="23"/>
      <c r="F10" s="26"/>
      <c r="G10" s="26"/>
      <c r="H10" s="31"/>
      <c r="I10" s="26"/>
      <c r="J10" s="51"/>
      <c r="K10" s="26"/>
      <c r="L10" s="26" t="s">
        <v>348</v>
      </c>
      <c r="M10" s="39">
        <v>1</v>
      </c>
      <c r="N10" s="26"/>
      <c r="O10" s="26"/>
      <c r="P10" s="49"/>
      <c r="Q10" s="52">
        <v>2976000</v>
      </c>
      <c r="R10" s="39" t="s">
        <v>355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CTN]]*IF(NOTA[[#This Row],[C]]="",0,NOTA[[#This Row],[C]]))</f>
        <v>2976000</v>
      </c>
      <c r="X10" s="54">
        <f>IF(NOTA[[#This Row],[JUMLAH]]="","",NOTA[[#This Row],[JUMLAH]]*NOTA[[#This Row],[DISC 1]])</f>
        <v>505920.00000000006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505920.00000000006</v>
      </c>
      <c r="AA10" s="54">
        <f>IF(NOTA[[#This Row],[JUMLAH]]="","",NOTA[[#This Row],[JUMLAH]]-NOTA[[#This Row],[DISC]])</f>
        <v>2470080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44986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49" t="str">
        <f ca="1">IF(NOTA[[#This Row],[ID_H]]="","",IF(NOTA[[#This Row],[FAKTUR]]="",INDIRECT(ADDRESS(ROW()-1,COLUMN())),NOTA[[#This Row],[FAKTUR]]))</f>
        <v>ARTO MORO</v>
      </c>
      <c r="AI10" s="38" t="str">
        <f ca="1">IF(NOTA[[#This Row],[ID]]="","",COUNTIF(NOTA[ID_H],NOTA[[#This Row],[ID_H]]))</f>
        <v/>
      </c>
      <c r="AJ10" s="38">
        <f ca="1">IF(NOTA[[#This Row],[TGL.NOTA]]="",IF(NOTA[[#This Row],[SUPPLIER_H]]="","",AJ9),MONTH(NOTA[[#This Row],[TGL.NOTA]]))</f>
        <v>3</v>
      </c>
      <c r="AK10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M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N10" s="181">
        <f>IF(NOTA[[#This Row],[CONCAT1]]="","",MATCH(NOTA[[#This Row],[CONCAT1]],[2]!db[NB NOTA_C],0)+1)</f>
        <v>1149</v>
      </c>
    </row>
    <row r="11" spans="1:40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2</v>
      </c>
      <c r="E11" s="23"/>
      <c r="F11" s="26"/>
      <c r="G11" s="26"/>
      <c r="H11" s="31"/>
      <c r="I11" s="26"/>
      <c r="J11" s="51"/>
      <c r="K11" s="26"/>
      <c r="L11" s="26" t="s">
        <v>223</v>
      </c>
      <c r="M11" s="39">
        <v>1</v>
      </c>
      <c r="N11" s="26"/>
      <c r="O11" s="26"/>
      <c r="P11" s="49"/>
      <c r="Q11" s="52">
        <v>1040000</v>
      </c>
      <c r="R11" s="39" t="s">
        <v>356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1040000</v>
      </c>
      <c r="X11" s="54">
        <f>IF(NOTA[[#This Row],[JUMLAH]]="","",NOTA[[#This Row],[JUMLAH]]*NOTA[[#This Row],[DISC 1]])</f>
        <v>176800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176800</v>
      </c>
      <c r="AA11" s="54">
        <f>IF(NOTA[[#This Row],[JUMLAH]]="","",NOTA[[#This Row],[JUMLAH]]-NOTA[[#This Row],[DISC]])</f>
        <v>863200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44986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49" t="str">
        <f ca="1">IF(NOTA[[#This Row],[ID_H]]="","",IF(NOTA[[#This Row],[FAKTUR]]="",INDIRECT(ADDRESS(ROW()-1,COLUMN())),NOTA[[#This Row],[FAKTUR]]))</f>
        <v>ARTO MORO</v>
      </c>
      <c r="AI11" s="38" t="str">
        <f ca="1">IF(NOTA[[#This Row],[ID]]="","",COUNTIF(NOTA[ID_H],NOTA[[#This Row],[ID_H]]))</f>
        <v/>
      </c>
      <c r="AJ11" s="38">
        <f ca="1">IF(NOTA[[#This Row],[TGL.NOTA]]="",IF(NOTA[[#This Row],[SUPPLIER_H]]="","",AJ10),MONTH(NOTA[[#This Row],[TGL.NOTA]]))</f>
        <v>3</v>
      </c>
      <c r="AK11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11" s="181">
        <f>IF(NOTA[[#This Row],[CONCAT1]]="","",MATCH(NOTA[[#This Row],[CONCAT1]],[2]!db[NB NOTA_C],0)+1)</f>
        <v>1229</v>
      </c>
    </row>
    <row r="12" spans="1:40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2</v>
      </c>
      <c r="E12" s="23"/>
      <c r="F12" s="26"/>
      <c r="G12" s="26"/>
      <c r="H12" s="31"/>
      <c r="I12" s="26"/>
      <c r="J12" s="51"/>
      <c r="K12" s="26"/>
      <c r="L12" s="26" t="s">
        <v>167</v>
      </c>
      <c r="M12" s="39">
        <v>1</v>
      </c>
      <c r="N12" s="26"/>
      <c r="O12" s="26"/>
      <c r="P12" s="49"/>
      <c r="Q12" s="52">
        <v>860000</v>
      </c>
      <c r="R12" s="39" t="s">
        <v>357</v>
      </c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860000</v>
      </c>
      <c r="X12" s="54">
        <f>IF(NOTA[[#This Row],[JUMLAH]]="","",NOTA[[#This Row],[JUMLAH]]*NOTA[[#This Row],[DISC 1]])</f>
        <v>146200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146200</v>
      </c>
      <c r="AA12" s="54">
        <f>IF(NOTA[[#This Row],[JUMLAH]]="","",NOTA[[#This Row],[JUMLAH]]-NOTA[[#This Row],[DISC]])</f>
        <v>713800</v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44986</v>
      </c>
      <c r="AG12" s="49" t="str">
        <f ca="1">IF(NOTA[[#This Row],[NAMA BARANG]]="","",INDEX(NOTA[SUPPLIER],MATCH(,INDIRECT(ADDRESS(ROW(NOTA[ID]),COLUMN(NOTA[ID]))&amp;":"&amp;ADDRESS(ROW(),COLUMN(NOTA[ID]))),-1)))</f>
        <v>KENKO SINAR INDONESIA</v>
      </c>
      <c r="AH12" s="49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3</v>
      </c>
      <c r="AK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12" s="181">
        <f>IF(NOTA[[#This Row],[CONCAT1]]="","",MATCH(NOTA[[#This Row],[CONCAT1]],[2]!db[NB NOTA_C],0)+1)</f>
        <v>1223</v>
      </c>
    </row>
    <row r="13" spans="1:40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/>
      <c r="G13" s="26"/>
      <c r="H13" s="31"/>
      <c r="I13" s="26"/>
      <c r="J13" s="51"/>
      <c r="K13" s="26"/>
      <c r="L13" s="26" t="s">
        <v>92</v>
      </c>
      <c r="M13" s="39">
        <v>2</v>
      </c>
      <c r="N13" s="26"/>
      <c r="O13" s="26"/>
      <c r="P13" s="49"/>
      <c r="Q13" s="52">
        <v>1695600</v>
      </c>
      <c r="R13" s="39" t="s">
        <v>352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CTN]]*IF(NOTA[[#This Row],[C]]="",0,NOTA[[#This Row],[C]]))</f>
        <v>3391200</v>
      </c>
      <c r="X13" s="54">
        <f>IF(NOTA[[#This Row],[JUMLAH]]="","",NOTA[[#This Row],[JUMLAH]]*NOTA[[#This Row],[DISC 1]])</f>
        <v>576504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576504</v>
      </c>
      <c r="AA13" s="54">
        <f>IF(NOTA[[#This Row],[JUMLAH]]="","",NOTA[[#This Row],[JUMLAH]]-NOTA[[#This Row],[DISC]])</f>
        <v>2814696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44986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49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3</v>
      </c>
      <c r="AK1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13" s="181">
        <f>IF(NOTA[[#This Row],[CONCAT1]]="","",MATCH(NOTA[[#This Row],[CONCAT1]],[2]!db[NB NOTA_C],0)+1)</f>
        <v>1115</v>
      </c>
    </row>
    <row r="14" spans="1:40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349</v>
      </c>
      <c r="M14" s="39">
        <v>2</v>
      </c>
      <c r="N14" s="26"/>
      <c r="O14" s="26"/>
      <c r="P14" s="49"/>
      <c r="Q14" s="52">
        <v>2052000</v>
      </c>
      <c r="R14" s="39" t="s">
        <v>352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CTN]]*IF(NOTA[[#This Row],[C]]="",0,NOTA[[#This Row],[C]]))</f>
        <v>4104000</v>
      </c>
      <c r="X14" s="54">
        <f>IF(NOTA[[#This Row],[JUMLAH]]="","",NOTA[[#This Row],[JUMLAH]]*NOTA[[#This Row],[DISC 1]])</f>
        <v>697680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697680</v>
      </c>
      <c r="AA14" s="54">
        <f>IF(NOTA[[#This Row],[JUMLAH]]="","",NOTA[[#This Row],[JUMLAH]]-NOTA[[#This Row],[DISC]])</f>
        <v>3406320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44986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49" t="str">
        <f ca="1">IF(NOTA[[#This Row],[ID_H]]="","",IF(NOTA[[#This Row],[FAKTUR]]="",INDIRECT(ADDRESS(ROW()-1,COLUMN())),NOTA[[#This Row],[FAKTUR]]))</f>
        <v>ARTO MORO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3</v>
      </c>
      <c r="AK1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14" s="181">
        <f>IF(NOTA[[#This Row],[CONCAT1]]="","",MATCH(NOTA[[#This Row],[CONCAT1]],[2]!db[NB NOTA_C],0)+1)</f>
        <v>1117</v>
      </c>
    </row>
    <row r="15" spans="1:40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350</v>
      </c>
      <c r="M15" s="39">
        <v>1</v>
      </c>
      <c r="N15" s="26"/>
      <c r="O15" s="26"/>
      <c r="P15" s="49"/>
      <c r="Q15" s="52">
        <v>1801600</v>
      </c>
      <c r="R15" s="39" t="s">
        <v>358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CTN]]*IF(NOTA[[#This Row],[C]]="",0,NOTA[[#This Row],[C]]))</f>
        <v>1801600</v>
      </c>
      <c r="X15" s="54">
        <f>IF(NOTA[[#This Row],[JUMLAH]]="","",NOTA[[#This Row],[JUMLAH]]*NOTA[[#This Row],[DISC 1]])</f>
        <v>306272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306272</v>
      </c>
      <c r="AA15" s="54">
        <f>IF(NOTA[[#This Row],[JUMLAH]]="","",NOTA[[#This Row],[JUMLAH]]-NOTA[[#This Row],[DISC]])</f>
        <v>1495328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1801600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44986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49" t="str">
        <f ca="1">IF(NOTA[[#This Row],[ID_H]]="","",IF(NOTA[[#This Row],[FAKTUR]]="",INDIRECT(ADDRESS(ROW()-1,COLUMN())),NOTA[[#This Row],[FAKTUR]]))</f>
        <v>ARTO MORO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3</v>
      </c>
      <c r="AK15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kenkocolorpencilcp12halfclassic18016000.17</v>
      </c>
      <c r="AM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kenkocolorpencilcp12halfclassic18016000.17</v>
      </c>
      <c r="AN15" s="181">
        <f>IF(NOTA[[#This Row],[CONCAT1]]="","",MATCH(NOTA[[#This Row],[CONCAT1]],[2]!db[NB NOTA_C],0)+1)</f>
        <v>1103</v>
      </c>
    </row>
    <row r="16" spans="1:40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351</v>
      </c>
      <c r="M16" s="39">
        <v>1</v>
      </c>
      <c r="N16" s="26"/>
      <c r="O16" s="26"/>
      <c r="P16" s="49"/>
      <c r="Q16" s="52">
        <v>3648000</v>
      </c>
      <c r="R16" s="39" t="s">
        <v>359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CTN]]*IF(NOTA[[#This Row],[C]]="",0,NOTA[[#This Row],[C]]))</f>
        <v>3648000</v>
      </c>
      <c r="X16" s="54">
        <f>IF(NOTA[[#This Row],[JUMLAH]]="","",NOTA[[#This Row],[JUMLAH]]*NOTA[[#This Row],[DISC 1]])</f>
        <v>620160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620160</v>
      </c>
      <c r="AA16" s="54">
        <f>IF(NOTA[[#This Row],[JUMLAH]]="","",NOTA[[#This Row],[JUMLAH]]-NOTA[[#This Row],[DISC]])</f>
        <v>3027840</v>
      </c>
      <c r="AB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4557904</v>
      </c>
      <c r="AC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22253296</v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44986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49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3</v>
      </c>
      <c r="AK16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L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M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16" s="181">
        <f>IF(NOTA[[#This Row],[CONCAT1]]="","",MATCH(NOTA[[#This Row],[CONCAT1]],[2]!db[NB NOTA_C],0)+1)</f>
        <v>1051</v>
      </c>
    </row>
    <row r="17" spans="1:40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 t="str">
        <f ca="1">IF(NOTA[[#This Row],[NAMA BARANG]]="","",INDEX(NOTA[ID],MATCH(,INDIRECT(ADDRESS(ROW(NOTA[ID]),COLUMN(NOTA[ID]))&amp;":"&amp;ADDRESS(ROW(),COLUMN(NOTA[ID]))),-1)))</f>
        <v/>
      </c>
      <c r="E17" s="23"/>
      <c r="F17" s="26"/>
      <c r="G17" s="26"/>
      <c r="H17" s="31"/>
      <c r="I17" s="26"/>
      <c r="J17" s="51"/>
      <c r="K17" s="26"/>
      <c r="L17" s="26"/>
      <c r="M17" s="39"/>
      <c r="N17" s="26"/>
      <c r="O17" s="26"/>
      <c r="P17" s="49"/>
      <c r="Q17" s="52"/>
      <c r="R17" s="39"/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" s="54" t="str">
        <f>IF(OR(NOTA[[#This Row],[QTY]]="",NOTA[[#This Row],[HARGA SATUAN]]="",),"",NOTA[[#This Row],[QTY]]*NOTA[[#This Row],[HARGA SATUAN]])</f>
        <v/>
      </c>
      <c r="AF17" s="51" t="str">
        <f ca="1">IF(NOTA[ID_H]="","",INDEX(NOTA[TANGGAL],MATCH(,INDIRECT(ADDRESS(ROW(NOTA[TANGGAL]),COLUMN(NOTA[TANGGAL]))&amp;":"&amp;ADDRESS(ROW(),COLUMN(NOTA[TANGGAL]))),-1)))</f>
        <v/>
      </c>
      <c r="AG17" s="49" t="str">
        <f ca="1">IF(NOTA[[#This Row],[NAMA BARANG]]="","",INDEX(NOTA[SUPPLIER],MATCH(,INDIRECT(ADDRESS(ROW(NOTA[ID]),COLUMN(NOTA[ID]))&amp;":"&amp;ADDRESS(ROW(),COLUMN(NOTA[ID]))),-1)))</f>
        <v/>
      </c>
      <c r="AH17" s="49" t="str">
        <f ca="1">IF(NOTA[[#This Row],[ID_H]]="","",IF(NOTA[[#This Row],[FAKTUR]]="",INDIRECT(ADDRESS(ROW()-1,COLUMN())),NOTA[[#This Row],[FAKTUR]]))</f>
        <v/>
      </c>
      <c r="AI17" s="38" t="str">
        <f ca="1">IF(NOTA[[#This Row],[ID]]="","",COUNTIF(NOTA[ID_H],NOTA[[#This Row],[ID_H]]))</f>
        <v/>
      </c>
      <c r="AJ17" s="38" t="str">
        <f ca="1">IF(NOTA[[#This Row],[TGL.NOTA]]="",IF(NOTA[[#This Row],[SUPPLIER_H]]="","",AJ16),MONTH(NOTA[[#This Row],[TGL.NOTA]]))</f>
        <v/>
      </c>
      <c r="AK17" s="38" t="str">
        <f>LOWER(SUBSTITUTE(SUBSTITUTE(SUBSTITUTE(SUBSTITUTE(SUBSTITUTE(SUBSTITUTE(SUBSTITUTE(SUBSTITUTE(SUBSTITUTE(NOTA[NAMA BARANG]," ",),".",""),"-",""),"(",""),")",""),",",""),"/",""),"""",""),"+",""))</f>
        <v/>
      </c>
      <c r="AL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" s="181" t="str">
        <f>IF(NOTA[[#This Row],[CONCAT1]]="","",MATCH(NOTA[[#This Row],[CONCAT1]],[2]!db[NB NOTA_C],0)+1)</f>
        <v/>
      </c>
    </row>
    <row r="18" spans="1:40" ht="20.100000000000001" customHeight="1" x14ac:dyDescent="0.25">
      <c r="A1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GUN_0103_466-1</v>
      </c>
      <c r="C18" s="50" t="e">
        <f ca="1">IF(NOTA[[#This Row],[ID_P]]="","",MATCH(NOTA[[#This Row],[ID_P]],[1]!B_MSK[N_ID],0))</f>
        <v>#REF!</v>
      </c>
      <c r="D18" s="50">
        <f ca="1">IF(NOTA[[#This Row],[NAMA BARANG]]="","",INDEX(NOTA[ID],MATCH(,INDIRECT(ADDRESS(ROW(NOTA[ID]),COLUMN(NOTA[ID]))&amp;":"&amp;ADDRESS(ROW(),COLUMN(NOTA[ID]))),-1)))</f>
        <v>3</v>
      </c>
      <c r="E18" s="23"/>
      <c r="F18" s="26" t="s">
        <v>363</v>
      </c>
      <c r="G18" s="26" t="s">
        <v>364</v>
      </c>
      <c r="H18" s="31" t="s">
        <v>365</v>
      </c>
      <c r="I18" s="26"/>
      <c r="J18" s="51">
        <v>44981</v>
      </c>
      <c r="K18" s="26"/>
      <c r="L18" s="26" t="s">
        <v>366</v>
      </c>
      <c r="M18" s="39">
        <v>4</v>
      </c>
      <c r="N18" s="26">
        <v>240</v>
      </c>
      <c r="O18" s="26" t="s">
        <v>367</v>
      </c>
      <c r="P18" s="49">
        <v>49200</v>
      </c>
      <c r="Q18" s="52"/>
      <c r="R18" s="39" t="s">
        <v>368</v>
      </c>
      <c r="S18" s="53">
        <v>0.05</v>
      </c>
      <c r="T18" s="53">
        <v>0.1</v>
      </c>
      <c r="U18" s="54"/>
      <c r="V18" s="37"/>
      <c r="W18" s="54">
        <f>IF(NOTA[[#This Row],[HARGA/ CTN]]="",NOTA[[#This Row],[JUMLAH_H]],NOTA[[#This Row],[HARGA/ CTN]]*IF(NOTA[[#This Row],[C]]="",0,NOTA[[#This Row],[C]]))</f>
        <v>11808000</v>
      </c>
      <c r="X18" s="54">
        <f>IF(NOTA[[#This Row],[JUMLAH]]="","",NOTA[[#This Row],[JUMLAH]]*NOTA[[#This Row],[DISC 1]])</f>
        <v>590400</v>
      </c>
      <c r="Y18" s="54">
        <f>IF(NOTA[[#This Row],[JUMLAH]]="","",(NOTA[[#This Row],[JUMLAH]]-NOTA[[#This Row],[DISC 1-]])*NOTA[[#This Row],[DISC 2]])</f>
        <v>1121760</v>
      </c>
      <c r="Z18" s="54">
        <f>IF(NOTA[[#This Row],[JUMLAH]]="","",NOTA[[#This Row],[DISC 1-]]+NOTA[[#This Row],[DISC 2-]])</f>
        <v>1712160</v>
      </c>
      <c r="AA18" s="54">
        <f>IF(NOTA[[#This Row],[JUMLAH]]="","",NOTA[[#This Row],[JUMLAH]]-NOTA[[#This Row],[DISC]])</f>
        <v>10095840</v>
      </c>
      <c r="AB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18" s="5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8" s="54">
        <f>IF(OR(NOTA[[#This Row],[QTY]]="",NOTA[[#This Row],[HARGA SATUAN]]="",),"",NOTA[[#This Row],[QTY]]*NOTA[[#This Row],[HARGA SATUAN]])</f>
        <v>11808000</v>
      </c>
      <c r="AF18" s="51">
        <f ca="1">IF(NOTA[ID_H]="","",INDEX(NOTA[TANGGAL],MATCH(,INDIRECT(ADDRESS(ROW(NOTA[TANGGAL]),COLUMN(NOTA[TANGGAL]))&amp;":"&amp;ADDRESS(ROW(),COLUMN(NOTA[TANGGAL]))),-1)))</f>
        <v>44986</v>
      </c>
      <c r="AG18" s="49" t="str">
        <f ca="1">IF(NOTA[[#This Row],[NAMA BARANG]]="","",INDEX(NOTA[SUPPLIER],MATCH(,INDIRECT(ADDRESS(ROW(NOTA[ID]),COLUMN(NOTA[ID]))&amp;":"&amp;ADDRESS(ROW(),COLUMN(NOTA[ID]))),-1)))</f>
        <v>GUNINDO</v>
      </c>
      <c r="AH18" s="49" t="str">
        <f ca="1">IF(NOTA[[#This Row],[ID_H]]="","",IF(NOTA[[#This Row],[FAKTUR]]="",INDIRECT(ADDRESS(ROW()-1,COLUMN())),NOTA[[#This Row],[FAKTUR]]))</f>
        <v>UNTANA</v>
      </c>
      <c r="AI18" s="38">
        <f ca="1">IF(NOTA[[#This Row],[ID]]="","",COUNTIF(NOTA[ID_H],NOTA[[#This Row],[ID_H]]))</f>
        <v>1</v>
      </c>
      <c r="AJ18" s="38">
        <f>IF(NOTA[[#This Row],[TGL.NOTA]]="",IF(NOTA[[#This Row],[SUPPLIER_H]]="","",AJ17),MONTH(NOTA[[#This Row],[TGL.NOTA]]))</f>
        <v>2</v>
      </c>
      <c r="AK18" s="38" t="str">
        <f>LOWER(SUBSTITUTE(SUBSTITUTE(SUBSTITUTE(SUBSTITUTE(SUBSTITUTE(SUBSTITUTE(SUBSTITUTE(SUBSTITUTE(SUBSTITUTE(NOTA[NAMA BARANG]," ",),".",""),"-",""),"(",""),")",""),",",""),"/",""),"""",""),"+",""))</f>
        <v>opmgunindo</v>
      </c>
      <c r="AL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opmgunindo29520000.050.1</v>
      </c>
      <c r="AM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opmgunindo29520000.050.1</v>
      </c>
      <c r="AN18" s="181" t="e">
        <f>IF(NOTA[[#This Row],[CONCAT1]]="","",MATCH(NOTA[[#This Row],[CONCAT1]],[2]!db[NB NOTA_C],0)+1)</f>
        <v>#N/A</v>
      </c>
    </row>
    <row r="19" spans="1:40" ht="20.100000000000001" customHeight="1" x14ac:dyDescent="0.25">
      <c r="A19" s="1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67" t="str">
        <f>IF(NOTA[[#This Row],[ID_P]]="","",MATCH(NOTA[[#This Row],[ID_P]],[1]!B_MSK[N_ID],0))</f>
        <v/>
      </c>
      <c r="D19" s="167" t="str">
        <f ca="1">IF(NOTA[[#This Row],[NAMA BARANG]]="","",INDEX(NOTA[ID],MATCH(,INDIRECT(ADDRESS(ROW(NOTA[ID]),COLUMN(NOTA[ID]))&amp;":"&amp;ADDRESS(ROW(),COLUMN(NOTA[ID]))),-1)))</f>
        <v/>
      </c>
      <c r="E19" s="23"/>
      <c r="F19" s="26"/>
      <c r="G19" s="26"/>
      <c r="H19" s="31"/>
      <c r="I19" s="26"/>
      <c r="J19" s="51"/>
      <c r="K19" s="26"/>
      <c r="L19" s="26"/>
      <c r="M19" s="39"/>
      <c r="N19" s="26"/>
      <c r="O19" s="26"/>
      <c r="P19" s="49"/>
      <c r="Q19" s="52"/>
      <c r="R19" s="39"/>
      <c r="S19" s="53"/>
      <c r="T19" s="53"/>
      <c r="U19" s="54"/>
      <c r="V19" s="37"/>
      <c r="W19" s="175" t="str">
        <f>IF(NOTA[[#This Row],[HARGA/ CTN]]="",NOTA[[#This Row],[JUMLAH_H]],NOTA[[#This Row],[HARGA/ CTN]]*IF(NOTA[[#This Row],[C]]="",0,NOTA[[#This Row],[C]]))</f>
        <v/>
      </c>
      <c r="X19" s="175" t="str">
        <f>IF(NOTA[[#This Row],[JUMLAH]]="","",NOTA[[#This Row],[JUMLAH]]*NOTA[[#This Row],[DISC 1]])</f>
        <v/>
      </c>
      <c r="Y19" s="175" t="str">
        <f>IF(NOTA[[#This Row],[JUMLAH]]="","",(NOTA[[#This Row],[JUMLAH]]-NOTA[[#This Row],[DISC 1-]])*NOTA[[#This Row],[DISC 2]])</f>
        <v/>
      </c>
      <c r="Z19" s="175" t="str">
        <f>IF(NOTA[[#This Row],[JUMLAH]]="","",NOTA[[#This Row],[DISC 1-]]+NOTA[[#This Row],[DISC 2-]])</f>
        <v/>
      </c>
      <c r="AA19" s="175" t="str">
        <f>IF(NOTA[[#This Row],[JUMLAH]]="","",NOTA[[#This Row],[JUMLAH]]-NOTA[[#This Row],[DISC]])</f>
        <v/>
      </c>
      <c r="AB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16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" s="177" t="str">
        <f>IF(OR(NOTA[[#This Row],[QTY]]="",NOTA[[#This Row],[HARGA SATUAN]]="",),"",NOTA[[#This Row],[QTY]]*NOTA[[#This Row],[HARGA SATUAN]])</f>
        <v/>
      </c>
      <c r="AF19" s="171" t="str">
        <f ca="1">IF(NOTA[ID_H]="","",INDEX(NOTA[TANGGAL],MATCH(,INDIRECT(ADDRESS(ROW(NOTA[TANGGAL]),COLUMN(NOTA[TANGGAL]))&amp;":"&amp;ADDRESS(ROW(),COLUMN(NOTA[TANGGAL]))),-1)))</f>
        <v/>
      </c>
      <c r="AG19" s="166" t="str">
        <f ca="1">IF(NOTA[[#This Row],[NAMA BARANG]]="","",INDEX(NOTA[SUPPLIER],MATCH(,INDIRECT(ADDRESS(ROW(NOTA[ID]),COLUMN(NOTA[ID]))&amp;":"&amp;ADDRESS(ROW(),COLUMN(NOTA[ID]))),-1)))</f>
        <v/>
      </c>
      <c r="AH19" s="166" t="str">
        <f ca="1">IF(NOTA[[#This Row],[ID_H]]="","",IF(NOTA[[#This Row],[FAKTUR]]="",INDIRECT(ADDRESS(ROW()-1,COLUMN())),NOTA[[#This Row],[FAKTUR]]))</f>
        <v/>
      </c>
      <c r="AI19" s="178" t="str">
        <f ca="1">IF(NOTA[[#This Row],[ID]]="","",COUNTIF(NOTA[ID_H],NOTA[[#This Row],[ID_H]]))</f>
        <v/>
      </c>
      <c r="AJ19" s="178" t="str">
        <f ca="1">IF(NOTA[[#This Row],[TGL.NOTA]]="",IF(NOTA[[#This Row],[SUPPLIER_H]]="","",AJ18),MONTH(NOTA[[#This Row],[TGL.NOTA]]))</f>
        <v/>
      </c>
      <c r="AK19" s="178" t="str">
        <f>LOWER(SUBSTITUTE(SUBSTITUTE(SUBSTITUTE(SUBSTITUTE(SUBSTITUTE(SUBSTITUTE(SUBSTITUTE(SUBSTITUTE(SUBSTITUTE(NOTA[NAMA BARANG]," ",),".",""),"-",""),"(",""),")",""),",",""),"/",""),"""",""),"+",""))</f>
        <v/>
      </c>
      <c r="AL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" s="181" t="str">
        <f>IF(NOTA[[#This Row],[CONCAT1]]="","",MATCH(NOTA[[#This Row],[CONCAT1]],[2]!db[NB NOTA_C],0)+1)</f>
        <v/>
      </c>
    </row>
    <row r="20" spans="1:40" ht="20.100000000000001" customHeight="1" x14ac:dyDescent="0.25">
      <c r="A2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YUS_0103_088-3</v>
      </c>
      <c r="C20" s="29" t="e">
        <f ca="1">IF(NOTA[[#This Row],[ID_P]]="","",MATCH(NOTA[[#This Row],[ID_P]],[1]!B_MSK[N_ID],0))</f>
        <v>#REF!</v>
      </c>
      <c r="D20" s="29">
        <f ca="1">IF(NOTA[[#This Row],[NAMA BARANG]]="","",INDEX(NOTA[ID],MATCH(,INDIRECT(ADDRESS(ROW(NOTA[ID]),COLUMN(NOTA[ID]))&amp;":"&amp;ADDRESS(ROW(),COLUMN(NOTA[ID]))),-1)))</f>
        <v>4</v>
      </c>
      <c r="E20" s="30"/>
      <c r="F20" s="26" t="s">
        <v>369</v>
      </c>
      <c r="G20" s="26" t="s">
        <v>364</v>
      </c>
      <c r="H20" s="31" t="s">
        <v>370</v>
      </c>
      <c r="I20" s="26"/>
      <c r="J20" s="51">
        <v>44985</v>
      </c>
      <c r="K20" s="26"/>
      <c r="L20" s="26" t="s">
        <v>371</v>
      </c>
      <c r="M20" s="39">
        <v>8</v>
      </c>
      <c r="N20" s="26">
        <f>60*8</f>
        <v>480</v>
      </c>
      <c r="O20" s="26" t="s">
        <v>367</v>
      </c>
      <c r="P20" s="49">
        <f>458100/5</f>
        <v>91620</v>
      </c>
      <c r="Q20" s="52"/>
      <c r="R20" s="39"/>
      <c r="S20" s="53"/>
      <c r="T20" s="53"/>
      <c r="U20" s="54"/>
      <c r="V20" s="37"/>
      <c r="W20" s="36">
        <f>IF(NOTA[[#This Row],[HARGA/ CTN]]="",NOTA[[#This Row],[JUMLAH_H]],NOTA[[#This Row],[HARGA/ CTN]]*IF(NOTA[[#This Row],[C]]="",0,NOTA[[#This Row],[C]]))</f>
        <v>43977600</v>
      </c>
      <c r="X20" s="36">
        <f>IF(NOTA[[#This Row],[JUMLAH]]="","",NOTA[[#This Row],[JUMLAH]]*NOTA[[#This Row],[DISC 1]])</f>
        <v>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0</v>
      </c>
      <c r="AA20" s="36">
        <f>IF(NOTA[[#This Row],[JUMLAH]]="","",NOTA[[#This Row],[JUMLAH]]-NOTA[[#This Row],[DISC]])</f>
        <v>43977600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5497200</v>
      </c>
      <c r="AE20" s="36">
        <f>IF(OR(NOTA[[#This Row],[QTY]]="",NOTA[[#This Row],[HARGA SATUAN]]="",),"",NOTA[[#This Row],[QTY]]*NOTA[[#This Row],[HARGA SATUAN]])</f>
        <v>43977600</v>
      </c>
      <c r="AF20" s="33">
        <f ca="1">IF(NOTA[ID_H]="","",INDEX(NOTA[TANGGAL],MATCH(,INDIRECT(ADDRESS(ROW(NOTA[TANGGAL]),COLUMN(NOTA[TANGGAL]))&amp;":"&amp;ADDRESS(ROW(),COLUMN(NOTA[TANGGAL]))),-1)))</f>
        <v>44986</v>
      </c>
      <c r="AG20" s="28" t="str">
        <f ca="1">IF(NOTA[[#This Row],[NAMA BARANG]]="","",INDEX(NOTA[SUPPLIER],MATCH(,INDIRECT(ADDRESS(ROW(NOTA[ID]),COLUMN(NOTA[ID]))&amp;":"&amp;ADDRESS(ROW(),COLUMN(NOTA[ID]))),-1)))</f>
        <v>YUSHINCA</v>
      </c>
      <c r="AH20" s="28" t="str">
        <f ca="1">IF(NOTA[[#This Row],[ID_H]]="","",IF(NOTA[[#This Row],[FAKTUR]]="",INDIRECT(ADDRESS(ROW()-1,COLUMN())),NOTA[[#This Row],[FAKTUR]]))</f>
        <v>UNTANA</v>
      </c>
      <c r="AI20" s="38">
        <f ca="1">IF(NOTA[[#This Row],[ID]]="","",COUNTIF(NOTA[ID_H],NOTA[[#This Row],[ID_H]]))</f>
        <v>3</v>
      </c>
      <c r="AJ20" s="38">
        <f>IF(NOTA[[#This Row],[TGL.NOTA]]="",IF(NOTA[[#This Row],[SUPPLIER_H]]="","",AJ19),MONTH(NOTA[[#This Row],[TGL.NOTA]]))</f>
        <v>2</v>
      </c>
      <c r="AK20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clipfilec323mix5497200</v>
      </c>
      <c r="AM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clipfilec323mix5497200</v>
      </c>
      <c r="AN20" s="181">
        <f>IF(NOTA[[#This Row],[CONCAT1]]="","",MATCH(NOTA[[#This Row],[CONCAT1]],[2]!db[NB NOTA_C],0)+1)</f>
        <v>466</v>
      </c>
    </row>
    <row r="21" spans="1:40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>
        <f ca="1">IF(NOTA[[#This Row],[NAMA BARANG]]="","",INDEX(NOTA[ID],MATCH(,INDIRECT(ADDRESS(ROW(NOTA[ID]),COLUMN(NOTA[ID]))&amp;":"&amp;ADDRESS(ROW(),COLUMN(NOTA[ID]))),-1)))</f>
        <v>4</v>
      </c>
      <c r="E21" s="30"/>
      <c r="F21" s="26"/>
      <c r="G21" s="26"/>
      <c r="H21" s="31"/>
      <c r="I21" s="32"/>
      <c r="J21" s="33"/>
      <c r="K21" s="32"/>
      <c r="L21" s="26" t="s">
        <v>372</v>
      </c>
      <c r="M21" s="34">
        <v>5</v>
      </c>
      <c r="N21" s="32">
        <v>25</v>
      </c>
      <c r="O21" s="26" t="s">
        <v>373</v>
      </c>
      <c r="P21" s="49">
        <f>855000/5</f>
        <v>171000</v>
      </c>
      <c r="Q21" s="46"/>
      <c r="R21" s="39"/>
      <c r="S21" s="35"/>
      <c r="T21" s="35"/>
      <c r="U21" s="36"/>
      <c r="V21" s="37"/>
      <c r="W21" s="36">
        <f>IF(NOTA[[#This Row],[HARGA/ CTN]]="",NOTA[[#This Row],[JUMLAH_H]],NOTA[[#This Row],[HARGA/ CTN]]*IF(NOTA[[#This Row],[C]]="",0,NOTA[[#This Row],[C]]))</f>
        <v>4275000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4275000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1" s="36">
        <f>IF(OR(NOTA[[#This Row],[QTY]]="",NOTA[[#This Row],[HARGA SATUAN]]="",),"",NOTA[[#This Row],[QTY]]*NOTA[[#This Row],[HARGA SATUAN]])</f>
        <v>4275000</v>
      </c>
      <c r="AF21" s="33">
        <f ca="1">IF(NOTA[ID_H]="","",INDEX(NOTA[TANGGAL],MATCH(,INDIRECT(ADDRESS(ROW(NOTA[TANGGAL]),COLUMN(NOTA[TANGGAL]))&amp;":"&amp;ADDRESS(ROW(),COLUMN(NOTA[TANGGAL]))),-1)))</f>
        <v>44986</v>
      </c>
      <c r="AG21" s="28" t="str">
        <f ca="1">IF(NOTA[[#This Row],[NAMA BARANG]]="","",INDEX(NOTA[SUPPLIER],MATCH(,INDIRECT(ADDRESS(ROW(NOTA[ID]),COLUMN(NOTA[ID]))&amp;":"&amp;ADDRESS(ROW(),COLUMN(NOTA[ID]))),-1)))</f>
        <v>YUSHINCA</v>
      </c>
      <c r="AH21" s="28" t="str">
        <f ca="1">IF(NOTA[[#This Row],[ID_H]]="","",IF(NOTA[[#This Row],[FAKTUR]]="",INDIRECT(ADDRESS(ROW()-1,COLUMN())),NOTA[[#This Row],[FAKTUR]]))</f>
        <v>UNTANA</v>
      </c>
      <c r="AI21" s="38" t="str">
        <f ca="1">IF(NOTA[[#This Row],[ID]]="","",COUNTIF(NOTA[ID_H],NOTA[[#This Row],[ID_H]]))</f>
        <v/>
      </c>
      <c r="AJ21" s="38">
        <f ca="1">IF(NOTA[[#This Row],[TGL.NOTA]]="",IF(NOTA[[#This Row],[SUPPLIER_H]]="","",AJ20),MONTH(NOTA[[#This Row],[TGL.NOTA]]))</f>
        <v>2</v>
      </c>
      <c r="AK21" s="38" t="str">
        <f>LOWER(SUBSTITUTE(SUBSTITUTE(SUBSTITUTE(SUBSTITUTE(SUBSTITUTE(SUBSTITUTE(SUBSTITUTE(SUBSTITUTE(SUBSTITUTE(NOTA[NAMA BARANG]," ",),".",""),"-",""),"(",""),")",""),",",""),"/",""),"""",""),"+",""))</f>
        <v>clipfilec318hitam</v>
      </c>
      <c r="AL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clipfilec318hitam855000</v>
      </c>
      <c r="AM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clipfilec318hitam855000</v>
      </c>
      <c r="AN21" s="181">
        <f>IF(NOTA[[#This Row],[CONCAT1]]="","",MATCH(NOTA[[#This Row],[CONCAT1]],[2]!db[NB NOTA_C],0)+1)</f>
        <v>471</v>
      </c>
    </row>
    <row r="22" spans="1:40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>
        <f ca="1">IF(NOTA[[#This Row],[NAMA BARANG]]="","",INDEX(NOTA[ID],MATCH(,INDIRECT(ADDRESS(ROW(NOTA[ID]),COLUMN(NOTA[ID]))&amp;":"&amp;ADDRESS(ROW(),COLUMN(NOTA[ID]))),-1)))</f>
        <v>4</v>
      </c>
      <c r="E22" s="23"/>
      <c r="F22" s="26"/>
      <c r="G22" s="26"/>
      <c r="H22" s="31"/>
      <c r="I22" s="26"/>
      <c r="J22" s="33"/>
      <c r="K22" s="32"/>
      <c r="L22" s="26" t="s">
        <v>374</v>
      </c>
      <c r="M22" s="34">
        <v>1</v>
      </c>
      <c r="N22" s="32">
        <v>5</v>
      </c>
      <c r="O22" s="26" t="s">
        <v>367</v>
      </c>
      <c r="P22" s="28">
        <v>855000</v>
      </c>
      <c r="Q22" s="46"/>
      <c r="R22" s="39"/>
      <c r="S22" s="35"/>
      <c r="T22" s="35"/>
      <c r="U22" s="36"/>
      <c r="V22" s="37"/>
      <c r="W22" s="36">
        <f>IF(NOTA[[#This Row],[HARGA/ CTN]]="",NOTA[[#This Row],[JUMLAH_H]],NOTA[[#This Row],[HARGA/ CTN]]*IF(NOTA[[#This Row],[C]]="",0,NOTA[[#This Row],[C]]))</f>
        <v>4275000</v>
      </c>
      <c r="X22" s="36">
        <f>IF(NOTA[[#This Row],[JUMLAH]]="","",NOTA[[#This Row],[JUMLAH]]*NOTA[[#This Row],[DISC 1]])</f>
        <v>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0</v>
      </c>
      <c r="AA22" s="36">
        <f>IF(NOTA[[#This Row],[JUMLAH]]="","",NOTA[[#This Row],[JUMLAH]]-NOTA[[#This Row],[DISC]])</f>
        <v>4275000</v>
      </c>
      <c r="AB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52527600</v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4275000</v>
      </c>
      <c r="AE22" s="36">
        <f>IF(OR(NOTA[[#This Row],[QTY]]="",NOTA[[#This Row],[HARGA SATUAN]]="",),"",NOTA[[#This Row],[QTY]]*NOTA[[#This Row],[HARGA SATUAN]])</f>
        <v>4275000</v>
      </c>
      <c r="AF22" s="33">
        <f ca="1">IF(NOTA[ID_H]="","",INDEX(NOTA[TANGGAL],MATCH(,INDIRECT(ADDRESS(ROW(NOTA[TANGGAL]),COLUMN(NOTA[TANGGAL]))&amp;":"&amp;ADDRESS(ROW(),COLUMN(NOTA[TANGGAL]))),-1)))</f>
        <v>44986</v>
      </c>
      <c r="AG22" s="28" t="str">
        <f ca="1">IF(NOTA[[#This Row],[NAMA BARANG]]="","",INDEX(NOTA[SUPPLIER],MATCH(,INDIRECT(ADDRESS(ROW(NOTA[ID]),COLUMN(NOTA[ID]))&amp;":"&amp;ADDRESS(ROW(),COLUMN(NOTA[ID]))),-1)))</f>
        <v>YUSHINCA</v>
      </c>
      <c r="AH22" s="28" t="str">
        <f ca="1">IF(NOTA[[#This Row],[ID_H]]="","",IF(NOTA[[#This Row],[FAKTUR]]="",INDIRECT(ADDRESS(ROW()-1,COLUMN())),NOTA[[#This Row],[FAKTUR]]))</f>
        <v>UNTANA</v>
      </c>
      <c r="AI22" s="38" t="str">
        <f ca="1">IF(NOTA[[#This Row],[ID]]="","",COUNTIF(NOTA[ID_H],NOTA[[#This Row],[ID_H]]))</f>
        <v/>
      </c>
      <c r="AJ22" s="38">
        <f ca="1">IF(NOTA[[#This Row],[TGL.NOTA]]="",IF(NOTA[[#This Row],[SUPPLIER_H]]="","",AJ21),MONTH(NOTA[[#This Row],[TGL.NOTA]]))</f>
        <v>2</v>
      </c>
      <c r="AK22" s="38" t="str">
        <f>LOWER(SUBSTITUTE(SUBSTITUTE(SUBSTITUTE(SUBSTITUTE(SUBSTITUTE(SUBSTITUTE(SUBSTITUTE(SUBSTITUTE(SUBSTITUTE(NOTA[NAMA BARANG]," ",),".",""),"-",""),"(",""),")",""),",",""),"/",""),"""",""),"+",""))</f>
        <v>clipfilec318birutua</v>
      </c>
      <c r="AL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clipfilec318birutua4275000</v>
      </c>
      <c r="AM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clipfilec318birutua4275000</v>
      </c>
      <c r="AN22" s="181">
        <f>IF(NOTA[[#This Row],[CONCAT1]]="","",MATCH(NOTA[[#This Row],[CONCAT1]],[2]!db[NB NOTA_C],0)+1)</f>
        <v>470</v>
      </c>
    </row>
    <row r="23" spans="1:40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 t="str">
        <f ca="1">IF(NOTA[[#This Row],[NAMA BARANG]]="","",INDEX(NOTA[ID],MATCH(,INDIRECT(ADDRESS(ROW(NOTA[ID]),COLUMN(NOTA[ID]))&amp;":"&amp;ADDRESS(ROW(),COLUMN(NOTA[ID]))),-1)))</f>
        <v/>
      </c>
      <c r="E23" s="30"/>
      <c r="F23" s="26"/>
      <c r="G23" s="26"/>
      <c r="H23" s="31"/>
      <c r="I23" s="26"/>
      <c r="J23" s="33"/>
      <c r="K23" s="32"/>
      <c r="L23" s="26"/>
      <c r="M23" s="34"/>
      <c r="N23" s="32"/>
      <c r="O23" s="26"/>
      <c r="P23" s="28"/>
      <c r="Q23" s="46"/>
      <c r="R23" s="39"/>
      <c r="S23" s="35"/>
      <c r="T23" s="35"/>
      <c r="U23" s="36"/>
      <c r="V23" s="37"/>
      <c r="W23" s="36" t="str">
        <f>IF(NOTA[[#This Row],[HARGA/ CTN]]="",NOTA[[#This Row],[JUMLAH_H]],NOTA[[#This Row],[HARGA/ CTN]]*IF(NOTA[[#This Row],[C]]="",0,NOTA[[#This Row],[C]]))</f>
        <v/>
      </c>
      <c r="X23" s="36" t="str">
        <f>IF(NOTA[[#This Row],[JUMLAH]]="","",NOTA[[#This Row],[JUMLAH]]*NOTA[[#This Row],[DISC 1]])</f>
        <v/>
      </c>
      <c r="Y23" s="36" t="str">
        <f>IF(NOTA[[#This Row],[JUMLAH]]="","",(NOTA[[#This Row],[JUMLAH]]-NOTA[[#This Row],[DISC 1-]])*NOTA[[#This Row],[DISC 2]])</f>
        <v/>
      </c>
      <c r="Z23" s="36" t="str">
        <f>IF(NOTA[[#This Row],[JUMLAH]]="","",NOTA[[#This Row],[DISC 1-]]+NOTA[[#This Row],[DISC 2-]])</f>
        <v/>
      </c>
      <c r="AA23" s="36" t="str">
        <f>IF(NOTA[[#This Row],[JUMLAH]]="","",NOTA[[#This Row],[JUMLAH]]-NOTA[[#This Row],[DISC]])</f>
        <v/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6" t="str">
        <f>IF(OR(NOTA[[#This Row],[QTY]]="",NOTA[[#This Row],[HARGA SATUAN]]="",),"",NOTA[[#This Row],[QTY]]*NOTA[[#This Row],[HARGA SATUAN]])</f>
        <v/>
      </c>
      <c r="AF23" s="33" t="str">
        <f ca="1">IF(NOTA[ID_H]="","",INDEX(NOTA[TANGGAL],MATCH(,INDIRECT(ADDRESS(ROW(NOTA[TANGGAL]),COLUMN(NOTA[TANGGAL]))&amp;":"&amp;ADDRESS(ROW(),COLUMN(NOTA[TANGGAL]))),-1)))</f>
        <v/>
      </c>
      <c r="AG23" s="28" t="str">
        <f ca="1">IF(NOTA[[#This Row],[NAMA BARANG]]="","",INDEX(NOTA[SUPPLIER],MATCH(,INDIRECT(ADDRESS(ROW(NOTA[ID]),COLUMN(NOTA[ID]))&amp;":"&amp;ADDRESS(ROW(),COLUMN(NOTA[ID]))),-1)))</f>
        <v/>
      </c>
      <c r="AH23" s="28" t="str">
        <f ca="1">IF(NOTA[[#This Row],[ID_H]]="","",IF(NOTA[[#This Row],[FAKTUR]]="",INDIRECT(ADDRESS(ROW()-1,COLUMN())),NOTA[[#This Row],[FAKTUR]]))</f>
        <v/>
      </c>
      <c r="AI23" s="38" t="str">
        <f ca="1">IF(NOTA[[#This Row],[ID]]="","",COUNTIF(NOTA[ID_H],NOTA[[#This Row],[ID_H]]))</f>
        <v/>
      </c>
      <c r="AJ23" s="38" t="str">
        <f ca="1">IF(NOTA[[#This Row],[TGL.NOTA]]="",IF(NOTA[[#This Row],[SUPPLIER_H]]="","",AJ22),MONTH(NOTA[[#This Row],[TGL.NOTA]]))</f>
        <v/>
      </c>
      <c r="AK23" s="38" t="str">
        <f>LOWER(SUBSTITUTE(SUBSTITUTE(SUBSTITUTE(SUBSTITUTE(SUBSTITUTE(SUBSTITUTE(SUBSTITUTE(SUBSTITUTE(SUBSTITUTE(NOTA[NAMA BARANG]," ",),".",""),"-",""),"(",""),")",""),",",""),"/",""),"""",""),"+",""))</f>
        <v/>
      </c>
      <c r="AL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181" t="str">
        <f>IF(NOTA[[#This Row],[CONCAT1]]="","",MATCH(NOTA[[#This Row],[CONCAT1]],[2]!db[NB NOTA_C],0)+1)</f>
        <v/>
      </c>
    </row>
    <row r="24" spans="1:40" ht="20.100000000000001" customHeight="1" x14ac:dyDescent="0.25">
      <c r="A2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DUT_0303_23H-1</v>
      </c>
      <c r="C24" s="29" t="e">
        <f ca="1">IF(NOTA[[#This Row],[ID_P]]="","",MATCH(NOTA[[#This Row],[ID_P]],[1]!B_MSK[N_ID],0))</f>
        <v>#REF!</v>
      </c>
      <c r="D24" s="29">
        <f ca="1">IF(NOTA[[#This Row],[NAMA BARANG]]="","",INDEX(NOTA[ID],MATCH(,INDIRECT(ADDRESS(ROW(NOTA[ID]),COLUMN(NOTA[ID]))&amp;":"&amp;ADDRESS(ROW(),COLUMN(NOTA[ID]))),-1)))</f>
        <v>5</v>
      </c>
      <c r="E24" s="30">
        <v>44988</v>
      </c>
      <c r="F24" s="26" t="s">
        <v>375</v>
      </c>
      <c r="G24" s="26" t="s">
        <v>364</v>
      </c>
      <c r="H24" s="31" t="s">
        <v>376</v>
      </c>
      <c r="I24" s="26"/>
      <c r="J24" s="33">
        <v>44986</v>
      </c>
      <c r="K24" s="32"/>
      <c r="L24" s="26" t="s">
        <v>377</v>
      </c>
      <c r="M24" s="34">
        <v>3</v>
      </c>
      <c r="N24" s="32">
        <v>288</v>
      </c>
      <c r="O24" s="26" t="s">
        <v>367</v>
      </c>
      <c r="P24" s="28">
        <v>26500</v>
      </c>
      <c r="Q24" s="46"/>
      <c r="R24" s="39" t="s">
        <v>378</v>
      </c>
      <c r="S24" s="35"/>
      <c r="T24" s="35"/>
      <c r="U24" s="36">
        <v>228950</v>
      </c>
      <c r="V24" s="37"/>
      <c r="W24" s="36">
        <f>IF(NOTA[[#This Row],[HARGA/ CTN]]="",NOTA[[#This Row],[JUMLAH_H]],NOTA[[#This Row],[HARGA/ CTN]]*IF(NOTA[[#This Row],[C]]="",0,NOTA[[#This Row],[C]]))</f>
        <v>7632000</v>
      </c>
      <c r="X24" s="36">
        <f>IF(NOTA[[#This Row],[JUMLAH]]="","",NOTA[[#This Row],[JUMLAH]]*NOTA[[#This Row],[DISC 1]])</f>
        <v>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0</v>
      </c>
      <c r="AA24" s="36">
        <f>IF(NOTA[[#This Row],[JUMLAH]]="","",NOTA[[#This Row],[JUMLAH]]-NOTA[[#This Row],[DISC]])</f>
        <v>7632000</v>
      </c>
      <c r="AB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228950</v>
      </c>
      <c r="AC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7403050</v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4" s="36">
        <f>IF(OR(NOTA[[#This Row],[QTY]]="",NOTA[[#This Row],[HARGA SATUAN]]="",),"",NOTA[[#This Row],[QTY]]*NOTA[[#This Row],[HARGA SATUAN]])</f>
        <v>7632000</v>
      </c>
      <c r="AF24" s="33">
        <f ca="1">IF(NOTA[ID_H]="","",INDEX(NOTA[TANGGAL],MATCH(,INDIRECT(ADDRESS(ROW(NOTA[TANGGAL]),COLUMN(NOTA[TANGGAL]))&amp;":"&amp;ADDRESS(ROW(),COLUMN(NOTA[TANGGAL]))),-1)))</f>
        <v>44988</v>
      </c>
      <c r="AG24" s="28" t="str">
        <f ca="1">IF(NOTA[[#This Row],[NAMA BARANG]]="","",INDEX(NOTA[SUPPLIER],MATCH(,INDIRECT(ADDRESS(ROW(NOTA[ID]),COLUMN(NOTA[ID]))&amp;":"&amp;ADDRESS(ROW(),COLUMN(NOTA[ID]))),-1)))</f>
        <v>DUTA BUANA</v>
      </c>
      <c r="AH24" s="28" t="str">
        <f ca="1">IF(NOTA[[#This Row],[ID_H]]="","",IF(NOTA[[#This Row],[FAKTUR]]="",INDIRECT(ADDRESS(ROW()-1,COLUMN())),NOTA[[#This Row],[FAKTUR]]))</f>
        <v>UNTANA</v>
      </c>
      <c r="AI24" s="38">
        <f ca="1">IF(NOTA[[#This Row],[ID]]="","",COUNTIF(NOTA[ID_H],NOTA[[#This Row],[ID_H]]))</f>
        <v>1</v>
      </c>
      <c r="AJ24" s="38">
        <f>IF(NOTA[[#This Row],[TGL.NOTA]]="",IF(NOTA[[#This Row],[SUPPLIER_H]]="","",AJ23),MONTH(NOTA[[#This Row],[TGL.NOTA]]))</f>
        <v>3</v>
      </c>
      <c r="AK24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L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M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N24" s="181">
        <f>IF(NOTA[[#This Row],[CONCAT1]]="","",MATCH(NOTA[[#This Row],[CONCAT1]],[2]!db[NB NOTA_C],0)+1)</f>
        <v>92</v>
      </c>
    </row>
    <row r="25" spans="1:40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 t="str">
        <f ca="1">IF(NOTA[[#This Row],[NAMA BARANG]]="","",INDEX(NOTA[ID],MATCH(,INDIRECT(ADDRESS(ROW(NOTA[ID]),COLUMN(NOTA[ID]))&amp;":"&amp;ADDRESS(ROW(),COLUMN(NOTA[ID]))),-1)))</f>
        <v/>
      </c>
      <c r="E25" s="30"/>
      <c r="F25" s="26"/>
      <c r="G25" s="26"/>
      <c r="H25" s="55"/>
      <c r="I25" s="32"/>
      <c r="J25" s="33"/>
      <c r="K25" s="32"/>
      <c r="L25" s="26"/>
      <c r="M25" s="34"/>
      <c r="N25" s="32"/>
      <c r="O25" s="26"/>
      <c r="P25" s="28"/>
      <c r="Q25" s="46"/>
      <c r="R25" s="39"/>
      <c r="S25" s="35"/>
      <c r="T25" s="35"/>
      <c r="U25" s="36"/>
      <c r="V25" s="37"/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36" t="str">
        <f>IF(OR(NOTA[[#This Row],[QTY]]="",NOTA[[#This Row],[HARGA SATUAN]]="",),"",NOTA[[#This Row],[QTY]]*NOTA[[#This Row],[HARGA SATUAN]])</f>
        <v/>
      </c>
      <c r="AF25" s="33" t="str">
        <f ca="1">IF(NOTA[ID_H]="","",INDEX(NOTA[TANGGAL],MATCH(,INDIRECT(ADDRESS(ROW(NOTA[TANGGAL]),COLUMN(NOTA[TANGGAL]))&amp;":"&amp;ADDRESS(ROW(),COLUMN(NOTA[TANGGAL]))),-1)))</f>
        <v/>
      </c>
      <c r="AG25" s="28" t="str">
        <f ca="1">IF(NOTA[[#This Row],[NAMA BARANG]]="","",INDEX(NOTA[SUPPLIER],MATCH(,INDIRECT(ADDRESS(ROW(NOTA[ID]),COLUMN(NOTA[ID]))&amp;":"&amp;ADDRESS(ROW(),COLUMN(NOTA[ID]))),-1)))</f>
        <v/>
      </c>
      <c r="AH25" s="28" t="str">
        <f ca="1">IF(NOTA[[#This Row],[ID_H]]="","",IF(NOTA[[#This Row],[FAKTUR]]="",INDIRECT(ADDRESS(ROW()-1,COLUMN())),NOTA[[#This Row],[FAKTUR]]))</f>
        <v/>
      </c>
      <c r="AI25" s="38" t="str">
        <f ca="1">IF(NOTA[[#This Row],[ID]]="","",COUNTIF(NOTA[ID_H],NOTA[[#This Row],[ID_H]]))</f>
        <v/>
      </c>
      <c r="AJ25" s="38" t="str">
        <f ca="1">IF(NOTA[[#This Row],[TGL.NOTA]]="",IF(NOTA[[#This Row],[SUPPLIER_H]]="","",AJ24),MONTH(NOTA[[#This Row],[TGL.NOTA]]))</f>
        <v/>
      </c>
      <c r="AK25" s="38" t="str">
        <f>LOWER(SUBSTITUTE(SUBSTITUTE(SUBSTITUTE(SUBSTITUTE(SUBSTITUTE(SUBSTITUTE(SUBSTITUTE(SUBSTITUTE(SUBSTITUTE(NOTA[NAMA BARANG]," ",),".",""),"-",""),"(",""),")",""),",",""),"/",""),"""",""),"+",""))</f>
        <v/>
      </c>
      <c r="AL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" s="181" t="str">
        <f>IF(NOTA[[#This Row],[CONCAT1]]="","",MATCH(NOTA[[#This Row],[CONCAT1]],[2]!db[NB NOTA_C],0)+1)</f>
        <v/>
      </c>
    </row>
    <row r="26" spans="1:40" ht="20.100000000000001" customHeight="1" x14ac:dyDescent="0.25">
      <c r="A2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HAN_0303_039-2</v>
      </c>
      <c r="C26" s="29" t="e">
        <f ca="1">IF(NOTA[[#This Row],[ID_P]]="","",MATCH(NOTA[[#This Row],[ID_P]],[1]!B_MSK[N_ID],0))</f>
        <v>#REF!</v>
      </c>
      <c r="D26" s="29">
        <f ca="1">IF(NOTA[[#This Row],[NAMA BARANG]]="","",INDEX(NOTA[ID],MATCH(,INDIRECT(ADDRESS(ROW(NOTA[ID]),COLUMN(NOTA[ID]))&amp;":"&amp;ADDRESS(ROW(),COLUMN(NOTA[ID]))),-1)))</f>
        <v>6</v>
      </c>
      <c r="E26" s="30"/>
      <c r="F26" s="26" t="s">
        <v>379</v>
      </c>
      <c r="G26" s="26" t="s">
        <v>364</v>
      </c>
      <c r="H26" s="31" t="s">
        <v>380</v>
      </c>
      <c r="I26" s="32"/>
      <c r="J26" s="33">
        <v>44988</v>
      </c>
      <c r="K26" s="32"/>
      <c r="L26" s="26" t="s">
        <v>381</v>
      </c>
      <c r="M26" s="34">
        <v>1</v>
      </c>
      <c r="N26" s="32">
        <v>480</v>
      </c>
      <c r="O26" s="26" t="s">
        <v>382</v>
      </c>
      <c r="P26" s="28">
        <v>1450</v>
      </c>
      <c r="Q26" s="46"/>
      <c r="R26" s="39" t="s">
        <v>383</v>
      </c>
      <c r="S26" s="35"/>
      <c r="T26" s="35"/>
      <c r="U26" s="36"/>
      <c r="V26" s="37"/>
      <c r="W26" s="36">
        <f>IF(NOTA[[#This Row],[HARGA/ CTN]]="",NOTA[[#This Row],[JUMLAH_H]],NOTA[[#This Row],[HARGA/ CTN]]*IF(NOTA[[#This Row],[C]]="",0,NOTA[[#This Row],[C]]))</f>
        <v>696000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696000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6" s="36">
        <f>IF(OR(NOTA[[#This Row],[QTY]]="",NOTA[[#This Row],[HARGA SATUAN]]="",),"",NOTA[[#This Row],[QTY]]*NOTA[[#This Row],[HARGA SATUAN]])</f>
        <v>696000</v>
      </c>
      <c r="AF26" s="33">
        <f ca="1">IF(NOTA[ID_H]="","",INDEX(NOTA[TANGGAL],MATCH(,INDIRECT(ADDRESS(ROW(NOTA[TANGGAL]),COLUMN(NOTA[TANGGAL]))&amp;":"&amp;ADDRESS(ROW(),COLUMN(NOTA[TANGGAL]))),-1)))</f>
        <v>44988</v>
      </c>
      <c r="AG26" s="28" t="str">
        <f ca="1">IF(NOTA[[#This Row],[NAMA BARANG]]="","",INDEX(NOTA[SUPPLIER],MATCH(,INDIRECT(ADDRESS(ROW(NOTA[ID]),COLUMN(NOTA[ID]))&amp;":"&amp;ADDRESS(ROW(),COLUMN(NOTA[ID]))),-1)))</f>
        <v>HANSA</v>
      </c>
      <c r="AH26" s="28" t="str">
        <f ca="1">IF(NOTA[[#This Row],[ID_H]]="","",IF(NOTA[[#This Row],[FAKTUR]]="",INDIRECT(ADDRESS(ROW()-1,COLUMN())),NOTA[[#This Row],[FAKTUR]]))</f>
        <v>UNTANA</v>
      </c>
      <c r="AI26" s="38">
        <f ca="1">IF(NOTA[[#This Row],[ID]]="","",COUNTIF(NOTA[ID_H],NOTA[[#This Row],[ID_H]]))</f>
        <v>2</v>
      </c>
      <c r="AJ26" s="38">
        <f>IF(NOTA[[#This Row],[TGL.NOTA]]="",IF(NOTA[[#This Row],[SUPPLIER_H]]="","",AJ25),MONTH(NOTA[[#This Row],[TGL.NOTA]]))</f>
        <v>3</v>
      </c>
      <c r="AK2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malamshintoengk612w696000</v>
      </c>
      <c r="AM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malamshintoengk612w696000</v>
      </c>
      <c r="AN26" s="181">
        <f>IF(NOTA[[#This Row],[CONCAT1]]="","",MATCH(NOTA[[#This Row],[CONCAT1]],[2]!db[NB NOTA_C],0)+1)</f>
        <v>1448</v>
      </c>
    </row>
    <row r="27" spans="1:40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>
        <f ca="1">IF(NOTA[[#This Row],[NAMA BARANG]]="","",INDEX(NOTA[ID],MATCH(,INDIRECT(ADDRESS(ROW(NOTA[ID]),COLUMN(NOTA[ID]))&amp;":"&amp;ADDRESS(ROW(),COLUMN(NOTA[ID]))),-1)))</f>
        <v>6</v>
      </c>
      <c r="E27" s="30"/>
      <c r="F27" s="26"/>
      <c r="G27" s="26"/>
      <c r="H27" s="31"/>
      <c r="I27" s="26"/>
      <c r="J27" s="33"/>
      <c r="K27" s="32"/>
      <c r="L27" s="26" t="s">
        <v>384</v>
      </c>
      <c r="M27" s="34">
        <v>1</v>
      </c>
      <c r="N27" s="32">
        <v>210</v>
      </c>
      <c r="O27" s="26" t="s">
        <v>382</v>
      </c>
      <c r="P27" s="28">
        <v>3900</v>
      </c>
      <c r="Q27" s="46"/>
      <c r="R27" s="39" t="s">
        <v>385</v>
      </c>
      <c r="S27" s="35"/>
      <c r="T27" s="35"/>
      <c r="U27" s="36"/>
      <c r="V27" s="37"/>
      <c r="W27" s="36">
        <f>IF(NOTA[[#This Row],[HARGA/ CTN]]="",NOTA[[#This Row],[JUMLAH_H]],NOTA[[#This Row],[HARGA/ CTN]]*IF(NOTA[[#This Row],[C]]="",0,NOTA[[#This Row],[C]]))</f>
        <v>819000</v>
      </c>
      <c r="X27" s="36">
        <f>IF(NOTA[[#This Row],[JUMLAH]]="","",NOTA[[#This Row],[JUMLAH]]*NOTA[[#This Row],[DISC 1]])</f>
        <v>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0</v>
      </c>
      <c r="AA27" s="36">
        <f>IF(NOTA[[#This Row],[JUMLAH]]="","",NOTA[[#This Row],[JUMLAH]]-NOTA[[#This Row],[DISC]])</f>
        <v>819000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D27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27" s="36">
        <f>IF(OR(NOTA[[#This Row],[QTY]]="",NOTA[[#This Row],[HARGA SATUAN]]="",),"",NOTA[[#This Row],[QTY]]*NOTA[[#This Row],[HARGA SATUAN]])</f>
        <v>819000</v>
      </c>
      <c r="AF27" s="33">
        <f ca="1">IF(NOTA[ID_H]="","",INDEX(NOTA[TANGGAL],MATCH(,INDIRECT(ADDRESS(ROW(NOTA[TANGGAL]),COLUMN(NOTA[TANGGAL]))&amp;":"&amp;ADDRESS(ROW(),COLUMN(NOTA[TANGGAL]))),-1)))</f>
        <v>44988</v>
      </c>
      <c r="AG27" s="28" t="str">
        <f ca="1">IF(NOTA[[#This Row],[NAMA BARANG]]="","",INDEX(NOTA[SUPPLIER],MATCH(,INDIRECT(ADDRESS(ROW(NOTA[ID]),COLUMN(NOTA[ID]))&amp;":"&amp;ADDRESS(ROW(),COLUMN(NOTA[ID]))),-1)))</f>
        <v>HANSA</v>
      </c>
      <c r="AH27" s="28" t="str">
        <f ca="1">IF(NOTA[[#This Row],[ID_H]]="","",IF(NOTA[[#This Row],[FAKTUR]]="",INDIRECT(ADDRESS(ROW()-1,COLUMN())),NOTA[[#This Row],[FAKTUR]]))</f>
        <v>UNTANA</v>
      </c>
      <c r="AI27" s="38" t="str">
        <f ca="1">IF(NOTA[[#This Row],[ID]]="","",COUNTIF(NOTA[ID_H],NOTA[[#This Row],[ID_H]]))</f>
        <v/>
      </c>
      <c r="AJ27" s="38">
        <f ca="1">IF(NOTA[[#This Row],[TGL.NOTA]]="",IF(NOTA[[#This Row],[SUPPLIER_H]]="","",AJ26),MONTH(NOTA[[#This Row],[TGL.NOTA]]))</f>
        <v>3</v>
      </c>
      <c r="AK27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L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malamshintoengtg1wpolos819000</v>
      </c>
      <c r="AM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malamshintoengtg1wpolos819000</v>
      </c>
      <c r="AN27" s="181">
        <f>IF(NOTA[[#This Row],[CONCAT1]]="","",MATCH(NOTA[[#This Row],[CONCAT1]],[2]!db[NB NOTA_C],0)+1)</f>
        <v>1450</v>
      </c>
    </row>
    <row r="28" spans="1:40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Row],[ID_P]]="","",MATCH(NOTA[[#This Row],[ID_P]],[1]!B_MSK[N_ID],0))</f>
        <v/>
      </c>
      <c r="D28" s="29" t="str">
        <f ca="1">IF(NOTA[[#This Row],[NAMA BARANG]]="","",INDEX(NOTA[ID],MATCH(,INDIRECT(ADDRESS(ROW(NOTA[ID]),COLUMN(NOTA[ID]))&amp;":"&amp;ADDRESS(ROW(),COLUMN(NOTA[ID]))),-1)))</f>
        <v/>
      </c>
      <c r="E28" s="30"/>
      <c r="F28" s="26"/>
      <c r="G28" s="26"/>
      <c r="H28" s="31"/>
      <c r="I28" s="32"/>
      <c r="J28" s="33"/>
      <c r="K28" s="32"/>
      <c r="L28" s="26"/>
      <c r="M28" s="34"/>
      <c r="N28" s="32"/>
      <c r="O28" s="26"/>
      <c r="P28" s="28"/>
      <c r="Q28" s="46"/>
      <c r="R28" s="39"/>
      <c r="S28" s="35"/>
      <c r="T28" s="35"/>
      <c r="U28" s="36"/>
      <c r="V28" s="37"/>
      <c r="W28" s="36" t="str">
        <f>IF(NOTA[[#This Row],[HARGA/ CTN]]="",NOTA[[#This Row],[JUMLAH_H]],NOTA[[#This Row],[HARGA/ CTN]]*IF(NOTA[[#This Row],[C]]="",0,NOTA[[#This Row],[C]]))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3" t="str">
        <f ca="1">IF(NOTA[ID_H]="","",INDEX(NOTA[TANGGAL],MATCH(,INDIRECT(ADDRESS(ROW(NOTA[TANGGAL]),COLUMN(NOTA[TANGGAL]))&amp;":"&amp;ADDRESS(ROW(),COLUMN(NOTA[TANGGAL]))),-1)))</f>
        <v/>
      </c>
      <c r="AG28" s="28" t="str">
        <f ca="1">IF(NOTA[[#This Row],[NAMA BARANG]]="","",INDEX(NOTA[SUPPLIER],MATCH(,INDIRECT(ADDRESS(ROW(NOTA[ID]),COLUMN(NOTA[ID]))&amp;":"&amp;ADDRESS(ROW(),COLUMN(NOTA[ID]))),-1)))</f>
        <v/>
      </c>
      <c r="AH28" s="28" t="str">
        <f ca="1">IF(NOTA[[#This Row],[ID_H]]="","",IF(NOTA[[#This Row],[FAKTUR]]="",INDIRECT(ADDRESS(ROW()-1,COLUMN())),NOTA[[#This Row],[FAKTUR]]))</f>
        <v/>
      </c>
      <c r="AI28" s="38" t="str">
        <f ca="1">IF(NOTA[[#This Row],[ID]]="","",COUNTIF(NOTA[ID_H],NOTA[[#This Row],[ID_H]]))</f>
        <v/>
      </c>
      <c r="AJ28" s="38" t="str">
        <f ca="1">IF(NOTA[[#This Row],[TGL.NOTA]]="",IF(NOTA[[#This Row],[SUPPLIER_H]]="","",AJ27),MONTH(NOTA[[#This Row],[TGL.NOTA]]))</f>
        <v/>
      </c>
      <c r="AK28" s="38" t="str">
        <f>LOWER(SUBSTITUTE(SUBSTITUTE(SUBSTITUTE(SUBSTITUTE(SUBSTITUTE(SUBSTITUTE(SUBSTITUTE(SUBSTITUTE(SUBSTITUTE(NOTA[NAMA BARANG]," ",),".",""),"-",""),"(",""),")",""),",",""),"/",""),"""",""),"+",""))</f>
        <v/>
      </c>
      <c r="AL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" s="181" t="str">
        <f>IF(NOTA[[#This Row],[CONCAT1]]="","",MATCH(NOTA[[#This Row],[CONCAT1]],[2]!db[NB NOTA_C],0)+1)</f>
        <v/>
      </c>
    </row>
    <row r="29" spans="1:40" ht="20.100000000000001" customHeight="1" x14ac:dyDescent="0.25">
      <c r="A29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SBS_0303_54A-2</v>
      </c>
      <c r="C29" s="29" t="e">
        <f ca="1">IF(NOTA[[#This Row],[ID_P]]="","",MATCH(NOTA[[#This Row],[ID_P]],[1]!B_MSK[N_ID],0))</f>
        <v>#REF!</v>
      </c>
      <c r="D29" s="29">
        <f ca="1">IF(NOTA[[#This Row],[NAMA BARANG]]="","",INDEX(NOTA[ID],MATCH(,INDIRECT(ADDRESS(ROW(NOTA[ID]),COLUMN(NOTA[ID]))&amp;":"&amp;ADDRESS(ROW(),COLUMN(NOTA[ID]))),-1)))</f>
        <v>7</v>
      </c>
      <c r="E29" s="30"/>
      <c r="F29" s="26" t="s">
        <v>386</v>
      </c>
      <c r="G29" s="26" t="s">
        <v>364</v>
      </c>
      <c r="H29" s="31" t="s">
        <v>387</v>
      </c>
      <c r="I29" s="26"/>
      <c r="J29" s="33">
        <v>44984</v>
      </c>
      <c r="K29" s="32"/>
      <c r="L29" s="26" t="s">
        <v>388</v>
      </c>
      <c r="M29" s="34">
        <v>2</v>
      </c>
      <c r="N29" s="32">
        <v>120</v>
      </c>
      <c r="O29" s="26" t="s">
        <v>382</v>
      </c>
      <c r="P29" s="28">
        <v>8500</v>
      </c>
      <c r="Q29" s="46"/>
      <c r="R29" s="39" t="s">
        <v>389</v>
      </c>
      <c r="S29" s="35">
        <v>0.25</v>
      </c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1020000</v>
      </c>
      <c r="X29" s="36">
        <f>IF(NOTA[[#This Row],[JUMLAH]]="","",NOTA[[#This Row],[JUMLAH]]*NOTA[[#This Row],[DISC 1]])</f>
        <v>255000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255000</v>
      </c>
      <c r="AA29" s="36">
        <f>IF(NOTA[[#This Row],[JUMLAH]]="","",NOTA[[#This Row],[JUMLAH]]-NOTA[[#This Row],[DISC]])</f>
        <v>765000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E29" s="36">
        <f>IF(OR(NOTA[[#This Row],[QTY]]="",NOTA[[#This Row],[HARGA SATUAN]]="",),"",NOTA[[#This Row],[QTY]]*NOTA[[#This Row],[HARGA SATUAN]])</f>
        <v>1020000</v>
      </c>
      <c r="AF29" s="33">
        <f ca="1">IF(NOTA[ID_H]="","",INDEX(NOTA[TANGGAL],MATCH(,INDIRECT(ADDRESS(ROW(NOTA[TANGGAL]),COLUMN(NOTA[TANGGAL]))&amp;":"&amp;ADDRESS(ROW(),COLUMN(NOTA[TANGGAL]))),-1)))</f>
        <v>44988</v>
      </c>
      <c r="AG29" s="28" t="str">
        <f ca="1">IF(NOTA[[#This Row],[NAMA BARANG]]="","",INDEX(NOTA[SUPPLIER],MATCH(,INDIRECT(ADDRESS(ROW(NOTA[ID]),COLUMN(NOTA[ID]))&amp;":"&amp;ADDRESS(ROW(),COLUMN(NOTA[ID]))),-1)))</f>
        <v>SBS</v>
      </c>
      <c r="AH29" s="28" t="str">
        <f ca="1">IF(NOTA[[#This Row],[ID_H]]="","",IF(NOTA[[#This Row],[FAKTUR]]="",INDIRECT(ADDRESS(ROW()-1,COLUMN())),NOTA[[#This Row],[FAKTUR]]))</f>
        <v>UNTANA</v>
      </c>
      <c r="AI29" s="38">
        <f ca="1">IF(NOTA[[#This Row],[ID]]="","",COUNTIF(NOTA[ID_H],NOTA[[#This Row],[ID_H]]))</f>
        <v>2</v>
      </c>
      <c r="AJ29" s="38">
        <f>IF(NOTA[[#This Row],[TGL.NOTA]]="",IF(NOTA[[#This Row],[SUPPLIER_H]]="","",AJ28),MONTH(NOTA[[#This Row],[TGL.NOTA]]))</f>
        <v>2</v>
      </c>
      <c r="AK29" s="38" t="str">
        <f>LOWER(SUBSTITUTE(SUBSTITUTE(SUBSTITUTE(SUBSTITUTE(SUBSTITUTE(SUBSTITUTE(SUBSTITUTE(SUBSTITUTE(SUBSTITUTE(NOTA[NAMA BARANG]," ",),".",""),"-",""),"(",""),")",""),",",""),"/",""),"""",""),"+",""))</f>
        <v>dispensermicrotopm200</v>
      </c>
      <c r="AL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dispensermicrotopm2005100000.25</v>
      </c>
      <c r="AM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dispensermicrotopm2005100000.25</v>
      </c>
      <c r="AN29" s="181" t="e">
        <f>IF(NOTA[[#This Row],[CONCAT1]]="","",MATCH(NOTA[[#This Row],[CONCAT1]],[2]!db[NB NOTA_C],0)+1)</f>
        <v>#N/A</v>
      </c>
    </row>
    <row r="30" spans="1:40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>
        <f ca="1">IF(NOTA[[#This Row],[NAMA BARANG]]="","",INDEX(NOTA[ID],MATCH(,INDIRECT(ADDRESS(ROW(NOTA[ID]),COLUMN(NOTA[ID]))&amp;":"&amp;ADDRESS(ROW(),COLUMN(NOTA[ID]))),-1)))</f>
        <v>7</v>
      </c>
      <c r="E30" s="30"/>
      <c r="F30" s="32"/>
      <c r="G30" s="32"/>
      <c r="H30" s="55"/>
      <c r="I30" s="32"/>
      <c r="J30" s="33"/>
      <c r="K30" s="32"/>
      <c r="L30" s="26" t="s">
        <v>390</v>
      </c>
      <c r="M30" s="34">
        <v>2</v>
      </c>
      <c r="N30" s="26">
        <v>120</v>
      </c>
      <c r="O30" s="26" t="s">
        <v>382</v>
      </c>
      <c r="P30" s="28">
        <v>11500</v>
      </c>
      <c r="Q30" s="46"/>
      <c r="R30" s="39" t="s">
        <v>389</v>
      </c>
      <c r="S30" s="35">
        <v>0.25</v>
      </c>
      <c r="T30" s="35"/>
      <c r="U30" s="36"/>
      <c r="V30" s="37"/>
      <c r="W30" s="36">
        <f>IF(NOTA[[#This Row],[HARGA/ CTN]]="",NOTA[[#This Row],[JUMLAH_H]],NOTA[[#This Row],[HARGA/ CTN]]*IF(NOTA[[#This Row],[C]]="",0,NOTA[[#This Row],[C]]))</f>
        <v>1380000</v>
      </c>
      <c r="X30" s="36">
        <f>IF(NOTA[[#This Row],[JUMLAH]]="","",NOTA[[#This Row],[JUMLAH]]*NOTA[[#This Row],[DISC 1]])</f>
        <v>345000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345000</v>
      </c>
      <c r="AA30" s="36">
        <f>IF(NOTA[[#This Row],[JUMLAH]]="","",NOTA[[#This Row],[JUMLAH]]-NOTA[[#This Row],[DISC]])</f>
        <v>1035000</v>
      </c>
      <c r="AB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30" s="36">
        <f>IF(OR(NOTA[[#This Row],[QTY]]="",NOTA[[#This Row],[HARGA SATUAN]]="",),"",NOTA[[#This Row],[QTY]]*NOTA[[#This Row],[HARGA SATUAN]])</f>
        <v>1380000</v>
      </c>
      <c r="AF30" s="33">
        <f ca="1">IF(NOTA[ID_H]="","",INDEX(NOTA[TANGGAL],MATCH(,INDIRECT(ADDRESS(ROW(NOTA[TANGGAL]),COLUMN(NOTA[TANGGAL]))&amp;":"&amp;ADDRESS(ROW(),COLUMN(NOTA[TANGGAL]))),-1)))</f>
        <v>44988</v>
      </c>
      <c r="AG30" s="28" t="str">
        <f ca="1">IF(NOTA[[#This Row],[NAMA BARANG]]="","",INDEX(NOTA[SUPPLIER],MATCH(,INDIRECT(ADDRESS(ROW(NOTA[ID]),COLUMN(NOTA[ID]))&amp;":"&amp;ADDRESS(ROW(),COLUMN(NOTA[ID]))),-1)))</f>
        <v>SBS</v>
      </c>
      <c r="AH30" s="28" t="str">
        <f ca="1">IF(NOTA[[#This Row],[ID_H]]="","",IF(NOTA[[#This Row],[FAKTUR]]="",INDIRECT(ADDRESS(ROW()-1,COLUMN())),NOTA[[#This Row],[FAKTUR]]))</f>
        <v>UNTANA</v>
      </c>
      <c r="AI30" s="38" t="str">
        <f ca="1">IF(NOTA[[#This Row],[ID]]="","",COUNTIF(NOTA[ID_H],NOTA[[#This Row],[ID_H]]))</f>
        <v/>
      </c>
      <c r="AJ30" s="38">
        <f ca="1">IF(NOTA[[#This Row],[TGL.NOTA]]="",IF(NOTA[[#This Row],[SUPPLIER_H]]="","",AJ29),MONTH(NOTA[[#This Row],[TGL.NOTA]]))</f>
        <v>2</v>
      </c>
      <c r="AK30" s="38" t="str">
        <f>LOWER(SUBSTITUTE(SUBSTITUTE(SUBSTITUTE(SUBSTITUTE(SUBSTITUTE(SUBSTITUTE(SUBSTITUTE(SUBSTITUTE(SUBSTITUTE(NOTA[NAMA BARANG]," ",),".",""),"-",""),"(",""),")",""),",",""),"/",""),"""",""),"+",""))</f>
        <v>dispensermicrotopm700</v>
      </c>
      <c r="AL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dispensermicrotopm7006900000.25</v>
      </c>
      <c r="AM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dispensermicrotopm7006900000.25</v>
      </c>
      <c r="AN30" s="181">
        <f>IF(NOTA[[#This Row],[CONCAT1]]="","",MATCH(NOTA[[#This Row],[CONCAT1]],[2]!db[NB NOTA_C],0)+1)</f>
        <v>598</v>
      </c>
    </row>
    <row r="31" spans="1:40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 t="str">
        <f ca="1">IF(NOTA[[#This Row],[NAMA BARANG]]="","",INDEX(NOTA[ID],MATCH(,INDIRECT(ADDRESS(ROW(NOTA[ID]),COLUMN(NOTA[ID]))&amp;":"&amp;ADDRESS(ROW(),COLUMN(NOTA[ID]))),-1)))</f>
        <v/>
      </c>
      <c r="E31" s="30"/>
      <c r="F31" s="26"/>
      <c r="G31" s="26"/>
      <c r="H31" s="31"/>
      <c r="I31" s="26"/>
      <c r="J31" s="33"/>
      <c r="K31" s="32"/>
      <c r="L31" s="26"/>
      <c r="M31" s="34"/>
      <c r="N31" s="32"/>
      <c r="O31" s="26"/>
      <c r="P31" s="28"/>
      <c r="Q31" s="46"/>
      <c r="R31" s="39"/>
      <c r="S31" s="35"/>
      <c r="T31" s="35"/>
      <c r="U31" s="36"/>
      <c r="V31" s="37"/>
      <c r="W31" s="36" t="str">
        <f>IF(NOTA[[#This Row],[HARGA/ CTN]]="",NOTA[[#This Row],[JUMLAH_H]],NOTA[[#This Row],[HARGA/ CTN]]*IF(NOTA[[#This Row],[C]]="",0,NOTA[[#This Row],[C]]))</f>
        <v/>
      </c>
      <c r="X31" s="36" t="str">
        <f>IF(NOTA[[#This Row],[JUMLAH]]="","",NOTA[[#This Row],[JUMLAH]]*NOTA[[#This Row],[DISC 1]])</f>
        <v/>
      </c>
      <c r="Y31" s="36" t="str">
        <f>IF(NOTA[[#This Row],[JUMLAH]]="","",(NOTA[[#This Row],[JUMLAH]]-NOTA[[#This Row],[DISC 1-]])*NOTA[[#This Row],[DISC 2]])</f>
        <v/>
      </c>
      <c r="Z31" s="36" t="str">
        <f>IF(NOTA[[#This Row],[JUMLAH]]="","",NOTA[[#This Row],[DISC 1-]]+NOTA[[#This Row],[DISC 2-]])</f>
        <v/>
      </c>
      <c r="AA31" s="36" t="str">
        <f>IF(NOTA[[#This Row],[JUMLAH]]="","",NOTA[[#This Row],[JUMLAH]]-NOTA[[#This Row],[DISC]])</f>
        <v/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6" t="str">
        <f>IF(OR(NOTA[[#This Row],[QTY]]="",NOTA[[#This Row],[HARGA SATUAN]]="",),"",NOTA[[#This Row],[QTY]]*NOTA[[#This Row],[HARGA SATUAN]])</f>
        <v/>
      </c>
      <c r="AF31" s="33" t="str">
        <f ca="1">IF(NOTA[ID_H]="","",INDEX(NOTA[TANGGAL],MATCH(,INDIRECT(ADDRESS(ROW(NOTA[TANGGAL]),COLUMN(NOTA[TANGGAL]))&amp;":"&amp;ADDRESS(ROW(),COLUMN(NOTA[TANGGAL]))),-1)))</f>
        <v/>
      </c>
      <c r="AG31" s="28" t="str">
        <f ca="1">IF(NOTA[[#This Row],[NAMA BARANG]]="","",INDEX(NOTA[SUPPLIER],MATCH(,INDIRECT(ADDRESS(ROW(NOTA[ID]),COLUMN(NOTA[ID]))&amp;":"&amp;ADDRESS(ROW(),COLUMN(NOTA[ID]))),-1)))</f>
        <v/>
      </c>
      <c r="AH31" s="28" t="str">
        <f ca="1">IF(NOTA[[#This Row],[ID_H]]="","",IF(NOTA[[#This Row],[FAKTUR]]="",INDIRECT(ADDRESS(ROW()-1,COLUMN())),NOTA[[#This Row],[FAKTUR]]))</f>
        <v/>
      </c>
      <c r="AI31" s="38" t="str">
        <f ca="1">IF(NOTA[[#This Row],[ID]]="","",COUNTIF(NOTA[ID_H],NOTA[[#This Row],[ID_H]]))</f>
        <v/>
      </c>
      <c r="AJ31" s="38" t="str">
        <f ca="1">IF(NOTA[[#This Row],[TGL.NOTA]]="",IF(NOTA[[#This Row],[SUPPLIER_H]]="","",AJ30),MONTH(NOTA[[#This Row],[TGL.NOTA]]))</f>
        <v/>
      </c>
      <c r="AK31" s="38" t="str">
        <f>LOWER(SUBSTITUTE(SUBSTITUTE(SUBSTITUTE(SUBSTITUTE(SUBSTITUTE(SUBSTITUTE(SUBSTITUTE(SUBSTITUTE(SUBSTITUTE(NOTA[NAMA BARANG]," ",),".",""),"-",""),"(",""),")",""),",",""),"/",""),"""",""),"+",""))</f>
        <v/>
      </c>
      <c r="AL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" s="181" t="str">
        <f>IF(NOTA[[#This Row],[CONCAT1]]="","",MATCH(NOTA[[#This Row],[CONCAT1]],[2]!db[NB NOTA_C],0)+1)</f>
        <v/>
      </c>
    </row>
    <row r="32" spans="1:40" ht="20.100000000000001" customHeight="1" x14ac:dyDescent="0.25">
      <c r="A32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3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PPW_0303_ 23-1</v>
      </c>
      <c r="C32" s="29" t="e">
        <f ca="1">IF(NOTA[[#This Row],[ID_P]]="","",MATCH(NOTA[[#This Row],[ID_P]],[1]!B_MSK[N_ID],0))</f>
        <v>#REF!</v>
      </c>
      <c r="D32" s="29">
        <f ca="1">IF(NOTA[[#This Row],[NAMA BARANG]]="","",INDEX(NOTA[ID],MATCH(,INDIRECT(ADDRESS(ROW(NOTA[ID]),COLUMN(NOTA[ID]))&amp;":"&amp;ADDRESS(ROW(),COLUMN(NOTA[ID]))),-1)))</f>
        <v>8</v>
      </c>
      <c r="E32" s="30"/>
      <c r="F32" s="26" t="s">
        <v>391</v>
      </c>
      <c r="G32" s="26" t="s">
        <v>364</v>
      </c>
      <c r="H32" s="31" t="s">
        <v>392</v>
      </c>
      <c r="I32" s="32"/>
      <c r="J32" s="33">
        <v>44984</v>
      </c>
      <c r="K32" s="32"/>
      <c r="L32" s="26" t="s">
        <v>393</v>
      </c>
      <c r="M32" s="34">
        <v>5</v>
      </c>
      <c r="N32" s="32">
        <v>500</v>
      </c>
      <c r="O32" s="26" t="s">
        <v>394</v>
      </c>
      <c r="P32" s="28">
        <v>26780</v>
      </c>
      <c r="Q32" s="46"/>
      <c r="R32" s="39" t="s">
        <v>395</v>
      </c>
      <c r="S32" s="35">
        <v>0.2</v>
      </c>
      <c r="T32" s="35">
        <v>0.04</v>
      </c>
      <c r="U32" s="36"/>
      <c r="V32" s="37"/>
      <c r="W32" s="36">
        <f>IF(NOTA[[#This Row],[HARGA/ CTN]]="",NOTA[[#This Row],[JUMLAH_H]],NOTA[[#This Row],[HARGA/ CTN]]*IF(NOTA[[#This Row],[C]]="",0,NOTA[[#This Row],[C]]))</f>
        <v>13390000</v>
      </c>
      <c r="X32" s="36">
        <f>IF(NOTA[[#This Row],[JUMLAH]]="","",NOTA[[#This Row],[JUMLAH]]*NOTA[[#This Row],[DISC 1]])</f>
        <v>2678000</v>
      </c>
      <c r="Y32" s="36">
        <f>IF(NOTA[[#This Row],[JUMLAH]]="","",(NOTA[[#This Row],[JUMLAH]]-NOTA[[#This Row],[DISC 1-]])*NOTA[[#This Row],[DISC 2]])</f>
        <v>428480</v>
      </c>
      <c r="Z32" s="36">
        <f>IF(NOTA[[#This Row],[JUMLAH]]="","",NOTA[[#This Row],[DISC 1-]]+NOTA[[#This Row],[DISC 2-]])</f>
        <v>3106480</v>
      </c>
      <c r="AA32" s="36">
        <f>IF(NOTA[[#This Row],[JUMLAH]]="","",NOTA[[#This Row],[JUMLAH]]-NOTA[[#This Row],[DISC]])</f>
        <v>10283520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" s="36">
        <f>IF(OR(NOTA[[#This Row],[QTY]]="",NOTA[[#This Row],[HARGA SATUAN]]="",),"",NOTA[[#This Row],[QTY]]*NOTA[[#This Row],[HARGA SATUAN]])</f>
        <v>13390000</v>
      </c>
      <c r="AF32" s="33">
        <f ca="1">IF(NOTA[ID_H]="","",INDEX(NOTA[TANGGAL],MATCH(,INDIRECT(ADDRESS(ROW(NOTA[TANGGAL]),COLUMN(NOTA[TANGGAL]))&amp;":"&amp;ADDRESS(ROW(),COLUMN(NOTA[TANGGAL]))),-1)))</f>
        <v>44988</v>
      </c>
      <c r="AG32" s="28" t="str">
        <f ca="1">IF(NOTA[[#This Row],[NAMA BARANG]]="","",INDEX(NOTA[SUPPLIER],MATCH(,INDIRECT(ADDRESS(ROW(NOTA[ID]),COLUMN(NOTA[ID]))&amp;":"&amp;ADDRESS(ROW(),COLUMN(NOTA[ID]))),-1)))</f>
        <v>PPW</v>
      </c>
      <c r="AH32" s="28" t="str">
        <f ca="1">IF(NOTA[[#This Row],[ID_H]]="","",IF(NOTA[[#This Row],[FAKTUR]]="",INDIRECT(ADDRESS(ROW()-1,COLUMN())),NOTA[[#This Row],[FAKTUR]]))</f>
        <v>UNTANA</v>
      </c>
      <c r="AI32" s="38">
        <f ca="1">IF(NOTA[[#This Row],[ID]]="","",COUNTIF(NOTA[ID_H],NOTA[[#This Row],[ID_H]]))</f>
        <v>1</v>
      </c>
      <c r="AJ32" s="38">
        <f>IF(NOTA[[#This Row],[TGL.NOTA]]="",IF(NOTA[[#This Row],[SUPPLIER_H]]="","",AJ31),MONTH(NOTA[[#This Row],[TGL.NOTA]]))</f>
        <v>2</v>
      </c>
      <c r="AK32" s="38" t="str">
        <f>LOWER(SUBSTITUTE(SUBSTITUTE(SUBSTITUTE(SUBSTITUTE(SUBSTITUTE(SUBSTITUTE(SUBSTITUTE(SUBSTITUTE(SUBSTITUTE(NOTA[NAMA BARANG]," ",),".",""),"-",""),"(",""),")",""),",",""),"/",""),"""",""),"+",""))</f>
        <v>bt30cm</v>
      </c>
      <c r="AL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2" s="181">
        <f>IF(NOTA[[#This Row],[CONCAT1]]="","",MATCH(NOTA[[#This Row],[CONCAT1]],[2]!db[NB NOTA_C],0)+1)</f>
        <v>332</v>
      </c>
    </row>
    <row r="33" spans="1:40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32"/>
      <c r="G33" s="32"/>
      <c r="H33" s="55"/>
      <c r="I33" s="32"/>
      <c r="J33" s="51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CTN]]*IF(NOTA[[#This Row],[C]]="",0,NOTA[[#This Row],[C]]))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28" t="str">
        <f ca="1">IF(NOTA[[#This Row],[ID_H]]="","",IF(NOTA[[#This Row],[FAKTUR]]="",INDIRECT(ADDRESS(ROW()-1,COLUMN())),NOTA[[#This Row],[FAKTUR]]))</f>
        <v/>
      </c>
      <c r="AI33" s="38" t="str">
        <f ca="1">IF(NOTA[[#This Row],[ID]]="","",COUNTIF(NOTA[ID_H],NOTA[[#This Row],[ID_H]]))</f>
        <v/>
      </c>
      <c r="AJ33" s="38" t="str">
        <f ca="1">IF(NOTA[[#This Row],[TGL.NOTA]]="",IF(NOTA[[#This Row],[SUPPLIER_H]]="","",AJ32),MONTH(NOTA[[#This Row],[TGL.NOTA]]))</f>
        <v/>
      </c>
      <c r="AK33" s="38" t="str">
        <f>LOWER(SUBSTITUTE(SUBSTITUTE(SUBSTITUTE(SUBSTITUTE(SUBSTITUTE(SUBSTITUTE(SUBSTITUTE(SUBSTITUTE(SUBSTITUTE(NOTA[NAMA BARANG]," ",),".",""),"-",""),"(",""),")",""),",",""),"/",""),"""",""),"+",""))</f>
        <v/>
      </c>
      <c r="AL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" s="181" t="str">
        <f>IF(NOTA[[#This Row],[CONCAT1]]="","",MATCH(NOTA[[#This Row],[CONCAT1]],[2]!db[NB NOTA_C],0)+1)</f>
        <v/>
      </c>
    </row>
    <row r="34" spans="1:40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ATA_0703_896-5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9</v>
      </c>
      <c r="E34" s="30">
        <v>44992</v>
      </c>
      <c r="F34" s="26" t="s">
        <v>25</v>
      </c>
      <c r="G34" s="26" t="s">
        <v>24</v>
      </c>
      <c r="H34" s="31" t="s">
        <v>396</v>
      </c>
      <c r="I34" s="32"/>
      <c r="J34" s="33">
        <v>44989</v>
      </c>
      <c r="K34" s="32"/>
      <c r="L34" s="26" t="s">
        <v>116</v>
      </c>
      <c r="M34" s="34">
        <v>1</v>
      </c>
      <c r="N34" s="32">
        <v>500</v>
      </c>
      <c r="O34" s="26" t="s">
        <v>397</v>
      </c>
      <c r="P34" s="28">
        <v>3050</v>
      </c>
      <c r="Q34" s="46"/>
      <c r="R34" s="39" t="s">
        <v>398</v>
      </c>
      <c r="S34" s="35">
        <v>0.125</v>
      </c>
      <c r="T34" s="35">
        <v>0.05</v>
      </c>
      <c r="U34" s="36"/>
      <c r="V34" s="37"/>
      <c r="W34" s="36">
        <f>IF(NOTA[[#This Row],[HARGA/ CTN]]="",NOTA[[#This Row],[JUMLAH_H]],NOTA[[#This Row],[HARGA/ CTN]]*IF(NOTA[[#This Row],[C]]="",0,NOTA[[#This Row],[C]]))</f>
        <v>1525000</v>
      </c>
      <c r="X34" s="36">
        <f>IF(NOTA[[#This Row],[JUMLAH]]="","",NOTA[[#This Row],[JUMLAH]]*NOTA[[#This Row],[DISC 1]])</f>
        <v>190625</v>
      </c>
      <c r="Y34" s="36">
        <f>IF(NOTA[[#This Row],[JUMLAH]]="","",(NOTA[[#This Row],[JUMLAH]]-NOTA[[#This Row],[DISC 1-]])*NOTA[[#This Row],[DISC 2]])</f>
        <v>66718.75</v>
      </c>
      <c r="Z34" s="36">
        <f>IF(NOTA[[#This Row],[JUMLAH]]="","",NOTA[[#This Row],[DISC 1-]]+NOTA[[#This Row],[DISC 2-]])</f>
        <v>257343.75</v>
      </c>
      <c r="AA34" s="36">
        <f>IF(NOTA[[#This Row],[JUMLAH]]="","",NOTA[[#This Row],[JUMLAH]]-NOTA[[#This Row],[DISC]])</f>
        <v>1267656.25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4" s="36">
        <f>IF(OR(NOTA[[#This Row],[QTY]]="",NOTA[[#This Row],[HARGA SATUAN]]="",),"",NOTA[[#This Row],[QTY]]*NOTA[[#This Row],[HARGA SATUAN]])</f>
        <v>1525000</v>
      </c>
      <c r="AF34" s="33">
        <f ca="1">IF(NOTA[ID_H]="","",INDEX(NOTA[TANGGAL],MATCH(,INDIRECT(ADDRESS(ROW(NOTA[TANGGAL]),COLUMN(NOTA[TANGGAL]))&amp;":"&amp;ADDRESS(ROW(),COLUMN(NOTA[TANGGAL]))),-1)))</f>
        <v>44992</v>
      </c>
      <c r="AG34" s="28" t="str">
        <f ca="1">IF(NOTA[[#This Row],[NAMA BARANG]]="","",INDEX(NOTA[SUPPLIER],MATCH(,INDIRECT(ADDRESS(ROW(NOTA[ID]),COLUMN(NOTA[ID]))&amp;":"&amp;ADDRESS(ROW(),COLUMN(NOTA[ID]))),-1)))</f>
        <v>ATALI MAKMUR</v>
      </c>
      <c r="AH34" s="28" t="str">
        <f ca="1">IF(NOTA[[#This Row],[ID_H]]="","",IF(NOTA[[#This Row],[FAKTUR]]="",INDIRECT(ADDRESS(ROW()-1,COLUMN())),NOTA[[#This Row],[FAKTUR]]))</f>
        <v>ARTO MORO</v>
      </c>
      <c r="AI34" s="38">
        <f ca="1">IF(NOTA[[#This Row],[ID]]="","",COUNTIF(NOTA[ID_H],NOTA[[#This Row],[ID_H]]))</f>
        <v>5</v>
      </c>
      <c r="AJ34" s="38">
        <f>IF(NOTA[[#This Row],[TGL.NOTA]]="",IF(NOTA[[#This Row],[SUPPLIER_H]]="","",AJ33),MONTH(NOTA[[#This Row],[TGL.NOTA]]))</f>
        <v>3</v>
      </c>
      <c r="AK3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34" s="181">
        <f>IF(NOTA[[#This Row],[CONCAT1]]="","",MATCH(NOTA[[#This Row],[CONCAT1]],[2]!db[NB NOTA_C],0)+1)</f>
        <v>1366</v>
      </c>
    </row>
    <row r="35" spans="1:40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9</v>
      </c>
      <c r="E35" s="30"/>
      <c r="F35" s="26"/>
      <c r="G35" s="26"/>
      <c r="H35" s="55"/>
      <c r="I35" s="32"/>
      <c r="J35" s="33"/>
      <c r="K35" s="32"/>
      <c r="L35" s="26" t="s">
        <v>399</v>
      </c>
      <c r="M35" s="34">
        <v>3</v>
      </c>
      <c r="N35" s="32">
        <v>432</v>
      </c>
      <c r="O35" s="26" t="s">
        <v>394</v>
      </c>
      <c r="P35" s="28">
        <v>12600</v>
      </c>
      <c r="Q35" s="46"/>
      <c r="R35" s="39" t="s">
        <v>400</v>
      </c>
      <c r="S35" s="35">
        <v>0.125</v>
      </c>
      <c r="T35" s="35">
        <v>0.05</v>
      </c>
      <c r="U35" s="36"/>
      <c r="V35" s="37"/>
      <c r="W35" s="36">
        <f>IF(NOTA[[#This Row],[HARGA/ CTN]]="",NOTA[[#This Row],[JUMLAH_H]],NOTA[[#This Row],[HARGA/ CTN]]*IF(NOTA[[#This Row],[C]]="",0,NOTA[[#This Row],[C]]))</f>
        <v>5443200</v>
      </c>
      <c r="X35" s="36">
        <f>IF(NOTA[[#This Row],[JUMLAH]]="","",NOTA[[#This Row],[JUMLAH]]*NOTA[[#This Row],[DISC 1]])</f>
        <v>680400</v>
      </c>
      <c r="Y35" s="36">
        <f>IF(NOTA[[#This Row],[JUMLAH]]="","",(NOTA[[#This Row],[JUMLAH]]-NOTA[[#This Row],[DISC 1-]])*NOTA[[#This Row],[DISC 2]])</f>
        <v>238140</v>
      </c>
      <c r="Z35" s="36">
        <f>IF(NOTA[[#This Row],[JUMLAH]]="","",NOTA[[#This Row],[DISC 1-]]+NOTA[[#This Row],[DISC 2-]])</f>
        <v>918540</v>
      </c>
      <c r="AA35" s="36">
        <f>IF(NOTA[[#This Row],[JUMLAH]]="","",NOTA[[#This Row],[JUMLAH]]-NOTA[[#This Row],[DISC]])</f>
        <v>4524660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5" s="36">
        <f>IF(OR(NOTA[[#This Row],[QTY]]="",NOTA[[#This Row],[HARGA SATUAN]]="",),"",NOTA[[#This Row],[QTY]]*NOTA[[#This Row],[HARGA SATUAN]])</f>
        <v>5443200</v>
      </c>
      <c r="AF35" s="33">
        <f ca="1">IF(NOTA[ID_H]="","",INDEX(NOTA[TANGGAL],MATCH(,INDIRECT(ADDRESS(ROW(NOTA[TANGGAL]),COLUMN(NOTA[TANGGAL]))&amp;":"&amp;ADDRESS(ROW(),COLUMN(NOTA[TANGGAL]))),-1)))</f>
        <v>44992</v>
      </c>
      <c r="AG35" s="28" t="str">
        <f ca="1">IF(NOTA[[#This Row],[NAMA BARANG]]="","",INDEX(NOTA[SUPPLIER],MATCH(,INDIRECT(ADDRESS(ROW(NOTA[ID]),COLUMN(NOTA[ID]))&amp;":"&amp;ADDRESS(ROW(),COLUMN(NOTA[ID]))),-1)))</f>
        <v>ATALI MAKMUR</v>
      </c>
      <c r="AH35" s="28" t="str">
        <f ca="1">IF(NOTA[[#This Row],[ID_H]]="","",IF(NOTA[[#This Row],[FAKTUR]]="",INDIRECT(ADDRESS(ROW()-1,COLUMN())),NOTA[[#This Row],[FAKTUR]]))</f>
        <v>ARTO MORO</v>
      </c>
      <c r="AI35" s="38" t="str">
        <f ca="1">IF(NOTA[[#This Row],[ID]]="","",COUNTIF(NOTA[ID_H],NOTA[[#This Row],[ID_H]]))</f>
        <v/>
      </c>
      <c r="AJ35" s="38">
        <f ca="1">IF(NOTA[[#This Row],[TGL.NOTA]]="",IF(NOTA[[#This Row],[SUPPLIER_H]]="","",AJ34),MONTH(NOTA[[#This Row],[TGL.NOTA]]))</f>
        <v>3</v>
      </c>
      <c r="AK35" s="3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35" s="181" t="e">
        <f>IF(NOTA[[#This Row],[CONCAT1]]="","",MATCH(NOTA[[#This Row],[CONCAT1]],[2]!db[NB NOTA_C],0)+1)</f>
        <v>#N/A</v>
      </c>
    </row>
    <row r="36" spans="1:40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9</v>
      </c>
      <c r="E36" s="30"/>
      <c r="F36" s="26"/>
      <c r="G36" s="26"/>
      <c r="H36" s="31"/>
      <c r="I36" s="26"/>
      <c r="J36" s="33"/>
      <c r="K36" s="32"/>
      <c r="L36" s="26" t="s">
        <v>401</v>
      </c>
      <c r="M36" s="34">
        <v>2</v>
      </c>
      <c r="N36" s="32">
        <v>60</v>
      </c>
      <c r="O36" s="26" t="s">
        <v>402</v>
      </c>
      <c r="P36" s="28">
        <v>48600</v>
      </c>
      <c r="Q36" s="46"/>
      <c r="R36" s="39" t="s">
        <v>403</v>
      </c>
      <c r="S36" s="35">
        <v>0.125</v>
      </c>
      <c r="T36" s="35">
        <v>0.05</v>
      </c>
      <c r="U36" s="36"/>
      <c r="V36" s="37"/>
      <c r="W36" s="36">
        <f>IF(NOTA[[#This Row],[HARGA/ CTN]]="",NOTA[[#This Row],[JUMLAH_H]],NOTA[[#This Row],[HARGA/ CTN]]*IF(NOTA[[#This Row],[C]]="",0,NOTA[[#This Row],[C]]))</f>
        <v>2916000</v>
      </c>
      <c r="X36" s="36">
        <f>IF(NOTA[[#This Row],[JUMLAH]]="","",NOTA[[#This Row],[JUMLAH]]*NOTA[[#This Row],[DISC 1]])</f>
        <v>364500</v>
      </c>
      <c r="Y36" s="36">
        <f>IF(NOTA[[#This Row],[JUMLAH]]="","",(NOTA[[#This Row],[JUMLAH]]-NOTA[[#This Row],[DISC 1-]])*NOTA[[#This Row],[DISC 2]])</f>
        <v>127575</v>
      </c>
      <c r="Z36" s="36">
        <f>IF(NOTA[[#This Row],[JUMLAH]]="","",NOTA[[#This Row],[DISC 1-]]+NOTA[[#This Row],[DISC 2-]])</f>
        <v>492075</v>
      </c>
      <c r="AA36" s="36">
        <f>IF(NOTA[[#This Row],[JUMLAH]]="","",NOTA[[#This Row],[JUMLAH]]-NOTA[[#This Row],[DISC]])</f>
        <v>2423925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6" s="36">
        <f>IF(OR(NOTA[[#This Row],[QTY]]="",NOTA[[#This Row],[HARGA SATUAN]]="",),"",NOTA[[#This Row],[QTY]]*NOTA[[#This Row],[HARGA SATUAN]])</f>
        <v>2916000</v>
      </c>
      <c r="AF36" s="33">
        <f ca="1">IF(NOTA[ID_H]="","",INDEX(NOTA[TANGGAL],MATCH(,INDIRECT(ADDRESS(ROW(NOTA[TANGGAL]),COLUMN(NOTA[TANGGAL]))&amp;":"&amp;ADDRESS(ROW(),COLUMN(NOTA[TANGGAL]))),-1)))</f>
        <v>44992</v>
      </c>
      <c r="AG36" s="28" t="str">
        <f ca="1">IF(NOTA[[#This Row],[NAMA BARANG]]="","",INDEX(NOTA[SUPPLIER],MATCH(,INDIRECT(ADDRESS(ROW(NOTA[ID]),COLUMN(NOTA[ID]))&amp;":"&amp;ADDRESS(ROW(),COLUMN(NOTA[ID]))),-1)))</f>
        <v>ATALI MAKMUR</v>
      </c>
      <c r="AH36" s="28" t="str">
        <f ca="1">IF(NOTA[[#This Row],[ID_H]]="","",IF(NOTA[[#This Row],[FAKTUR]]="",INDIRECT(ADDRESS(ROW()-1,COLUMN())),NOTA[[#This Row],[FAKTUR]]))</f>
        <v>ARTO MORO</v>
      </c>
      <c r="AI36" s="38" t="str">
        <f ca="1">IF(NOTA[[#This Row],[ID]]="","",COUNTIF(NOTA[ID_H],NOTA[[#This Row],[ID_H]]))</f>
        <v/>
      </c>
      <c r="AJ36" s="38">
        <f ca="1">IF(NOTA[[#This Row],[TGL.NOTA]]="",IF(NOTA[[#This Row],[SUPPLIER_H]]="","",AJ35),MONTH(NOTA[[#This Row],[TGL.NOTA]]))</f>
        <v>3</v>
      </c>
      <c r="AK36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L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M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N36" s="181">
        <f>IF(NOTA[[#This Row],[CONCAT1]]="","",MATCH(NOTA[[#This Row],[CONCAT1]],[2]!db[NB NOTA_C],0)+1)</f>
        <v>199</v>
      </c>
    </row>
    <row r="37" spans="1:40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9</v>
      </c>
      <c r="E37" s="30"/>
      <c r="F37" s="26"/>
      <c r="G37" s="26"/>
      <c r="H37" s="31"/>
      <c r="I37" s="32"/>
      <c r="J37" s="33"/>
      <c r="K37" s="32"/>
      <c r="L37" s="26" t="s">
        <v>404</v>
      </c>
      <c r="M37" s="34">
        <v>1</v>
      </c>
      <c r="N37" s="32">
        <v>3</v>
      </c>
      <c r="O37" s="26" t="s">
        <v>402</v>
      </c>
      <c r="P37" s="28">
        <v>507600</v>
      </c>
      <c r="Q37" s="46"/>
      <c r="R37" s="39" t="s">
        <v>405</v>
      </c>
      <c r="S37" s="35">
        <v>0.125</v>
      </c>
      <c r="T37" s="35">
        <v>0.05</v>
      </c>
      <c r="U37" s="36"/>
      <c r="V37" s="37"/>
      <c r="W37" s="36">
        <f>IF(NOTA[[#This Row],[HARGA/ CTN]]="",NOTA[[#This Row],[JUMLAH_H]],NOTA[[#This Row],[HARGA/ CTN]]*IF(NOTA[[#This Row],[C]]="",0,NOTA[[#This Row],[C]]))</f>
        <v>1522800</v>
      </c>
      <c r="X37" s="36">
        <f>IF(NOTA[[#This Row],[JUMLAH]]="","",NOTA[[#This Row],[JUMLAH]]*NOTA[[#This Row],[DISC 1]])</f>
        <v>190350</v>
      </c>
      <c r="Y37" s="36">
        <f>IF(NOTA[[#This Row],[JUMLAH]]="","",(NOTA[[#This Row],[JUMLAH]]-NOTA[[#This Row],[DISC 1-]])*NOTA[[#This Row],[DISC 2]])</f>
        <v>66622.5</v>
      </c>
      <c r="Z37" s="36">
        <f>IF(NOTA[[#This Row],[JUMLAH]]="","",NOTA[[#This Row],[DISC 1-]]+NOTA[[#This Row],[DISC 2-]])</f>
        <v>256972.5</v>
      </c>
      <c r="AA37" s="36">
        <f>IF(NOTA[[#This Row],[JUMLAH]]="","",NOTA[[#This Row],[JUMLAH]]-NOTA[[#This Row],[DISC]])</f>
        <v>1265827.5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7" s="36">
        <f>IF(OR(NOTA[[#This Row],[QTY]]="",NOTA[[#This Row],[HARGA SATUAN]]="",),"",NOTA[[#This Row],[QTY]]*NOTA[[#This Row],[HARGA SATUAN]])</f>
        <v>1522800</v>
      </c>
      <c r="AF37" s="33">
        <f ca="1">IF(NOTA[ID_H]="","",INDEX(NOTA[TANGGAL],MATCH(,INDIRECT(ADDRESS(ROW(NOTA[TANGGAL]),COLUMN(NOTA[TANGGAL]))&amp;":"&amp;ADDRESS(ROW(),COLUMN(NOTA[TANGGAL]))),-1)))</f>
        <v>44992</v>
      </c>
      <c r="AG37" s="28" t="str">
        <f ca="1">IF(NOTA[[#This Row],[NAMA BARANG]]="","",INDEX(NOTA[SUPPLIER],MATCH(,INDIRECT(ADDRESS(ROW(NOTA[ID]),COLUMN(NOTA[ID]))&amp;":"&amp;ADDRESS(ROW(),COLUMN(NOTA[ID]))),-1)))</f>
        <v>ATALI MAKMUR</v>
      </c>
      <c r="AH37" s="28" t="str">
        <f ca="1">IF(NOTA[[#This Row],[ID_H]]="","",IF(NOTA[[#This Row],[FAKTUR]]="",INDIRECT(ADDRESS(ROW()-1,COLUMN())),NOTA[[#This Row],[FAKTUR]]))</f>
        <v>ARTO MORO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3</v>
      </c>
      <c r="AK3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L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M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N37" s="181">
        <f>IF(NOTA[[#This Row],[CONCAT1]]="","",MATCH(NOTA[[#This Row],[CONCAT1]],[2]!db[NB NOTA_C],0)+1)</f>
        <v>205</v>
      </c>
    </row>
    <row r="38" spans="1:40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9</v>
      </c>
      <c r="E38" s="30"/>
      <c r="F38" s="26"/>
      <c r="G38" s="26"/>
      <c r="H38" s="31"/>
      <c r="I38" s="32"/>
      <c r="J38" s="33"/>
      <c r="K38" s="32"/>
      <c r="L38" s="26" t="s">
        <v>121</v>
      </c>
      <c r="M38" s="34"/>
      <c r="N38" s="32">
        <v>72</v>
      </c>
      <c r="O38" s="26" t="s">
        <v>382</v>
      </c>
      <c r="P38" s="28">
        <v>2350</v>
      </c>
      <c r="Q38" s="52"/>
      <c r="R38" s="39" t="s">
        <v>406</v>
      </c>
      <c r="S38" s="35">
        <v>0.1</v>
      </c>
      <c r="T38" s="35">
        <v>0.05</v>
      </c>
      <c r="U38" s="36">
        <v>144666</v>
      </c>
      <c r="V38" s="37" t="s">
        <v>407</v>
      </c>
      <c r="W38" s="36">
        <f>IF(NOTA[[#This Row],[HARGA/ CTN]]="",NOTA[[#This Row],[JUMLAH_H]],NOTA[[#This Row],[HARGA/ CTN]]*IF(NOTA[[#This Row],[C]]="",0,NOTA[[#This Row],[C]]))</f>
        <v>169200</v>
      </c>
      <c r="X38" s="36">
        <f>IF(NOTA[[#This Row],[JUMLAH]]="","",NOTA[[#This Row],[JUMLAH]]*NOTA[[#This Row],[DISC 1]])</f>
        <v>16920</v>
      </c>
      <c r="Y38" s="36">
        <f>IF(NOTA[[#This Row],[JUMLAH]]="","",(NOTA[[#This Row],[JUMLAH]]-NOTA[[#This Row],[DISC 1-]])*NOTA[[#This Row],[DISC 2]])</f>
        <v>7614</v>
      </c>
      <c r="Z38" s="36">
        <f>IF(NOTA[[#This Row],[JUMLAH]]="","",NOTA[[#This Row],[DISC 1-]]+NOTA[[#This Row],[DISC 2-]])</f>
        <v>24534</v>
      </c>
      <c r="AA38" s="36">
        <f>IF(NOTA[[#This Row],[JUMLAH]]="","",NOTA[[#This Row],[JUMLAH]]-NOTA[[#This Row],[DISC]])</f>
        <v>144666</v>
      </c>
      <c r="AB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2094131.25</v>
      </c>
      <c r="AC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9482068.75</v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38" s="36">
        <f>IF(OR(NOTA[[#This Row],[QTY]]="",NOTA[[#This Row],[HARGA SATUAN]]="",),"",NOTA[[#This Row],[QTY]]*NOTA[[#This Row],[HARGA SATUAN]])</f>
        <v>169200</v>
      </c>
      <c r="AF38" s="33">
        <f ca="1">IF(NOTA[ID_H]="","",INDEX(NOTA[TANGGAL],MATCH(,INDIRECT(ADDRESS(ROW(NOTA[TANGGAL]),COLUMN(NOTA[TANGGAL]))&amp;":"&amp;ADDRESS(ROW(),COLUMN(NOTA[TANGGAL]))),-1)))</f>
        <v>44992</v>
      </c>
      <c r="AG38" s="28" t="str">
        <f ca="1">IF(NOTA[[#This Row],[NAMA BARANG]]="","",INDEX(NOTA[SUPPLIER],MATCH(,INDIRECT(ADDRESS(ROW(NOTA[ID]),COLUMN(NOTA[ID]))&amp;":"&amp;ADDRESS(ROW(),COLUMN(NOTA[ID]))),-1)))</f>
        <v>ATALI MAKMUR</v>
      </c>
      <c r="AH38" s="28" t="str">
        <f ca="1">IF(NOTA[[#This Row],[ID_H]]="","",IF(NOTA[[#This Row],[FAKTUR]]="",INDIRECT(ADDRESS(ROW()-1,COLUMN())),NOTA[[#This Row],[FAKTUR]]))</f>
        <v>ARTO MORO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3</v>
      </c>
      <c r="AK3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permanentmarkerpm34blackjk1692000.10.05</v>
      </c>
      <c r="AM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38" s="181">
        <f>IF(NOTA[[#This Row],[CONCAT1]]="","",MATCH(NOTA[[#This Row],[CONCAT1]],[2]!db[NB NOTA_C],0)+1)</f>
        <v>1862</v>
      </c>
    </row>
    <row r="39" spans="1:40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 t="str">
        <f ca="1">IF(NOTA[[#This Row],[NAMA BARANG]]="","",INDEX(NOTA[ID],MATCH(,INDIRECT(ADDRESS(ROW(NOTA[ID]),COLUMN(NOTA[ID]))&amp;":"&amp;ADDRESS(ROW(),COLUMN(NOTA[ID]))),-1)))</f>
        <v/>
      </c>
      <c r="E39" s="30"/>
      <c r="F39" s="32"/>
      <c r="G39" s="32"/>
      <c r="H39" s="55"/>
      <c r="I39" s="32"/>
      <c r="J39" s="33"/>
      <c r="K39" s="32"/>
      <c r="L39" s="26"/>
      <c r="M39" s="34"/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CTN]]*IF(NOTA[[#This Row],[C]]="",0,NOTA[[#This Row],[C]]))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3" t="str">
        <f ca="1">IF(NOTA[ID_H]="","",INDEX(NOTA[TANGGAL],MATCH(,INDIRECT(ADDRESS(ROW(NOTA[TANGGAL]),COLUMN(NOTA[TANGGAL]))&amp;":"&amp;ADDRESS(ROW(),COLUMN(NOTA[TANGGAL]))),-1)))</f>
        <v/>
      </c>
      <c r="AG39" s="28" t="str">
        <f ca="1">IF(NOTA[[#This Row],[NAMA BARANG]]="","",INDEX(NOTA[SUPPLIER],MATCH(,INDIRECT(ADDRESS(ROW(NOTA[ID]),COLUMN(NOTA[ID]))&amp;":"&amp;ADDRESS(ROW(),COLUMN(NOTA[ID]))),-1)))</f>
        <v/>
      </c>
      <c r="AH39" s="28" t="str">
        <f ca="1">IF(NOTA[[#This Row],[ID_H]]="","",IF(NOTA[[#This Row],[FAKTUR]]="",INDIRECT(ADDRESS(ROW()-1,COLUMN())),NOTA[[#This Row],[FAKTUR]]))</f>
        <v/>
      </c>
      <c r="AI39" s="38" t="str">
        <f ca="1">IF(NOTA[[#This Row],[ID]]="","",COUNTIF(NOTA[ID_H],NOTA[[#This Row],[ID_H]]))</f>
        <v/>
      </c>
      <c r="AJ39" s="38" t="str">
        <f ca="1">IF(NOTA[[#This Row],[TGL.NOTA]]="",IF(NOTA[[#This Row],[SUPPLIER_H]]="","",AJ38),MONTH(NOTA[[#This Row],[TGL.NOTA]]))</f>
        <v/>
      </c>
      <c r="AK39" s="38" t="str">
        <f>LOWER(SUBSTITUTE(SUBSTITUTE(SUBSTITUTE(SUBSTITUTE(SUBSTITUTE(SUBSTITUTE(SUBSTITUTE(SUBSTITUTE(SUBSTITUTE(NOTA[NAMA BARANG]," ",),".",""),"-",""),"(",""),")",""),",",""),"/",""),"""",""),"+",""))</f>
        <v/>
      </c>
      <c r="AL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181" t="str">
        <f>IF(NOTA[[#This Row],[CONCAT1]]="","",MATCH(NOTA[[#This Row],[CONCAT1]],[2]!db[NB NOTA_C],0)+1)</f>
        <v/>
      </c>
    </row>
    <row r="40" spans="1:40" ht="20.100000000000001" customHeight="1" x14ac:dyDescent="0.25">
      <c r="A40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GRA_0703_092-4</v>
      </c>
      <c r="C40" s="29" t="e">
        <f ca="1">IF(NOTA[[#This Row],[ID_P]]="","",MATCH(NOTA[[#This Row],[ID_P]],[1]!B_MSK[N_ID],0))</f>
        <v>#REF!</v>
      </c>
      <c r="D40" s="29">
        <f ca="1">IF(NOTA[[#This Row],[NAMA BARANG]]="","",INDEX(NOTA[ID],MATCH(,INDIRECT(ADDRESS(ROW(NOTA[ID]),COLUMN(NOTA[ID]))&amp;":"&amp;ADDRESS(ROW(),COLUMN(NOTA[ID]))),-1)))</f>
        <v>10</v>
      </c>
      <c r="E40" s="30"/>
      <c r="F40" s="26" t="s">
        <v>408</v>
      </c>
      <c r="G40" s="26" t="s">
        <v>364</v>
      </c>
      <c r="H40" s="31" t="s">
        <v>409</v>
      </c>
      <c r="I40" s="32"/>
      <c r="J40" s="33">
        <v>44991</v>
      </c>
      <c r="K40" s="32"/>
      <c r="L40" s="26" t="s">
        <v>410</v>
      </c>
      <c r="M40" s="34">
        <v>2</v>
      </c>
      <c r="N40" s="32">
        <v>480</v>
      </c>
      <c r="O40" s="26" t="s">
        <v>382</v>
      </c>
      <c r="P40" s="28">
        <v>5750</v>
      </c>
      <c r="Q40" s="46"/>
      <c r="R40" s="39" t="s">
        <v>411</v>
      </c>
      <c r="S40" s="35"/>
      <c r="T40" s="35"/>
      <c r="U40" s="36"/>
      <c r="V40" s="37"/>
      <c r="W40" s="36">
        <f>IF(NOTA[[#This Row],[HARGA/ CTN]]="",NOTA[[#This Row],[JUMLAH_H]],NOTA[[#This Row],[HARGA/ CTN]]*IF(NOTA[[#This Row],[C]]="",0,NOTA[[#This Row],[C]]))</f>
        <v>2760000</v>
      </c>
      <c r="X40" s="36">
        <f>IF(NOTA[[#This Row],[JUMLAH]]="","",NOTA[[#This Row],[JUMLAH]]*NOTA[[#This Row],[DISC 1]])</f>
        <v>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0</v>
      </c>
      <c r="AA40" s="36">
        <f>IF(NOTA[[#This Row],[JUMLAH]]="","",NOTA[[#This Row],[JUMLAH]]-NOTA[[#This Row],[DISC]])</f>
        <v>2760000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0" s="36">
        <f>IF(OR(NOTA[[#This Row],[QTY]]="",NOTA[[#This Row],[HARGA SATUAN]]="",),"",NOTA[[#This Row],[QTY]]*NOTA[[#This Row],[HARGA SATUAN]])</f>
        <v>2760000</v>
      </c>
      <c r="AF40" s="33">
        <f ca="1">IF(NOTA[ID_H]="","",INDEX(NOTA[TANGGAL],MATCH(,INDIRECT(ADDRESS(ROW(NOTA[TANGGAL]),COLUMN(NOTA[TANGGAL]))&amp;":"&amp;ADDRESS(ROW(),COLUMN(NOTA[TANGGAL]))),-1)))</f>
        <v>44992</v>
      </c>
      <c r="AG40" s="28" t="str">
        <f ca="1">IF(NOTA[[#This Row],[NAMA BARANG]]="","",INDEX(NOTA[SUPPLIER],MATCH(,INDIRECT(ADDRESS(ROW(NOTA[ID]),COLUMN(NOTA[ID]))&amp;":"&amp;ADDRESS(ROW(),COLUMN(NOTA[ID]))),-1)))</f>
        <v>GRAFINDO</v>
      </c>
      <c r="AH40" s="28" t="str">
        <f ca="1">IF(NOTA[[#This Row],[ID_H]]="","",IF(NOTA[[#This Row],[FAKTUR]]="",INDIRECT(ADDRESS(ROW()-1,COLUMN())),NOTA[[#This Row],[FAKTUR]]))</f>
        <v>UNTANA</v>
      </c>
      <c r="AI40" s="38">
        <f ca="1">IF(NOTA[[#This Row],[ID]]="","",COUNTIF(NOTA[ID_H],NOTA[[#This Row],[ID_H]]))</f>
        <v>4</v>
      </c>
      <c r="AJ40" s="38">
        <f>IF(NOTA[[#This Row],[TGL.NOTA]]="",IF(NOTA[[#This Row],[SUPPLIER_H]]="","",AJ39),MONTH(NOTA[[#This Row],[TGL.NOTA]]))</f>
        <v>3</v>
      </c>
      <c r="AK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L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mapzipperjalabiru1380000</v>
      </c>
      <c r="AM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mapzipperjalabiru1380000</v>
      </c>
      <c r="AN40" s="181" t="e">
        <f>IF(NOTA[[#This Row],[CONCAT1]]="","",MATCH(NOTA[[#This Row],[CONCAT1]],[2]!db[NB NOTA_C],0)+1)</f>
        <v>#N/A</v>
      </c>
    </row>
    <row r="41" spans="1:40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10</v>
      </c>
      <c r="E41" s="30"/>
      <c r="F41" s="26"/>
      <c r="G41" s="26"/>
      <c r="H41" s="31"/>
      <c r="I41" s="26"/>
      <c r="J41" s="33"/>
      <c r="K41" s="32"/>
      <c r="L41" s="26" t="s">
        <v>412</v>
      </c>
      <c r="M41" s="34">
        <v>3</v>
      </c>
      <c r="N41" s="32">
        <v>720</v>
      </c>
      <c r="O41" s="26" t="s">
        <v>382</v>
      </c>
      <c r="P41" s="28">
        <v>5750</v>
      </c>
      <c r="Q41" s="46"/>
      <c r="R41" s="56" t="s">
        <v>411</v>
      </c>
      <c r="S41" s="35"/>
      <c r="T41" s="35"/>
      <c r="U41" s="36"/>
      <c r="V41" s="37"/>
      <c r="W41" s="36">
        <f>IF(NOTA[[#This Row],[HARGA/ CTN]]="",NOTA[[#This Row],[JUMLAH_H]],NOTA[[#This Row],[HARGA/ CTN]]*IF(NOTA[[#This Row],[C]]="",0,NOTA[[#This Row],[C]]))</f>
        <v>4140000</v>
      </c>
      <c r="X41" s="36">
        <f>IF(NOTA[[#This Row],[JUMLAH]]="","",NOTA[[#This Row],[JUMLAH]]*NOTA[[#This Row],[DISC 1]])</f>
        <v>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0</v>
      </c>
      <c r="AA41" s="36">
        <f>IF(NOTA[[#This Row],[JUMLAH]]="","",NOTA[[#This Row],[JUMLAH]]-NOTA[[#This Row],[DISC]])</f>
        <v>4140000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1" s="36">
        <f>IF(OR(NOTA[[#This Row],[QTY]]="",NOTA[[#This Row],[HARGA SATUAN]]="",),"",NOTA[[#This Row],[QTY]]*NOTA[[#This Row],[HARGA SATUAN]])</f>
        <v>4140000</v>
      </c>
      <c r="AF41" s="33">
        <f ca="1">IF(NOTA[ID_H]="","",INDEX(NOTA[TANGGAL],MATCH(,INDIRECT(ADDRESS(ROW(NOTA[TANGGAL]),COLUMN(NOTA[TANGGAL]))&amp;":"&amp;ADDRESS(ROW(),COLUMN(NOTA[TANGGAL]))),-1)))</f>
        <v>44992</v>
      </c>
      <c r="AG41" s="28" t="str">
        <f ca="1">IF(NOTA[[#This Row],[NAMA BARANG]]="","",INDEX(NOTA[SUPPLIER],MATCH(,INDIRECT(ADDRESS(ROW(NOTA[ID]),COLUMN(NOTA[ID]))&amp;":"&amp;ADDRESS(ROW(),COLUMN(NOTA[ID]))),-1)))</f>
        <v>GRAFINDO</v>
      </c>
      <c r="AH41" s="28" t="str">
        <f ca="1">IF(NOTA[[#This Row],[ID_H]]="","",IF(NOTA[[#This Row],[FAKTUR]]="",INDIRECT(ADDRESS(ROW()-1,COLUMN())),NOTA[[#This Row],[FAKTUR]]))</f>
        <v>UNTANA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3</v>
      </c>
      <c r="AK41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L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mapzipperjalahijau1380000</v>
      </c>
      <c r="AM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mapzipperjalahijau1380000</v>
      </c>
      <c r="AN41" s="181" t="e">
        <f>IF(NOTA[[#This Row],[CONCAT1]]="","",MATCH(NOTA[[#This Row],[CONCAT1]],[2]!db[NB NOTA_C],0)+1)</f>
        <v>#N/A</v>
      </c>
    </row>
    <row r="42" spans="1:40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10</v>
      </c>
      <c r="E42" s="30"/>
      <c r="F42" s="26"/>
      <c r="G42" s="26"/>
      <c r="H42" s="31"/>
      <c r="I42" s="32"/>
      <c r="J42" s="33"/>
      <c r="K42" s="32"/>
      <c r="L42" s="26" t="s">
        <v>413</v>
      </c>
      <c r="M42" s="34">
        <v>2</v>
      </c>
      <c r="N42" s="32">
        <v>480</v>
      </c>
      <c r="O42" s="26" t="s">
        <v>382</v>
      </c>
      <c r="P42" s="28">
        <v>5750</v>
      </c>
      <c r="Q42" s="46"/>
      <c r="R42" s="56" t="s">
        <v>411</v>
      </c>
      <c r="S42" s="35"/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2760000</v>
      </c>
      <c r="X42" s="36">
        <f>IF(NOTA[[#This Row],[JUMLAH]]="","",NOTA[[#This Row],[JUMLAH]]*NOTA[[#This Row],[DISC 1]])</f>
        <v>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0</v>
      </c>
      <c r="AA42" s="36">
        <f>IF(NOTA[[#This Row],[JUMLAH]]="","",NOTA[[#This Row],[JUMLAH]]-NOTA[[#This Row],[DISC]])</f>
        <v>2760000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2" s="36">
        <f>IF(OR(NOTA[[#This Row],[QTY]]="",NOTA[[#This Row],[HARGA SATUAN]]="",),"",NOTA[[#This Row],[QTY]]*NOTA[[#This Row],[HARGA SATUAN]])</f>
        <v>2760000</v>
      </c>
      <c r="AF42" s="33">
        <f ca="1">IF(NOTA[ID_H]="","",INDEX(NOTA[TANGGAL],MATCH(,INDIRECT(ADDRESS(ROW(NOTA[TANGGAL]),COLUMN(NOTA[TANGGAL]))&amp;":"&amp;ADDRESS(ROW(),COLUMN(NOTA[TANGGAL]))),-1)))</f>
        <v>44992</v>
      </c>
      <c r="AG42" s="28" t="str">
        <f ca="1">IF(NOTA[[#This Row],[NAMA BARANG]]="","",INDEX(NOTA[SUPPLIER],MATCH(,INDIRECT(ADDRESS(ROW(NOTA[ID]),COLUMN(NOTA[ID]))&amp;":"&amp;ADDRESS(ROW(),COLUMN(NOTA[ID]))),-1)))</f>
        <v>GRAFINDO</v>
      </c>
      <c r="AH42" s="28" t="str">
        <f ca="1">IF(NOTA[[#This Row],[ID_H]]="","",IF(NOTA[[#This Row],[FAKTUR]]="",INDIRECT(ADDRESS(ROW()-1,COLUMN())),NOTA[[#This Row],[FAKTUR]]))</f>
        <v>UNTANA</v>
      </c>
      <c r="AI42" s="38" t="str">
        <f ca="1">IF(NOTA[[#This Row],[ID]]="","",COUNTIF(NOTA[ID_H],NOTA[[#This Row],[ID_H]]))</f>
        <v/>
      </c>
      <c r="AJ42" s="38">
        <f ca="1">IF(NOTA[[#This Row],[TGL.NOTA]]="",IF(NOTA[[#This Row],[SUPPLIER_H]]="","",AJ41),MONTH(NOTA[[#This Row],[TGL.NOTA]]))</f>
        <v>3</v>
      </c>
      <c r="AK42" s="38" t="str">
        <f>LOWER(SUBSTITUTE(SUBSTITUTE(SUBSTITUTE(SUBSTITUTE(SUBSTITUTE(SUBSTITUTE(SUBSTITUTE(SUBSTITUTE(SUBSTITUTE(NOTA[NAMA BARANG]," ",),".",""),"-",""),"(",""),")",""),",",""),"/",""),"""",""),"+",""))</f>
        <v>mapzipperjalakuning</v>
      </c>
      <c r="AL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mapzipperjalakuning1380000</v>
      </c>
      <c r="AM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mapzipperjalakuning1380000</v>
      </c>
      <c r="AN42" s="181" t="e">
        <f>IF(NOTA[[#This Row],[CONCAT1]]="","",MATCH(NOTA[[#This Row],[CONCAT1]],[2]!db[NB NOTA_C],0)+1)</f>
        <v>#N/A</v>
      </c>
    </row>
    <row r="43" spans="1:40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10</v>
      </c>
      <c r="E43" s="30"/>
      <c r="F43" s="32"/>
      <c r="G43" s="32"/>
      <c r="H43" s="55"/>
      <c r="I43" s="32"/>
      <c r="J43" s="33"/>
      <c r="K43" s="32"/>
      <c r="L43" s="26" t="s">
        <v>414</v>
      </c>
      <c r="M43" s="34">
        <v>4</v>
      </c>
      <c r="N43" s="32">
        <v>960</v>
      </c>
      <c r="O43" s="26" t="s">
        <v>382</v>
      </c>
      <c r="P43" s="28">
        <v>5750</v>
      </c>
      <c r="Q43" s="46"/>
      <c r="R43" s="39" t="s">
        <v>411</v>
      </c>
      <c r="S43" s="35"/>
      <c r="T43" s="35"/>
      <c r="U43" s="36"/>
      <c r="V43" s="37"/>
      <c r="W43" s="36">
        <f>IF(NOTA[[#This Row],[HARGA/ CTN]]="",NOTA[[#This Row],[JUMLAH_H]],NOTA[[#This Row],[HARGA/ CTN]]*IF(NOTA[[#This Row],[C]]="",0,NOTA[[#This Row],[C]]))</f>
        <v>5520000</v>
      </c>
      <c r="X43" s="36">
        <f>IF(NOTA[[#This Row],[JUMLAH]]="","",NOTA[[#This Row],[JUMLAH]]*NOTA[[#This Row],[DISC 1]])</f>
        <v>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0</v>
      </c>
      <c r="AA43" s="36">
        <f>IF(NOTA[[#This Row],[JUMLAH]]="","",NOTA[[#This Row],[JUMLAH]]-NOTA[[#This Row],[DISC]])</f>
        <v>5520000</v>
      </c>
      <c r="AB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15180000</v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3" s="36">
        <f>IF(OR(NOTA[[#This Row],[QTY]]="",NOTA[[#This Row],[HARGA SATUAN]]="",),"",NOTA[[#This Row],[QTY]]*NOTA[[#This Row],[HARGA SATUAN]])</f>
        <v>5520000</v>
      </c>
      <c r="AF43" s="33">
        <f ca="1">IF(NOTA[ID_H]="","",INDEX(NOTA[TANGGAL],MATCH(,INDIRECT(ADDRESS(ROW(NOTA[TANGGAL]),COLUMN(NOTA[TANGGAL]))&amp;":"&amp;ADDRESS(ROW(),COLUMN(NOTA[TANGGAL]))),-1)))</f>
        <v>44992</v>
      </c>
      <c r="AG43" s="28" t="str">
        <f ca="1">IF(NOTA[[#This Row],[NAMA BARANG]]="","",INDEX(NOTA[SUPPLIER],MATCH(,INDIRECT(ADDRESS(ROW(NOTA[ID]),COLUMN(NOTA[ID]))&amp;":"&amp;ADDRESS(ROW(),COLUMN(NOTA[ID]))),-1)))</f>
        <v>GRAFINDO</v>
      </c>
      <c r="AH43" s="28" t="str">
        <f ca="1">IF(NOTA[[#This Row],[ID_H]]="","",IF(NOTA[[#This Row],[FAKTUR]]="",INDIRECT(ADDRESS(ROW()-1,COLUMN())),NOTA[[#This Row],[FAKTUR]]))</f>
        <v>UNTANA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3</v>
      </c>
      <c r="AK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L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mapzipperjalamerah1380000</v>
      </c>
      <c r="AM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mapzipperjalamerah1380000</v>
      </c>
      <c r="AN43" s="181" t="e">
        <f>IF(NOTA[[#This Row],[CONCAT1]]="","",MATCH(NOTA[[#This Row],[CONCAT1]],[2]!db[NB NOTA_C],0)+1)</f>
        <v>#N/A</v>
      </c>
    </row>
    <row r="44" spans="1:40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 t="str">
        <f ca="1">IF(NOTA[[#This Row],[NAMA BARANG]]="","",INDEX(NOTA[ID],MATCH(,INDIRECT(ADDRESS(ROW(NOTA[ID]),COLUMN(NOTA[ID]))&amp;":"&amp;ADDRESS(ROW(),COLUMN(NOTA[ID]))),-1)))</f>
        <v/>
      </c>
      <c r="E44" s="30"/>
      <c r="F44" s="32"/>
      <c r="G44" s="32"/>
      <c r="H44" s="55"/>
      <c r="I44" s="32"/>
      <c r="J44" s="33"/>
      <c r="K44" s="32"/>
      <c r="L44" s="26"/>
      <c r="M44" s="34"/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CTN]]*IF(NOTA[[#This Row],[C]]="",0,NOTA[[#This Row],[C]]))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36" t="str">
        <f>IF(OR(NOTA[[#This Row],[QTY]]="",NOTA[[#This Row],[HARGA SATUAN]]="",),"",NOTA[[#This Row],[QTY]]*NOTA[[#This Row],[HARGA SATUAN]])</f>
        <v/>
      </c>
      <c r="AF44" s="33" t="str">
        <f ca="1">IF(NOTA[ID_H]="","",INDEX(NOTA[TANGGAL],MATCH(,INDIRECT(ADDRESS(ROW(NOTA[TANGGAL]),COLUMN(NOTA[TANGGAL]))&amp;":"&amp;ADDRESS(ROW(),COLUMN(NOTA[TANGGAL]))),-1)))</f>
        <v/>
      </c>
      <c r="AG44" s="28" t="str">
        <f ca="1">IF(NOTA[[#This Row],[NAMA BARANG]]="","",INDEX(NOTA[SUPPLIER],MATCH(,INDIRECT(ADDRESS(ROW(NOTA[ID]),COLUMN(NOTA[ID]))&amp;":"&amp;ADDRESS(ROW(),COLUMN(NOTA[ID]))),-1)))</f>
        <v/>
      </c>
      <c r="AH44" s="28" t="str">
        <f ca="1">IF(NOTA[[#This Row],[ID_H]]="","",IF(NOTA[[#This Row],[FAKTUR]]="",INDIRECT(ADDRESS(ROW()-1,COLUMN())),NOTA[[#This Row],[FAKTUR]]))</f>
        <v/>
      </c>
      <c r="AI44" s="38" t="str">
        <f ca="1">IF(NOTA[[#This Row],[ID]]="","",COUNTIF(NOTA[ID_H],NOTA[[#This Row],[ID_H]]))</f>
        <v/>
      </c>
      <c r="AJ44" s="38" t="str">
        <f ca="1">IF(NOTA[[#This Row],[TGL.NOTA]]="",IF(NOTA[[#This Row],[SUPPLIER_H]]="","",AJ43),MONTH(NOTA[[#This Row],[TGL.NOTA]]))</f>
        <v/>
      </c>
      <c r="AK44" s="38" t="str">
        <f>LOWER(SUBSTITUTE(SUBSTITUTE(SUBSTITUTE(SUBSTITUTE(SUBSTITUTE(SUBSTITUTE(SUBSTITUTE(SUBSTITUTE(SUBSTITUTE(NOTA[NAMA BARANG]," ",),".",""),"-",""),"(",""),")",""),",",""),"/",""),"""",""),"+",""))</f>
        <v/>
      </c>
      <c r="AL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181" t="str">
        <f>IF(NOTA[[#This Row],[CONCAT1]]="","",MATCH(NOTA[[#This Row],[CONCAT1]],[2]!db[NB NOTA_C],0)+1)</f>
        <v/>
      </c>
    </row>
    <row r="45" spans="1:40" ht="20.100000000000001" customHeight="1" x14ac:dyDescent="0.25">
      <c r="A45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4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SUR_0803_148-1</v>
      </c>
      <c r="C45" s="29" t="e">
        <f ca="1">IF(NOTA[[#This Row],[ID_P]]="","",MATCH(NOTA[[#This Row],[ID_P]],[1]!B_MSK[N_ID],0))</f>
        <v>#REF!</v>
      </c>
      <c r="D45" s="29">
        <f ca="1">IF(NOTA[[#This Row],[NAMA BARANG]]="","",INDEX(NOTA[ID],MATCH(,INDIRECT(ADDRESS(ROW(NOTA[ID]),COLUMN(NOTA[ID]))&amp;":"&amp;ADDRESS(ROW(),COLUMN(NOTA[ID]))),-1)))</f>
        <v>11</v>
      </c>
      <c r="E45" s="30">
        <v>44993</v>
      </c>
      <c r="F45" s="26" t="s">
        <v>415</v>
      </c>
      <c r="G45" s="26" t="s">
        <v>364</v>
      </c>
      <c r="H45" s="31" t="s">
        <v>416</v>
      </c>
      <c r="I45" s="32"/>
      <c r="J45" s="33">
        <v>44989</v>
      </c>
      <c r="K45" s="32"/>
      <c r="L45" s="26" t="s">
        <v>417</v>
      </c>
      <c r="M45" s="34">
        <v>15</v>
      </c>
      <c r="N45" s="32">
        <f>216*15</f>
        <v>3240</v>
      </c>
      <c r="O45" s="26" t="s">
        <v>382</v>
      </c>
      <c r="P45" s="28">
        <v>9000</v>
      </c>
      <c r="Q45" s="46"/>
      <c r="R45" s="39" t="s">
        <v>418</v>
      </c>
      <c r="S45" s="35">
        <v>0.2</v>
      </c>
      <c r="T45" s="35">
        <v>2.5000000000000001E-2</v>
      </c>
      <c r="U45" s="36"/>
      <c r="V45" s="37"/>
      <c r="W45" s="36">
        <f>IF(NOTA[[#This Row],[HARGA/ CTN]]="",NOTA[[#This Row],[JUMLAH_H]],NOTA[[#This Row],[HARGA/ CTN]]*IF(NOTA[[#This Row],[C]]="",0,NOTA[[#This Row],[C]]))</f>
        <v>29160000</v>
      </c>
      <c r="X45" s="36">
        <f>IF(NOTA[[#This Row],[JUMLAH]]="","",NOTA[[#This Row],[JUMLAH]]*NOTA[[#This Row],[DISC 1]])</f>
        <v>5832000</v>
      </c>
      <c r="Y45" s="36">
        <f>IF(NOTA[[#This Row],[JUMLAH]]="","",(NOTA[[#This Row],[JUMLAH]]-NOTA[[#This Row],[DISC 1-]])*NOTA[[#This Row],[DISC 2]])</f>
        <v>583200</v>
      </c>
      <c r="Z45" s="36">
        <f>IF(NOTA[[#This Row],[JUMLAH]]="","",NOTA[[#This Row],[DISC 1-]]+NOTA[[#This Row],[DISC 2-]])</f>
        <v>6415200</v>
      </c>
      <c r="AA45" s="36">
        <f>IF(NOTA[[#This Row],[JUMLAH]]="","",NOTA[[#This Row],[JUMLAH]]-NOTA[[#This Row],[DISC]])</f>
        <v>22744800</v>
      </c>
      <c r="AB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6415200</v>
      </c>
      <c r="AC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22744800</v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5" s="36">
        <f>IF(OR(NOTA[[#This Row],[QTY]]="",NOTA[[#This Row],[HARGA SATUAN]]="",),"",NOTA[[#This Row],[QTY]]*NOTA[[#This Row],[HARGA SATUAN]])</f>
        <v>29160000</v>
      </c>
      <c r="AF45" s="33">
        <f ca="1">IF(NOTA[ID_H]="","",INDEX(NOTA[TANGGAL],MATCH(,INDIRECT(ADDRESS(ROW(NOTA[TANGGAL]),COLUMN(NOTA[TANGGAL]))&amp;":"&amp;ADDRESS(ROW(),COLUMN(NOTA[TANGGAL]))),-1)))</f>
        <v>44993</v>
      </c>
      <c r="AG45" s="28" t="str">
        <f ca="1">IF(NOTA[[#This Row],[NAMA BARANG]]="","",INDEX(NOTA[SUPPLIER],MATCH(,INDIRECT(ADDRESS(ROW(NOTA[ID]),COLUMN(NOTA[ID]))&amp;":"&amp;ADDRESS(ROW(),COLUMN(NOTA[ID]))),-1)))</f>
        <v>SURYA PRATAMA</v>
      </c>
      <c r="AH45" s="28" t="str">
        <f ca="1">IF(NOTA[[#This Row],[ID_H]]="","",IF(NOTA[[#This Row],[FAKTUR]]="",INDIRECT(ADDRESS(ROW()-1,COLUMN())),NOTA[[#This Row],[FAKTUR]]))</f>
        <v>UNTANA</v>
      </c>
      <c r="AI45" s="38">
        <f ca="1">IF(NOTA[[#This Row],[ID]]="","",COUNTIF(NOTA[ID_H],NOTA[[#This Row],[ID_H]]))</f>
        <v>1</v>
      </c>
      <c r="AJ45" s="38">
        <f>IF(NOTA[[#This Row],[TGL.NOTA]]="",IF(NOTA[[#This Row],[SUPPLIER_H]]="","",AJ44),MONTH(NOTA[[#This Row],[TGL.NOTA]]))</f>
        <v>3</v>
      </c>
      <c r="AK45" s="38" t="str">
        <f>LOWER(SUBSTITUTE(SUBSTITUTE(SUBSTITUTE(SUBSTITUTE(SUBSTITUTE(SUBSTITUTE(SUBSTITUTE(SUBSTITUTE(SUBSTITUTE(NOTA[NAMA BARANG]," ",),".",""),"-",""),"(",""),")",""),",",""),"/",""),"""",""),"+",""))</f>
        <v>catairopini100</v>
      </c>
      <c r="AL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catairopini10019440000.20.025</v>
      </c>
      <c r="AM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catairopini10019440000.20.025</v>
      </c>
      <c r="AN45" s="181" t="e">
        <f>IF(NOTA[[#This Row],[CONCAT1]]="","",MATCH(NOTA[[#This Row],[CONCAT1]],[2]!db[NB NOTA_C],0)+1)</f>
        <v>#N/A</v>
      </c>
    </row>
    <row r="46" spans="1:40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CTN]]*IF(NOTA[[#This Row],[C]]="",0,NOTA[[#This Row],[C]]))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28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" s="181" t="str">
        <f>IF(NOTA[[#This Row],[CONCAT1]]="","",MATCH(NOTA[[#This Row],[CONCAT1]],[2]!db[NB NOTA_C],0)+1)</f>
        <v/>
      </c>
    </row>
    <row r="47" spans="1:40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32"/>
      <c r="G47" s="32"/>
      <c r="H47" s="55"/>
      <c r="I47" s="26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CTN]]*IF(NOTA[[#This Row],[C]]="",0,NOTA[[#This Row],[C]]))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28" t="str">
        <f ca="1">IF(NOTA[[#This Row],[ID_H]]="","",IF(NOTA[[#This Row],[FAKTUR]]="",INDIRECT(ADDRESS(ROW()-1,COLUMN())),NOTA[[#This Row],[FAKTUR]]))</f>
        <v/>
      </c>
      <c r="AI47" s="38" t="str">
        <f ca="1">IF(NOTA[[#This Row],[ID]]="","",COUNTIF(NOTA[ID_H],NOTA[[#This Row],[ID_H]]))</f>
        <v/>
      </c>
      <c r="AJ47" s="38" t="str">
        <f ca="1">IF(NOTA[[#This Row],[TGL.NOTA]]="",IF(NOTA[[#This Row],[SUPPLIER_H]]="","",AJ46),MONTH(NOTA[[#This Row],[TGL.NOTA]]))</f>
        <v/>
      </c>
      <c r="AK47" s="38" t="str">
        <f>LOWER(SUBSTITUTE(SUBSTITUTE(SUBSTITUTE(SUBSTITUTE(SUBSTITUTE(SUBSTITUTE(SUBSTITUTE(SUBSTITUTE(SUBSTITUTE(NOTA[NAMA BARANG]," ",),".",""),"-",""),"(",""),")",""),",",""),"/",""),"""",""),"+",""))</f>
        <v/>
      </c>
      <c r="AL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" s="181" t="str">
        <f>IF(NOTA[[#This Row],[CONCAT1]]="","",MATCH(NOTA[[#This Row],[CONCAT1]],[2]!db[NB NOTA_C],0)+1)</f>
        <v/>
      </c>
    </row>
    <row r="48" spans="1:40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26"/>
      <c r="G48" s="26"/>
      <c r="H48" s="31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CTN]]*IF(NOTA[[#This Row],[C]]="",0,NOTA[[#This Row],[C]]))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28" t="str">
        <f ca="1">IF(NOTA[[#This Row],[ID_H]]="","",IF(NOTA[[#This Row],[FAKTUR]]="",INDIRECT(ADDRESS(ROW()-1,COLUMN())),NOTA[[#This Row],[FAKTUR]]))</f>
        <v/>
      </c>
      <c r="AI48" s="38" t="str">
        <f ca="1">IF(NOTA[[#This Row],[ID]]="","",COUNTIF(NOTA[ID_H],NOTA[[#This Row],[ID_H]]))</f>
        <v/>
      </c>
      <c r="AJ48" s="38" t="str">
        <f ca="1">IF(NOTA[[#This Row],[TGL.NOTA]]="",IF(NOTA[[#This Row],[SUPPLIER_H]]="","",AJ47),MONTH(NOTA[[#This Row],[TGL.NOTA]]))</f>
        <v/>
      </c>
      <c r="AK48" s="38" t="str">
        <f>LOWER(SUBSTITUTE(SUBSTITUTE(SUBSTITUTE(SUBSTITUTE(SUBSTITUTE(SUBSTITUTE(SUBSTITUTE(SUBSTITUTE(SUBSTITUTE(NOTA[NAMA BARANG]," ",),".",""),"-",""),"(",""),")",""),",",""),"/",""),"""",""),"+",""))</f>
        <v/>
      </c>
      <c r="AL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" s="181" t="str">
        <f>IF(NOTA[[#This Row],[CONCAT1]]="","",MATCH(NOTA[[#This Row],[CONCAT1]],[2]!db[NB NOTA_C],0)+1)</f>
        <v/>
      </c>
    </row>
    <row r="49" spans="1:40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CTN]]*IF(NOTA[[#This Row],[C]]="",0,NOTA[[#This Row],[C]]))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28" t="str">
        <f ca="1">IF(NOTA[[#This Row],[ID_H]]="","",IF(NOTA[[#This Row],[FAKTUR]]="",INDIRECT(ADDRESS(ROW()-1,COLUMN())),NOTA[[#This Row],[FAKTUR]]))</f>
        <v/>
      </c>
      <c r="AI49" s="38" t="str">
        <f ca="1">IF(NOTA[[#This Row],[ID]]="","",COUNTIF(NOTA[ID_H],NOTA[[#This Row],[ID_H]]))</f>
        <v/>
      </c>
      <c r="AJ49" s="38" t="str">
        <f ca="1">IF(NOTA[[#This Row],[TGL.NOTA]]="",IF(NOTA[[#This Row],[SUPPLIER_H]]="","",AJ48),MONTH(NOTA[[#This Row],[TGL.NOTA]]))</f>
        <v/>
      </c>
      <c r="AK49" s="38" t="str">
        <f>LOWER(SUBSTITUTE(SUBSTITUTE(SUBSTITUTE(SUBSTITUTE(SUBSTITUTE(SUBSTITUTE(SUBSTITUTE(SUBSTITUTE(SUBSTITUTE(NOTA[NAMA BARANG]," ",),".",""),"-",""),"(",""),")",""),",",""),"/",""),"""",""),"+",""))</f>
        <v/>
      </c>
      <c r="AL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181" t="str">
        <f>IF(NOTA[[#This Row],[CONCAT1]]="","",MATCH(NOTA[[#This Row],[CONCAT1]],[2]!db[NB NOTA_C],0)+1)</f>
        <v/>
      </c>
    </row>
    <row r="50" spans="1:40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9" t="str">
        <f>IF(NOTA[[#This Row],[HARGA/ CTN]]="",NOTA[[#This Row],[JUMLAH_H]],NOTA[[#This Row],[HARGA/ CTN]]*IF(NOTA[[#This Row],[C]]="",0,NOTA[[#This Row],[C]]))</f>
        <v/>
      </c>
      <c r="X50" s="59" t="str">
        <f>IF(NOTA[[#This Row],[JUMLAH]]="","",NOTA[[#This Row],[JUMLAH]]*NOTA[[#This Row],[DISC 1]])</f>
        <v/>
      </c>
      <c r="Y50" s="59" t="str">
        <f>IF(NOTA[[#This Row],[JUMLAH]]="","",(NOTA[[#This Row],[JUMLAH]]-NOTA[[#This Row],[DISC 1-]])*NOTA[[#This Row],[DISC 2]])</f>
        <v/>
      </c>
      <c r="Z50" s="59" t="str">
        <f>IF(NOTA[[#This Row],[JUMLAH]]="","",NOTA[[#This Row],[DISC 1-]]+NOTA[[#This Row],[DISC 2-]])</f>
        <v/>
      </c>
      <c r="AA50" s="59" t="str">
        <f>IF(NOTA[[#This Row],[JUMLAH]]="","",NOTA[[#This Row],[JUMLAH]]-NOTA[[#This Row],[DISC]])</f>
        <v/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9" t="str">
        <f>IF(OR(NOTA[[#This Row],[QTY]]="",NOTA[[#This Row],[HARGA SATUAN]]="",),"",NOTA[[#This Row],[QTY]]*NOTA[[#This Row],[HARGA SATUAN]])</f>
        <v/>
      </c>
      <c r="AF50" s="60" t="str">
        <f ca="1">IF(NOTA[ID_H]="","",INDEX(NOTA[TANGGAL],MATCH(,INDIRECT(ADDRESS(ROW(NOTA[TANGGAL]),COLUMN(NOTA[TANGGAL]))&amp;":"&amp;ADDRESS(ROW(),COLUMN(NOTA[TANGGAL]))),-1)))</f>
        <v/>
      </c>
      <c r="AG50" s="57" t="str">
        <f ca="1">IF(NOTA[[#This Row],[NAMA BARANG]]="","",INDEX(NOTA[SUPPLIER],MATCH(,INDIRECT(ADDRESS(ROW(NOTA[ID]),COLUMN(NOTA[ID]))&amp;":"&amp;ADDRESS(ROW(),COLUMN(NOTA[ID]))),-1)))</f>
        <v/>
      </c>
      <c r="AH50" s="57" t="str">
        <f ca="1">IF(NOTA[[#This Row],[ID_H]]="","",IF(NOTA[[#This Row],[FAKTUR]]="",INDIRECT(ADDRESS(ROW()-1,COLUMN())),NOTA[[#This Row],[FAKTUR]]))</f>
        <v/>
      </c>
      <c r="AI50" s="38" t="str">
        <f ca="1">IF(NOTA[[#This Row],[ID]]="","",COUNTIF(NOTA[ID_H],NOTA[[#This Row],[ID_H]]))</f>
        <v/>
      </c>
      <c r="AJ50" s="38" t="str">
        <f ca="1">IF(NOTA[[#This Row],[TGL.NOTA]]="",IF(NOTA[[#This Row],[SUPPLIER_H]]="","",AJ49),MONTH(NOTA[[#This Row],[TGL.NOTA]]))</f>
        <v/>
      </c>
      <c r="AK50" s="38" t="str">
        <f>LOWER(SUBSTITUTE(SUBSTITUTE(SUBSTITUTE(SUBSTITUTE(SUBSTITUTE(SUBSTITUTE(SUBSTITUTE(SUBSTITUTE(SUBSTITUTE(NOTA[NAMA BARANG]," ",),".",""),"-",""),"(",""),")",""),",",""),"/",""),"""",""),"+",""))</f>
        <v/>
      </c>
      <c r="AL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" s="181" t="str">
        <f>IF(NOTA[[#This Row],[CONCAT1]]="","",MATCH(NOTA[[#This Row],[CONCAT1]],[2]!db[NB NOTA_C],0)+1)</f>
        <v/>
      </c>
    </row>
    <row r="51" spans="1:40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 t="str">
        <f ca="1">IF(NOTA[[#This Row],[NAMA BARANG]]="","",INDEX(NOTA[ID],MATCH(,INDIRECT(ADDRESS(ROW(NOTA[ID]),COLUMN(NOTA[ID]))&amp;":"&amp;ADDRESS(ROW(),COLUMN(NOTA[ID]))),-1)))</f>
        <v/>
      </c>
      <c r="E51" s="23"/>
      <c r="F51" s="26"/>
      <c r="G51" s="26"/>
      <c r="H51" s="31"/>
      <c r="I51" s="26"/>
      <c r="J51" s="51"/>
      <c r="K51" s="26"/>
      <c r="L51" s="26"/>
      <c r="M51" s="39"/>
      <c r="N51" s="26"/>
      <c r="O51" s="26"/>
      <c r="P51" s="49"/>
      <c r="Q51" s="52"/>
      <c r="R51" s="39"/>
      <c r="S51" s="53"/>
      <c r="T51" s="53"/>
      <c r="U51" s="54"/>
      <c r="V51" s="37"/>
      <c r="W51" s="36" t="str">
        <f>IF(NOTA[[#This Row],[HARGA/ CTN]]="",NOTA[[#This Row],[JUMLAH_H]],NOTA[[#This Row],[HARGA/ CTN]]*IF(NOTA[[#This Row],[C]]="",0,NOTA[[#This Row],[C]]))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3" t="str">
        <f ca="1">IF(NOTA[ID_H]="","",INDEX(NOTA[TANGGAL],MATCH(,INDIRECT(ADDRESS(ROW(NOTA[TANGGAL]),COLUMN(NOTA[TANGGAL]))&amp;":"&amp;ADDRESS(ROW(),COLUMN(NOTA[TANGGAL]))),-1)))</f>
        <v/>
      </c>
      <c r="AG51" s="28" t="str">
        <f ca="1">IF(NOTA[[#This Row],[NAMA BARANG]]="","",INDEX(NOTA[SUPPLIER],MATCH(,INDIRECT(ADDRESS(ROW(NOTA[ID]),COLUMN(NOTA[ID]))&amp;":"&amp;ADDRESS(ROW(),COLUMN(NOTA[ID]))),-1)))</f>
        <v/>
      </c>
      <c r="AH51" s="28" t="str">
        <f ca="1">IF(NOTA[[#This Row],[ID_H]]="","",IF(NOTA[[#This Row],[FAKTUR]]="",INDIRECT(ADDRESS(ROW()-1,COLUMN())),NOTA[[#This Row],[FAKTUR]]))</f>
        <v/>
      </c>
      <c r="AI51" s="38" t="str">
        <f ca="1">IF(NOTA[[#This Row],[ID]]="","",COUNTIF(NOTA[ID_H],NOTA[[#This Row],[ID_H]]))</f>
        <v/>
      </c>
      <c r="AJ51" s="38" t="str">
        <f ca="1">IF(NOTA[[#This Row],[TGL.NOTA]]="",IF(NOTA[[#This Row],[SUPPLIER_H]]="","",AJ50),MONTH(NOTA[[#This Row],[TGL.NOTA]]))</f>
        <v/>
      </c>
      <c r="AK51" s="38" t="str">
        <f>LOWER(SUBSTITUTE(SUBSTITUTE(SUBSTITUTE(SUBSTITUTE(SUBSTITUTE(SUBSTITUTE(SUBSTITUTE(SUBSTITUTE(SUBSTITUTE(NOTA[NAMA BARANG]," ",),".",""),"-",""),"(",""),")",""),",",""),"/",""),"""",""),"+",""))</f>
        <v/>
      </c>
      <c r="AL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" s="181" t="str">
        <f>IF(NOTA[[#This Row],[CONCAT1]]="","",MATCH(NOTA[[#This Row],[CONCAT1]],[2]!db[NB NOTA_C],0)+1)</f>
        <v/>
      </c>
    </row>
    <row r="52" spans="1:40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23"/>
      <c r="F52" s="26"/>
      <c r="G52" s="26"/>
      <c r="H52" s="31"/>
      <c r="I52" s="26"/>
      <c r="J52" s="51"/>
      <c r="K52" s="26"/>
      <c r="L52" s="26"/>
      <c r="M52" s="39"/>
      <c r="N52" s="26"/>
      <c r="O52" s="26"/>
      <c r="P52" s="49"/>
      <c r="Q52" s="52"/>
      <c r="R52" s="39"/>
      <c r="S52" s="53"/>
      <c r="T52" s="53"/>
      <c r="U52" s="54"/>
      <c r="V52" s="37"/>
      <c r="W52" s="36" t="str">
        <f>IF(NOTA[[#This Row],[HARGA/ CTN]]="",NOTA[[#This Row],[JUMLAH_H]],NOTA[[#This Row],[HARGA/ CTN]]*IF(NOTA[[#This Row],[C]]="",0,NOTA[[#This Row],[C]]))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28" t="str">
        <f ca="1">IF(NOTA[[#This Row],[ID_H]]="","",IF(NOTA[[#This Row],[FAKTUR]]="",INDIRECT(ADDRESS(ROW()-1,COLUMN())),NOTA[[#This Row],[FAKTUR]]))</f>
        <v/>
      </c>
      <c r="AI52" s="38" t="str">
        <f ca="1">IF(NOTA[[#This Row],[ID]]="","",COUNTIF(NOTA[ID_H],NOTA[[#This Row],[ID_H]]))</f>
        <v/>
      </c>
      <c r="AJ52" s="38" t="str">
        <f ca="1">IF(NOTA[[#This Row],[TGL.NOTA]]="",IF(NOTA[[#This Row],[SUPPLIER_H]]="","",AJ51),MONTH(NOTA[[#This Row],[TGL.NOTA]]))</f>
        <v/>
      </c>
      <c r="AK52" s="38" t="str">
        <f>LOWER(SUBSTITUTE(SUBSTITUTE(SUBSTITUTE(SUBSTITUTE(SUBSTITUTE(SUBSTITUTE(SUBSTITUTE(SUBSTITUTE(SUBSTITUTE(NOTA[NAMA BARANG]," ",),".",""),"-",""),"(",""),")",""),",",""),"/",""),"""",""),"+",""))</f>
        <v/>
      </c>
      <c r="AL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" s="181" t="str">
        <f>IF(NOTA[[#This Row],[CONCAT1]]="","",MATCH(NOTA[[#This Row],[CONCAT1]],[2]!db[NB NOTA_C],0)+1)</f>
        <v/>
      </c>
    </row>
    <row r="53" spans="1:40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23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" s="181" t="str">
        <f>IF(NOTA[[#This Row],[CONCAT1]]="","",MATCH(NOTA[[#This Row],[CONCAT1]],[2]!db[NB NOTA_C],0)+1)</f>
        <v/>
      </c>
    </row>
    <row r="54" spans="1:40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23"/>
      <c r="F54" s="26"/>
      <c r="G54" s="26"/>
      <c r="H54" s="31"/>
      <c r="I54" s="26"/>
      <c r="J54" s="51"/>
      <c r="K54" s="26"/>
      <c r="L54" s="26"/>
      <c r="M54" s="39"/>
      <c r="N54" s="26"/>
      <c r="O54" s="26"/>
      <c r="P54" s="49"/>
      <c r="Q54" s="52"/>
      <c r="R54" s="39"/>
      <c r="S54" s="53"/>
      <c r="T54" s="53"/>
      <c r="U54" s="54"/>
      <c r="V54" s="37"/>
      <c r="W54" s="36" t="str">
        <f>IF(NOTA[[#This Row],[HARGA/ CTN]]="",NOTA[[#This Row],[JUMLAH_H]],NOTA[[#This Row],[HARGA/ CTN]]*IF(NOTA[[#This Row],[C]]="",0,NOTA[[#This Row],[C]]))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28" t="str">
        <f ca="1">IF(NOTA[[#This Row],[ID_H]]="","",IF(NOTA[[#This Row],[FAKTUR]]="",INDIRECT(ADDRESS(ROW()-1,COLUMN())),NOTA[[#This Row],[FAKTUR]]))</f>
        <v/>
      </c>
      <c r="AI54" s="38" t="str">
        <f ca="1">IF(NOTA[[#This Row],[ID]]="","",COUNTIF(NOTA[ID_H],NOTA[[#This Row],[ID_H]]))</f>
        <v/>
      </c>
      <c r="AJ54" s="38" t="str">
        <f ca="1">IF(NOTA[[#This Row],[TGL.NOTA]]="",IF(NOTA[[#This Row],[SUPPLIER_H]]="","",AJ53),MONTH(NOTA[[#This Row],[TGL.NOTA]]))</f>
        <v/>
      </c>
      <c r="AK54" s="38" t="str">
        <f>LOWER(SUBSTITUTE(SUBSTITUTE(SUBSTITUTE(SUBSTITUTE(SUBSTITUTE(SUBSTITUTE(SUBSTITUTE(SUBSTITUTE(SUBSTITUTE(NOTA[NAMA BARANG]," ",),".",""),"-",""),"(",""),")",""),",",""),"/",""),"""",""),"+",""))</f>
        <v/>
      </c>
      <c r="AL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181" t="str">
        <f>IF(NOTA[[#This Row],[CONCAT1]]="","",MATCH(NOTA[[#This Row],[CONCAT1]],[2]!db[NB NOTA_C],0)+1)</f>
        <v/>
      </c>
    </row>
    <row r="55" spans="1:40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23"/>
      <c r="F55" s="26"/>
      <c r="G55" s="26"/>
      <c r="H55" s="31"/>
      <c r="I55" s="26"/>
      <c r="J55" s="51"/>
      <c r="K55" s="26"/>
      <c r="L55" s="26"/>
      <c r="M55" s="39"/>
      <c r="N55" s="26"/>
      <c r="O55" s="26"/>
      <c r="P55" s="49"/>
      <c r="Q55" s="52"/>
      <c r="R55" s="39"/>
      <c r="S55" s="53"/>
      <c r="T55" s="53"/>
      <c r="U55" s="54"/>
      <c r="V55" s="37"/>
      <c r="W55" s="36" t="str">
        <f>IF(NOTA[[#This Row],[HARGA/ CTN]]="",NOTA[[#This Row],[JUMLAH_H]],NOTA[[#This Row],[HARGA/ CTN]]*IF(NOTA[[#This Row],[C]]="",0,NOTA[[#This Row],[C]]))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28" t="str">
        <f ca="1">IF(NOTA[[#This Row],[ID_H]]="","",IF(NOTA[[#This Row],[FAKTUR]]="",INDIRECT(ADDRESS(ROW()-1,COLUMN())),NOTA[[#This Row],[FAKTUR]]))</f>
        <v/>
      </c>
      <c r="AI55" s="38" t="str">
        <f ca="1">IF(NOTA[[#This Row],[ID]]="","",COUNTIF(NOTA[ID_H],NOTA[[#This Row],[ID_H]]))</f>
        <v/>
      </c>
      <c r="AJ55" s="38" t="str">
        <f ca="1">IF(NOTA[[#This Row],[TGL.NOTA]]="",IF(NOTA[[#This Row],[SUPPLIER_H]]="","",AJ54),MONTH(NOTA[[#This Row],[TGL.NOTA]]))</f>
        <v/>
      </c>
      <c r="AK55" s="38" t="str">
        <f>LOWER(SUBSTITUTE(SUBSTITUTE(SUBSTITUTE(SUBSTITUTE(SUBSTITUTE(SUBSTITUTE(SUBSTITUTE(SUBSTITUTE(SUBSTITUTE(NOTA[NAMA BARANG]," ",),".",""),"-",""),"(",""),")",""),",",""),"/",""),"""",""),"+",""))</f>
        <v/>
      </c>
      <c r="AL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" s="181" t="str">
        <f>IF(NOTA[[#This Row],[CONCAT1]]="","",MATCH(NOTA[[#This Row],[CONCAT1]],[2]!db[NB NOTA_C],0)+1)</f>
        <v/>
      </c>
    </row>
    <row r="56" spans="1:40" ht="20.100000000000001" customHeight="1" x14ac:dyDescent="0.25">
      <c r="A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50" t="str">
        <f>IF(NOTA[[#This Row],[ID_P]]="","",MATCH(NOTA[[#This Row],[ID_P]],[1]!B_MSK[N_ID],0))</f>
        <v/>
      </c>
      <c r="D56" s="50" t="str">
        <f ca="1">IF(NOTA[[#This Row],[NAMA BARANG]]="","",INDEX(NOTA[ID],MATCH(,INDIRECT(ADDRESS(ROW(NOTA[ID]),COLUMN(NOTA[ID]))&amp;":"&amp;ADDRESS(ROW(),COLUMN(NOTA[ID]))),-1)))</f>
        <v/>
      </c>
      <c r="E56" s="23"/>
      <c r="F56" s="26"/>
      <c r="G56" s="26"/>
      <c r="H56" s="31"/>
      <c r="I56" s="26"/>
      <c r="J56" s="51"/>
      <c r="K56" s="26"/>
      <c r="L56" s="26"/>
      <c r="M56" s="39"/>
      <c r="N56" s="26"/>
      <c r="O56" s="26"/>
      <c r="P56" s="49"/>
      <c r="Q56" s="52"/>
      <c r="R56" s="39"/>
      <c r="S56" s="53"/>
      <c r="T56" s="53"/>
      <c r="U56" s="54"/>
      <c r="V56" s="37"/>
      <c r="W56" s="54" t="str">
        <f>IF(NOTA[[#This Row],[HARGA/ CTN]]="",NOTA[[#This Row],[JUMLAH_H]],NOTA[[#This Row],[HARGA/ CTN]]*IF(NOTA[[#This Row],[C]]="",0,NOTA[[#This Row],[C]]))</f>
        <v/>
      </c>
      <c r="X56" s="54" t="str">
        <f>IF(NOTA[[#This Row],[JUMLAH]]="","",NOTA[[#This Row],[JUMLAH]]*NOTA[[#This Row],[DISC 1]])</f>
        <v/>
      </c>
      <c r="Y56" s="54" t="str">
        <f>IF(NOTA[[#This Row],[JUMLAH]]="","",(NOTA[[#This Row],[JUMLAH]]-NOTA[[#This Row],[DISC 1-]])*NOTA[[#This Row],[DISC 2]])</f>
        <v/>
      </c>
      <c r="Z56" s="54" t="str">
        <f>IF(NOTA[[#This Row],[JUMLAH]]="","",NOTA[[#This Row],[DISC 1-]]+NOTA[[#This Row],[DISC 2-]])</f>
        <v/>
      </c>
      <c r="AA56" s="54" t="str">
        <f>IF(NOTA[[#This Row],[JUMLAH]]="","",NOTA[[#This Row],[JUMLAH]]-NOTA[[#This Row],[DISC]])</f>
        <v/>
      </c>
      <c r="AB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54" t="str">
        <f>IF(OR(NOTA[[#This Row],[QTY]]="",NOTA[[#This Row],[HARGA SATUAN]]="",),"",NOTA[[#This Row],[QTY]]*NOTA[[#This Row],[HARGA SATUAN]])</f>
        <v/>
      </c>
      <c r="AF56" s="51" t="str">
        <f ca="1">IF(NOTA[ID_H]="","",INDEX(NOTA[TANGGAL],MATCH(,INDIRECT(ADDRESS(ROW(NOTA[TANGGAL]),COLUMN(NOTA[TANGGAL]))&amp;":"&amp;ADDRESS(ROW(),COLUMN(NOTA[TANGGAL]))),-1)))</f>
        <v/>
      </c>
      <c r="AG56" s="65" t="str">
        <f ca="1">IF(NOTA[[#This Row],[NAMA BARANG]]="","",INDEX(NOTA[SUPPLIER],MATCH(,INDIRECT(ADDRESS(ROW(NOTA[ID]),COLUMN(NOTA[ID]))&amp;":"&amp;ADDRESS(ROW(),COLUMN(NOTA[ID]))),-1)))</f>
        <v/>
      </c>
      <c r="AH56" s="65" t="str">
        <f ca="1">IF(NOTA[[#This Row],[ID_H]]="","",IF(NOTA[[#This Row],[FAKTUR]]="",INDIRECT(ADDRESS(ROW()-1,COLUMN())),NOTA[[#This Row],[FAKTUR]]))</f>
        <v/>
      </c>
      <c r="AI56" s="38" t="str">
        <f ca="1">IF(NOTA[[#This Row],[ID]]="","",COUNTIF(NOTA[ID_H],NOTA[[#This Row],[ID_H]]))</f>
        <v/>
      </c>
      <c r="AJ56" s="38" t="str">
        <f ca="1">IF(NOTA[[#This Row],[TGL.NOTA]]="",IF(NOTA[[#This Row],[SUPPLIER_H]]="","",AJ94),MONTH(NOTA[[#This Row],[TGL.NOTA]]))</f>
        <v/>
      </c>
      <c r="AK56" s="38" t="str">
        <f>LOWER(SUBSTITUTE(SUBSTITUTE(SUBSTITUTE(SUBSTITUTE(SUBSTITUTE(SUBSTITUTE(SUBSTITUTE(SUBSTITUTE(SUBSTITUTE(NOTA[NAMA BARANG]," ",),".",""),"-",""),"(",""),")",""),",",""),"/",""),"""",""),"+",""))</f>
        <v/>
      </c>
      <c r="AL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" s="181" t="str">
        <f>IF(NOTA[[#This Row],[CONCAT1]]="","",MATCH(NOTA[[#This Row],[CONCAT1]],[2]!db[NB NOTA_C],0)+1)</f>
        <v/>
      </c>
    </row>
    <row r="57" spans="1:40" ht="20.100000000000001" customHeight="1" x14ac:dyDescent="0.25">
      <c r="A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0" t="str">
        <f>IF(NOTA[[#This Row],[ID_P]]="","",MATCH(NOTA[[#This Row],[ID_P]],[1]!B_MSK[N_ID],0))</f>
        <v/>
      </c>
      <c r="D57" s="50" t="str">
        <f ca="1">IF(NOTA[[#This Row],[NAMA BARANG]]="","",INDEX(NOTA[ID],MATCH(,INDIRECT(ADDRESS(ROW(NOTA[ID]),COLUMN(NOTA[ID]))&amp;":"&amp;ADDRESS(ROW(),COLUMN(NOTA[ID]))),-1)))</f>
        <v/>
      </c>
      <c r="E57" s="23"/>
      <c r="F57" s="26"/>
      <c r="G57" s="26"/>
      <c r="H57" s="31"/>
      <c r="I57" s="26"/>
      <c r="J57" s="51"/>
      <c r="K57" s="26"/>
      <c r="L57" s="26"/>
      <c r="M57" s="39"/>
      <c r="N57" s="26"/>
      <c r="O57" s="26"/>
      <c r="P57" s="49"/>
      <c r="Q57" s="52"/>
      <c r="R57" s="39"/>
      <c r="S57" s="53"/>
      <c r="T57" s="53"/>
      <c r="U57" s="54"/>
      <c r="V57" s="37"/>
      <c r="W57" s="54" t="str">
        <f>IF(NOTA[[#This Row],[HARGA/ CTN]]="",NOTA[[#This Row],[JUMLAH_H]],NOTA[[#This Row],[HARGA/ CTN]]*IF(NOTA[[#This Row],[C]]="",0,NOTA[[#This Row],[C]]))</f>
        <v/>
      </c>
      <c r="X57" s="54" t="str">
        <f>IF(NOTA[[#This Row],[JUMLAH]]="","",NOTA[[#This Row],[JUMLAH]]*NOTA[[#This Row],[DISC 1]])</f>
        <v/>
      </c>
      <c r="Y57" s="54" t="str">
        <f>IF(NOTA[[#This Row],[JUMLAH]]="","",(NOTA[[#This Row],[JUMLAH]]-NOTA[[#This Row],[DISC 1-]])*NOTA[[#This Row],[DISC 2]])</f>
        <v/>
      </c>
      <c r="Z57" s="54" t="str">
        <f>IF(NOTA[[#This Row],[JUMLAH]]="","",NOTA[[#This Row],[DISC 1-]]+NOTA[[#This Row],[DISC 2-]])</f>
        <v/>
      </c>
      <c r="AA57" s="54" t="str">
        <f>IF(NOTA[[#This Row],[JUMLAH]]="","",NOTA[[#This Row],[JUMLAH]]-NOTA[[#This Row],[DISC]])</f>
        <v/>
      </c>
      <c r="AB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54" t="str">
        <f>IF(OR(NOTA[[#This Row],[QTY]]="",NOTA[[#This Row],[HARGA SATUAN]]="",),"",NOTA[[#This Row],[QTY]]*NOTA[[#This Row],[HARGA SATUAN]])</f>
        <v/>
      </c>
      <c r="AF57" s="51" t="str">
        <f ca="1">IF(NOTA[ID_H]="","",INDEX(NOTA[TANGGAL],MATCH(,INDIRECT(ADDRESS(ROW(NOTA[TANGGAL]),COLUMN(NOTA[TANGGAL]))&amp;":"&amp;ADDRESS(ROW(),COLUMN(NOTA[TANGGAL]))),-1)))</f>
        <v/>
      </c>
      <c r="AG57" s="65" t="str">
        <f ca="1">IF(NOTA[[#This Row],[NAMA BARANG]]="","",INDEX(NOTA[SUPPLIER],MATCH(,INDIRECT(ADDRESS(ROW(NOTA[ID]),COLUMN(NOTA[ID]))&amp;":"&amp;ADDRESS(ROW(),COLUMN(NOTA[ID]))),-1)))</f>
        <v/>
      </c>
      <c r="AH57" s="65" t="str">
        <f ca="1">IF(NOTA[[#This Row],[ID_H]]="","",IF(NOTA[[#This Row],[FAKTUR]]="",INDIRECT(ADDRESS(ROW()-1,COLUMN())),NOTA[[#This Row],[FAKTUR]]))</f>
        <v/>
      </c>
      <c r="AI57" s="38" t="str">
        <f ca="1">IF(NOTA[[#This Row],[ID]]="","",COUNTIF(NOTA[ID_H],NOTA[[#This Row],[ID_H]]))</f>
        <v/>
      </c>
      <c r="AJ57" s="38" t="str">
        <f ca="1">IF(NOTA[[#This Row],[TGL.NOTA]]="",IF(NOTA[[#This Row],[SUPPLIER_H]]="","",AJ56),MONTH(NOTA[[#This Row],[TGL.NOTA]]))</f>
        <v/>
      </c>
      <c r="AK57" s="38" t="str">
        <f>LOWER(SUBSTITUTE(SUBSTITUTE(SUBSTITUTE(SUBSTITUTE(SUBSTITUTE(SUBSTITUTE(SUBSTITUTE(SUBSTITUTE(SUBSTITUTE(NOTA[NAMA BARANG]," ",),".",""),"-",""),"(",""),")",""),",",""),"/",""),"""",""),"+",""))</f>
        <v/>
      </c>
      <c r="AL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" s="181" t="str">
        <f>IF(NOTA[[#This Row],[CONCAT1]]="","",MATCH(NOTA[[#This Row],[CONCAT1]],[2]!db[NB NOTA_C],0)+1)</f>
        <v/>
      </c>
    </row>
    <row r="58" spans="1:40" ht="20.100000000000001" customHeight="1" x14ac:dyDescent="0.25">
      <c r="A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50" t="str">
        <f>IF(NOTA[[#This Row],[ID_P]]="","",MATCH(NOTA[[#This Row],[ID_P]],[1]!B_MSK[N_ID],0))</f>
        <v/>
      </c>
      <c r="D58" s="50" t="str">
        <f ca="1">IF(NOTA[[#This Row],[NAMA BARANG]]="","",INDEX(NOTA[ID],MATCH(,INDIRECT(ADDRESS(ROW(NOTA[ID]),COLUMN(NOTA[ID]))&amp;":"&amp;ADDRESS(ROW(),COLUMN(NOTA[ID]))),-1)))</f>
        <v/>
      </c>
      <c r="E58" s="23"/>
      <c r="F58" s="26"/>
      <c r="G58" s="26"/>
      <c r="H58" s="31"/>
      <c r="I58" s="26"/>
      <c r="J58" s="51"/>
      <c r="K58" s="26"/>
      <c r="L58" s="26"/>
      <c r="M58" s="39"/>
      <c r="N58" s="26"/>
      <c r="O58" s="26"/>
      <c r="P58" s="49"/>
      <c r="Q58" s="52"/>
      <c r="R58" s="39"/>
      <c r="S58" s="53"/>
      <c r="T58" s="53"/>
      <c r="U58" s="54"/>
      <c r="V58" s="37"/>
      <c r="W58" s="54" t="str">
        <f>IF(NOTA[[#This Row],[HARGA/ CTN]]="",NOTA[[#This Row],[JUMLAH_H]],NOTA[[#This Row],[HARGA/ CTN]]*IF(NOTA[[#This Row],[C]]="",0,NOTA[[#This Row],[C]]))</f>
        <v/>
      </c>
      <c r="X58" s="54" t="str">
        <f>IF(NOTA[[#This Row],[JUMLAH]]="","",NOTA[[#This Row],[JUMLAH]]*NOTA[[#This Row],[DISC 1]])</f>
        <v/>
      </c>
      <c r="Y58" s="54" t="str">
        <f>IF(NOTA[[#This Row],[JUMLAH]]="","",(NOTA[[#This Row],[JUMLAH]]-NOTA[[#This Row],[DISC 1-]])*NOTA[[#This Row],[DISC 2]])</f>
        <v/>
      </c>
      <c r="Z58" s="54" t="str">
        <f>IF(NOTA[[#This Row],[JUMLAH]]="","",NOTA[[#This Row],[DISC 1-]]+NOTA[[#This Row],[DISC 2-]])</f>
        <v/>
      </c>
      <c r="AA58" s="54" t="str">
        <f>IF(NOTA[[#This Row],[JUMLAH]]="","",NOTA[[#This Row],[JUMLAH]]-NOTA[[#This Row],[DISC]])</f>
        <v/>
      </c>
      <c r="AB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54" t="str">
        <f>IF(OR(NOTA[[#This Row],[QTY]]="",NOTA[[#This Row],[HARGA SATUAN]]="",),"",NOTA[[#This Row],[QTY]]*NOTA[[#This Row],[HARGA SATUAN]])</f>
        <v/>
      </c>
      <c r="AF58" s="51" t="str">
        <f ca="1">IF(NOTA[ID_H]="","",INDEX(NOTA[TANGGAL],MATCH(,INDIRECT(ADDRESS(ROW(NOTA[TANGGAL]),COLUMN(NOTA[TANGGAL]))&amp;":"&amp;ADDRESS(ROW(),COLUMN(NOTA[TANGGAL]))),-1)))</f>
        <v/>
      </c>
      <c r="AG58" s="65" t="str">
        <f ca="1">IF(NOTA[[#This Row],[NAMA BARANG]]="","",INDEX(NOTA[SUPPLIER],MATCH(,INDIRECT(ADDRESS(ROW(NOTA[ID]),COLUMN(NOTA[ID]))&amp;":"&amp;ADDRESS(ROW(),COLUMN(NOTA[ID]))),-1)))</f>
        <v/>
      </c>
      <c r="AH58" s="65" t="str">
        <f ca="1">IF(NOTA[[#This Row],[ID_H]]="","",IF(NOTA[[#This Row],[FAKTUR]]="",INDIRECT(ADDRESS(ROW()-1,COLUMN())),NOTA[[#This Row],[FAKTUR]]))</f>
        <v/>
      </c>
      <c r="AI58" s="38" t="str">
        <f ca="1">IF(NOTA[[#This Row],[ID]]="","",COUNTIF(NOTA[ID_H],NOTA[[#This Row],[ID_H]]))</f>
        <v/>
      </c>
      <c r="AJ58" s="38" t="str">
        <f ca="1">IF(NOTA[[#This Row],[TGL.NOTA]]="",IF(NOTA[[#This Row],[SUPPLIER_H]]="","",AJ57),MONTH(NOTA[[#This Row],[TGL.NOTA]]))</f>
        <v/>
      </c>
      <c r="AK58" s="38" t="str">
        <f>LOWER(SUBSTITUTE(SUBSTITUTE(SUBSTITUTE(SUBSTITUTE(SUBSTITUTE(SUBSTITUTE(SUBSTITUTE(SUBSTITUTE(SUBSTITUTE(NOTA[NAMA BARANG]," ",),".",""),"-",""),"(",""),")",""),",",""),"/",""),"""",""),"+",""))</f>
        <v/>
      </c>
      <c r="AL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" s="181" t="str">
        <f>IF(NOTA[[#This Row],[CONCAT1]]="","",MATCH(NOTA[[#This Row],[CONCAT1]],[2]!db[NB NOTA_C],0)+1)</f>
        <v/>
      </c>
    </row>
    <row r="59" spans="1:40" ht="20.100000000000001" customHeight="1" x14ac:dyDescent="0.25">
      <c r="A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0" t="str">
        <f>IF(NOTA[[#This Row],[ID_P]]="","",MATCH(NOTA[[#This Row],[ID_P]],[1]!B_MSK[N_ID],0))</f>
        <v/>
      </c>
      <c r="D59" s="50" t="str">
        <f ca="1">IF(NOTA[[#This Row],[NAMA BARANG]]="","",INDEX(NOTA[ID],MATCH(,INDIRECT(ADDRESS(ROW(NOTA[ID]),COLUMN(NOTA[ID]))&amp;":"&amp;ADDRESS(ROW(),COLUMN(NOTA[ID]))),-1)))</f>
        <v/>
      </c>
      <c r="E59" s="23"/>
      <c r="F59" s="26"/>
      <c r="G59" s="26"/>
      <c r="H59" s="31"/>
      <c r="I59" s="26"/>
      <c r="J59" s="51"/>
      <c r="K59" s="26"/>
      <c r="L59" s="26"/>
      <c r="M59" s="39"/>
      <c r="N59" s="26"/>
      <c r="O59" s="26"/>
      <c r="P59" s="49"/>
      <c r="Q59" s="52"/>
      <c r="R59" s="39"/>
      <c r="S59" s="53"/>
      <c r="T59" s="53"/>
      <c r="U59" s="54"/>
      <c r="V59" s="37"/>
      <c r="W59" s="54" t="str">
        <f>IF(NOTA[[#This Row],[HARGA/ CTN]]="",NOTA[[#This Row],[JUMLAH_H]],NOTA[[#This Row],[HARGA/ CTN]]*IF(NOTA[[#This Row],[C]]="",0,NOTA[[#This Row],[C]]))</f>
        <v/>
      </c>
      <c r="X59" s="54" t="str">
        <f>IF(NOTA[[#This Row],[JUMLAH]]="","",NOTA[[#This Row],[JUMLAH]]*NOTA[[#This Row],[DISC 1]])</f>
        <v/>
      </c>
      <c r="Y59" s="54" t="str">
        <f>IF(NOTA[[#This Row],[JUMLAH]]="","",(NOTA[[#This Row],[JUMLAH]]-NOTA[[#This Row],[DISC 1-]])*NOTA[[#This Row],[DISC 2]])</f>
        <v/>
      </c>
      <c r="Z59" s="54" t="str">
        <f>IF(NOTA[[#This Row],[JUMLAH]]="","",NOTA[[#This Row],[DISC 1-]]+NOTA[[#This Row],[DISC 2-]])</f>
        <v/>
      </c>
      <c r="AA59" s="54" t="str">
        <f>IF(NOTA[[#This Row],[JUMLAH]]="","",NOTA[[#This Row],[JUMLAH]]-NOTA[[#This Row],[DISC]])</f>
        <v/>
      </c>
      <c r="AB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54" t="str">
        <f>IF(OR(NOTA[[#This Row],[QTY]]="",NOTA[[#This Row],[HARGA SATUAN]]="",),"",NOTA[[#This Row],[QTY]]*NOTA[[#This Row],[HARGA SATUAN]])</f>
        <v/>
      </c>
      <c r="AF59" s="51" t="str">
        <f ca="1">IF(NOTA[ID_H]="","",INDEX(NOTA[TANGGAL],MATCH(,INDIRECT(ADDRESS(ROW(NOTA[TANGGAL]),COLUMN(NOTA[TANGGAL]))&amp;":"&amp;ADDRESS(ROW(),COLUMN(NOTA[TANGGAL]))),-1)))</f>
        <v/>
      </c>
      <c r="AG59" s="65" t="str">
        <f ca="1">IF(NOTA[[#This Row],[NAMA BARANG]]="","",INDEX(NOTA[SUPPLIER],MATCH(,INDIRECT(ADDRESS(ROW(NOTA[ID]),COLUMN(NOTA[ID]))&amp;":"&amp;ADDRESS(ROW(),COLUMN(NOTA[ID]))),-1)))</f>
        <v/>
      </c>
      <c r="AH59" s="65" t="str">
        <f ca="1">IF(NOTA[[#This Row],[ID_H]]="","",IF(NOTA[[#This Row],[FAKTUR]]="",INDIRECT(ADDRESS(ROW()-1,COLUMN())),NOTA[[#This Row],[FAKTUR]]))</f>
        <v/>
      </c>
      <c r="AI59" s="38" t="str">
        <f ca="1">IF(NOTA[[#This Row],[ID]]="","",COUNTIF(NOTA[ID_H],NOTA[[#This Row],[ID_H]]))</f>
        <v/>
      </c>
      <c r="AJ59" s="38" t="str">
        <f ca="1">IF(NOTA[[#This Row],[TGL.NOTA]]="",IF(NOTA[[#This Row],[SUPPLIER_H]]="","",AJ90),MONTH(NOTA[[#This Row],[TGL.NOTA]]))</f>
        <v/>
      </c>
      <c r="AK59" s="38" t="str">
        <f>LOWER(SUBSTITUTE(SUBSTITUTE(SUBSTITUTE(SUBSTITUTE(SUBSTITUTE(SUBSTITUTE(SUBSTITUTE(SUBSTITUTE(SUBSTITUTE(NOTA[NAMA BARANG]," ",),".",""),"-",""),"(",""),")",""),",",""),"/",""),"""",""),"+",""))</f>
        <v/>
      </c>
      <c r="AL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" s="181" t="str">
        <f>IF(NOTA[[#This Row],[CONCAT1]]="","",MATCH(NOTA[[#This Row],[CONCAT1]],[2]!db[NB NOTA_C],0)+1)</f>
        <v/>
      </c>
    </row>
    <row r="60" spans="1:40" ht="20.100000000000001" customHeight="1" x14ac:dyDescent="0.25">
      <c r="A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0" t="str">
        <f>IF(NOTA[[#This Row],[ID_P]]="","",MATCH(NOTA[[#This Row],[ID_P]],[1]!B_MSK[N_ID],0))</f>
        <v/>
      </c>
      <c r="D60" s="50" t="str">
        <f ca="1">IF(NOTA[[#This Row],[NAMA BARANG]]="","",INDEX(NOTA[ID],MATCH(,INDIRECT(ADDRESS(ROW(NOTA[ID]),COLUMN(NOTA[ID]))&amp;":"&amp;ADDRESS(ROW(),COLUMN(NOTA[ID]))),-1)))</f>
        <v/>
      </c>
      <c r="E60" s="23"/>
      <c r="F60" s="26"/>
      <c r="G60" s="26"/>
      <c r="H60" s="31"/>
      <c r="I60" s="26"/>
      <c r="J60" s="51"/>
      <c r="K60" s="26"/>
      <c r="L60" s="26"/>
      <c r="M60" s="39"/>
      <c r="N60" s="26"/>
      <c r="O60" s="26"/>
      <c r="P60" s="49"/>
      <c r="Q60" s="52"/>
      <c r="R60" s="39"/>
      <c r="S60" s="53"/>
      <c r="T60" s="53"/>
      <c r="U60" s="54"/>
      <c r="V60" s="37"/>
      <c r="W60" s="54" t="str">
        <f>IF(NOTA[[#This Row],[HARGA/ CTN]]="",NOTA[[#This Row],[JUMLAH_H]],NOTA[[#This Row],[HARGA/ CTN]]*IF(NOTA[[#This Row],[C]]="",0,NOTA[[#This Row],[C]]))</f>
        <v/>
      </c>
      <c r="X60" s="54" t="str">
        <f>IF(NOTA[[#This Row],[JUMLAH]]="","",NOTA[[#This Row],[JUMLAH]]*NOTA[[#This Row],[DISC 1]])</f>
        <v/>
      </c>
      <c r="Y60" s="54" t="str">
        <f>IF(NOTA[[#This Row],[JUMLAH]]="","",(NOTA[[#This Row],[JUMLAH]]-NOTA[[#This Row],[DISC 1-]])*NOTA[[#This Row],[DISC 2]])</f>
        <v/>
      </c>
      <c r="Z60" s="54" t="str">
        <f>IF(NOTA[[#This Row],[JUMLAH]]="","",NOTA[[#This Row],[DISC 1-]]+NOTA[[#This Row],[DISC 2-]])</f>
        <v/>
      </c>
      <c r="AA60" s="54" t="str">
        <f>IF(NOTA[[#This Row],[JUMLAH]]="","",NOTA[[#This Row],[JUMLAH]]-NOTA[[#This Row],[DISC]])</f>
        <v/>
      </c>
      <c r="AB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54" t="str">
        <f>IF(OR(NOTA[[#This Row],[QTY]]="",NOTA[[#This Row],[HARGA SATUAN]]="",),"",NOTA[[#This Row],[QTY]]*NOTA[[#This Row],[HARGA SATUAN]])</f>
        <v/>
      </c>
      <c r="AF60" s="51" t="str">
        <f ca="1">IF(NOTA[ID_H]="","",INDEX(NOTA[TANGGAL],MATCH(,INDIRECT(ADDRESS(ROW(NOTA[TANGGAL]),COLUMN(NOTA[TANGGAL]))&amp;":"&amp;ADDRESS(ROW(),COLUMN(NOTA[TANGGAL]))),-1)))</f>
        <v/>
      </c>
      <c r="AG60" s="65" t="str">
        <f ca="1">IF(NOTA[[#This Row],[NAMA BARANG]]="","",INDEX(NOTA[SUPPLIER],MATCH(,INDIRECT(ADDRESS(ROW(NOTA[ID]),COLUMN(NOTA[ID]))&amp;":"&amp;ADDRESS(ROW(),COLUMN(NOTA[ID]))),-1)))</f>
        <v/>
      </c>
      <c r="AH60" s="65" t="str">
        <f ca="1">IF(NOTA[[#This Row],[ID_H]]="","",IF(NOTA[[#This Row],[FAKTUR]]="",INDIRECT(ADDRESS(ROW()-1,COLUMN())),NOTA[[#This Row],[FAKTUR]]))</f>
        <v/>
      </c>
      <c r="AI60" s="38" t="str">
        <f ca="1">IF(NOTA[[#This Row],[ID]]="","",COUNTIF(NOTA[ID_H],NOTA[[#This Row],[ID_H]]))</f>
        <v/>
      </c>
      <c r="AJ60" s="38" t="str">
        <f ca="1">IF(NOTA[[#This Row],[TGL.NOTA]]="",IF(NOTA[[#This Row],[SUPPLIER_H]]="","",AJ59),MONTH(NOTA[[#This Row],[TGL.NOTA]]))</f>
        <v/>
      </c>
      <c r="AK60" s="38" t="str">
        <f>LOWER(SUBSTITUTE(SUBSTITUTE(SUBSTITUTE(SUBSTITUTE(SUBSTITUTE(SUBSTITUTE(SUBSTITUTE(SUBSTITUTE(SUBSTITUTE(NOTA[NAMA BARANG]," ",),".",""),"-",""),"(",""),")",""),",",""),"/",""),"""",""),"+",""))</f>
        <v/>
      </c>
      <c r="AL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181" t="str">
        <f>IF(NOTA[[#This Row],[CONCAT1]]="","",MATCH(NOTA[[#This Row],[CONCAT1]],[2]!db[NB NOTA_C],0)+1)</f>
        <v/>
      </c>
    </row>
    <row r="61" spans="1:40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/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" s="181" t="str">
        <f>IF(NOTA[[#This Row],[CONCAT1]]="","",MATCH(NOTA[[#This Row],[CONCAT1]],[2]!db[NB NOTA_C],0)+1)</f>
        <v/>
      </c>
    </row>
    <row r="62" spans="1:40" ht="20.100000000000001" customHeight="1" x14ac:dyDescent="0.25">
      <c r="A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0" t="str">
        <f>IF(NOTA[[#This Row],[ID_P]]="","",MATCH(NOTA[[#This Row],[ID_P]],[1]!B_MSK[N_ID],0))</f>
        <v/>
      </c>
      <c r="D62" s="50" t="str">
        <f ca="1">IF(NOTA[[#This Row],[NAMA BARANG]]="","",INDEX(NOTA[ID],MATCH(,INDIRECT(ADDRESS(ROW(NOTA[ID]),COLUMN(NOTA[ID]))&amp;":"&amp;ADDRESS(ROW(),COLUMN(NOTA[ID]))),-1)))</f>
        <v/>
      </c>
      <c r="E62" s="23"/>
      <c r="F62" s="26"/>
      <c r="G62" s="26"/>
      <c r="H62" s="31"/>
      <c r="I62" s="26"/>
      <c r="J62" s="51"/>
      <c r="K62" s="26"/>
      <c r="L62" s="26"/>
      <c r="M62" s="39"/>
      <c r="N62" s="26"/>
      <c r="O62" s="26"/>
      <c r="P62" s="49"/>
      <c r="Q62" s="52"/>
      <c r="R62" s="39"/>
      <c r="S62" s="53"/>
      <c r="T62" s="53"/>
      <c r="U62" s="54"/>
      <c r="V62" s="37"/>
      <c r="W62" s="54" t="str">
        <f>IF(NOTA[[#This Row],[HARGA/ CTN]]="",NOTA[[#This Row],[JUMLAH_H]],NOTA[[#This Row],[HARGA/ CTN]]*IF(NOTA[[#This Row],[C]]="",0,NOTA[[#This Row],[C]]))</f>
        <v/>
      </c>
      <c r="X62" s="54" t="str">
        <f>IF(NOTA[[#This Row],[JUMLAH]]="","",NOTA[[#This Row],[JUMLAH]]*NOTA[[#This Row],[DISC 1]])</f>
        <v/>
      </c>
      <c r="Y62" s="54" t="str">
        <f>IF(NOTA[[#This Row],[JUMLAH]]="","",(NOTA[[#This Row],[JUMLAH]]-NOTA[[#This Row],[DISC 1-]])*NOTA[[#This Row],[DISC 2]])</f>
        <v/>
      </c>
      <c r="Z62" s="54" t="str">
        <f>IF(NOTA[[#This Row],[JUMLAH]]="","",NOTA[[#This Row],[DISC 1-]]+NOTA[[#This Row],[DISC 2-]])</f>
        <v/>
      </c>
      <c r="AA62" s="54" t="str">
        <f>IF(NOTA[[#This Row],[JUMLAH]]="","",NOTA[[#This Row],[JUMLAH]]-NOTA[[#This Row],[DISC]])</f>
        <v/>
      </c>
      <c r="AB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" s="54" t="str">
        <f>IF(OR(NOTA[[#This Row],[QTY]]="",NOTA[[#This Row],[HARGA SATUAN]]="",),"",NOTA[[#This Row],[QTY]]*NOTA[[#This Row],[HARGA SATUAN]])</f>
        <v/>
      </c>
      <c r="AF62" s="51" t="str">
        <f ca="1">IF(NOTA[ID_H]="","",INDEX(NOTA[TANGGAL],MATCH(,INDIRECT(ADDRESS(ROW(NOTA[TANGGAL]),COLUMN(NOTA[TANGGAL]))&amp;":"&amp;ADDRESS(ROW(),COLUMN(NOTA[TANGGAL]))),-1)))</f>
        <v/>
      </c>
      <c r="AG62" s="65" t="str">
        <f ca="1">IF(NOTA[[#This Row],[NAMA BARANG]]="","",INDEX(NOTA[SUPPLIER],MATCH(,INDIRECT(ADDRESS(ROW(NOTA[ID]),COLUMN(NOTA[ID]))&amp;":"&amp;ADDRESS(ROW(),COLUMN(NOTA[ID]))),-1)))</f>
        <v/>
      </c>
      <c r="AH62" s="65" t="str">
        <f ca="1">IF(NOTA[[#This Row],[ID_H]]="","",IF(NOTA[[#This Row],[FAKTUR]]="",INDIRECT(ADDRESS(ROW()-1,COLUMN())),NOTA[[#This Row],[FAKTUR]]))</f>
        <v/>
      </c>
      <c r="AI62" s="38" t="str">
        <f ca="1">IF(NOTA[[#This Row],[ID]]="","",COUNTIF(NOTA[ID_H],NOTA[[#This Row],[ID_H]]))</f>
        <v/>
      </c>
      <c r="AJ62" s="38" t="str">
        <f ca="1">IF(NOTA[[#This Row],[TGL.NOTA]]="",IF(NOTA[[#This Row],[SUPPLIER_H]]="","",AJ61),MONTH(NOTA[[#This Row],[TGL.NOTA]]))</f>
        <v/>
      </c>
      <c r="AK62" s="38" t="str">
        <f>LOWER(SUBSTITUTE(SUBSTITUTE(SUBSTITUTE(SUBSTITUTE(SUBSTITUTE(SUBSTITUTE(SUBSTITUTE(SUBSTITUTE(SUBSTITUTE(NOTA[NAMA BARANG]," ",),".",""),"-",""),"(",""),")",""),",",""),"/",""),"""",""),"+",""))</f>
        <v/>
      </c>
      <c r="AL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" s="181" t="str">
        <f>IF(NOTA[[#This Row],[CONCAT1]]="","",MATCH(NOTA[[#This Row],[CONCAT1]],[2]!db[NB NOTA_C],0)+1)</f>
        <v/>
      </c>
    </row>
    <row r="63" spans="1:40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 t="str">
        <f ca="1">IF(NOTA[[#This Row],[NAMA BARANG]]="","",INDEX(NOTA[ID],MATCH(,INDIRECT(ADDRESS(ROW(NOTA[ID]),COLUMN(NOTA[ID]))&amp;":"&amp;ADDRESS(ROW(),COLUMN(NOTA[ID]))),-1)))</f>
        <v/>
      </c>
      <c r="E63" s="23"/>
      <c r="F63" s="26"/>
      <c r="G63" s="26"/>
      <c r="H63" s="31"/>
      <c r="I63" s="26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" s="181" t="str">
        <f>IF(NOTA[[#This Row],[CONCAT1]]="","",MATCH(NOTA[[#This Row],[CONCAT1]],[2]!db[NB NOTA_C],0)+1)</f>
        <v/>
      </c>
    </row>
    <row r="64" spans="1:40" ht="20.100000000000001" customHeight="1" x14ac:dyDescent="0.25">
      <c r="A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0" t="str">
        <f>IF(NOTA[[#This Row],[ID_P]]="","",MATCH(NOTA[[#This Row],[ID_P]],[1]!B_MSK[N_ID],0))</f>
        <v/>
      </c>
      <c r="D64" s="50" t="str">
        <f ca="1">IF(NOTA[[#This Row],[NAMA BARANG]]="","",INDEX(NOTA[ID],MATCH(,INDIRECT(ADDRESS(ROW(NOTA[ID]),COLUMN(NOTA[ID]))&amp;":"&amp;ADDRESS(ROW(),COLUMN(NOTA[ID]))),-1)))</f>
        <v/>
      </c>
      <c r="E64" s="23"/>
      <c r="F64" s="26"/>
      <c r="G64" s="26"/>
      <c r="H64" s="31"/>
      <c r="I64" s="26"/>
      <c r="J64" s="51"/>
      <c r="K64" s="26"/>
      <c r="L64" s="26"/>
      <c r="M64" s="39"/>
      <c r="N64" s="26"/>
      <c r="O64" s="26"/>
      <c r="P64" s="49"/>
      <c r="Q64" s="52"/>
      <c r="R64" s="39"/>
      <c r="S64" s="53"/>
      <c r="T64" s="53"/>
      <c r="U64" s="54"/>
      <c r="V64" s="37"/>
      <c r="W64" s="54" t="str">
        <f>IF(NOTA[[#This Row],[HARGA/ CTN]]="",NOTA[[#This Row],[JUMLAH_H]],NOTA[[#This Row],[HARGA/ CTN]]*IF(NOTA[[#This Row],[C]]="",0,NOTA[[#This Row],[C]]))</f>
        <v/>
      </c>
      <c r="X64" s="54" t="str">
        <f>IF(NOTA[[#This Row],[JUMLAH]]="","",NOTA[[#This Row],[JUMLAH]]*NOTA[[#This Row],[DISC 1]])</f>
        <v/>
      </c>
      <c r="Y64" s="54" t="str">
        <f>IF(NOTA[[#This Row],[JUMLAH]]="","",(NOTA[[#This Row],[JUMLAH]]-NOTA[[#This Row],[DISC 1-]])*NOTA[[#This Row],[DISC 2]])</f>
        <v/>
      </c>
      <c r="Z64" s="54" t="str">
        <f>IF(NOTA[[#This Row],[JUMLAH]]="","",NOTA[[#This Row],[DISC 1-]]+NOTA[[#This Row],[DISC 2-]])</f>
        <v/>
      </c>
      <c r="AA64" s="54" t="str">
        <f>IF(NOTA[[#This Row],[JUMLAH]]="","",NOTA[[#This Row],[JUMLAH]]-NOTA[[#This Row],[DISC]])</f>
        <v/>
      </c>
      <c r="AB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54" t="str">
        <f>IF(OR(NOTA[[#This Row],[QTY]]="",NOTA[[#This Row],[HARGA SATUAN]]="",),"",NOTA[[#This Row],[QTY]]*NOTA[[#This Row],[HARGA SATUAN]])</f>
        <v/>
      </c>
      <c r="AF64" s="51" t="str">
        <f ca="1">IF(NOTA[ID_H]="","",INDEX(NOTA[TANGGAL],MATCH(,INDIRECT(ADDRESS(ROW(NOTA[TANGGAL]),COLUMN(NOTA[TANGGAL]))&amp;":"&amp;ADDRESS(ROW(),COLUMN(NOTA[TANGGAL]))),-1)))</f>
        <v/>
      </c>
      <c r="AG64" s="65" t="str">
        <f ca="1">IF(NOTA[[#This Row],[NAMA BARANG]]="","",INDEX(NOTA[SUPPLIER],MATCH(,INDIRECT(ADDRESS(ROW(NOTA[ID]),COLUMN(NOTA[ID]))&amp;":"&amp;ADDRESS(ROW(),COLUMN(NOTA[ID]))),-1)))</f>
        <v/>
      </c>
      <c r="AH64" s="65" t="str">
        <f ca="1">IF(NOTA[[#This Row],[ID_H]]="","",IF(NOTA[[#This Row],[FAKTUR]]="",INDIRECT(ADDRESS(ROW()-1,COLUMN())),NOTA[[#This Row],[FAKTUR]]))</f>
        <v/>
      </c>
      <c r="AI64" s="38" t="str">
        <f ca="1">IF(NOTA[[#This Row],[ID]]="","",COUNTIF(NOTA[ID_H],NOTA[[#This Row],[ID_H]]))</f>
        <v/>
      </c>
      <c r="AJ64" s="38" t="str">
        <f ca="1">IF(NOTA[[#This Row],[TGL.NOTA]]="",IF(NOTA[[#This Row],[SUPPLIER_H]]="","",AJ63),MONTH(NOTA[[#This Row],[TGL.NOTA]]))</f>
        <v/>
      </c>
      <c r="AK64" s="38" t="str">
        <f>LOWER(SUBSTITUTE(SUBSTITUTE(SUBSTITUTE(SUBSTITUTE(SUBSTITUTE(SUBSTITUTE(SUBSTITUTE(SUBSTITUTE(SUBSTITUTE(NOTA[NAMA BARANG]," ",),".",""),"-",""),"(",""),")",""),",",""),"/",""),"""",""),"+",""))</f>
        <v/>
      </c>
      <c r="AL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" s="181" t="str">
        <f>IF(NOTA[[#This Row],[CONCAT1]]="","",MATCH(NOTA[[#This Row],[CONCAT1]],[2]!db[NB NOTA_C],0)+1)</f>
        <v/>
      </c>
    </row>
    <row r="65" spans="1:40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 t="str">
        <f ca="1">IF(NOTA[[#This Row],[NAMA BARANG]]="","",INDEX(NOTA[ID],MATCH(,INDIRECT(ADDRESS(ROW(NOTA[ID]),COLUMN(NOTA[ID]))&amp;":"&amp;ADDRESS(ROW(),COLUMN(NOTA[ID]))),-1)))</f>
        <v/>
      </c>
      <c r="E65" s="23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" s="181" t="str">
        <f>IF(NOTA[[#This Row],[CONCAT1]]="","",MATCH(NOTA[[#This Row],[CONCAT1]],[2]!db[NB NOTA_C],0)+1)</f>
        <v/>
      </c>
    </row>
    <row r="66" spans="1:40" ht="20.100000000000001" customHeight="1" x14ac:dyDescent="0.25">
      <c r="A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50" t="str">
        <f>IF(NOTA[[#This Row],[ID_P]]="","",MATCH(NOTA[[#This Row],[ID_P]],[1]!B_MSK[N_ID],0))</f>
        <v/>
      </c>
      <c r="D66" s="50" t="str">
        <f ca="1">IF(NOTA[[#This Row],[NAMA BARANG]]="","",INDEX(NOTA[ID],MATCH(,INDIRECT(ADDRESS(ROW(NOTA[ID]),COLUMN(NOTA[ID]))&amp;":"&amp;ADDRESS(ROW(),COLUMN(NOTA[ID]))),-1)))</f>
        <v/>
      </c>
      <c r="E66" s="23"/>
      <c r="F66" s="26"/>
      <c r="G66" s="26"/>
      <c r="H66" s="31"/>
      <c r="I66" s="26"/>
      <c r="J66" s="51"/>
      <c r="K66" s="26"/>
      <c r="L66" s="26"/>
      <c r="M66" s="39"/>
      <c r="N66" s="26"/>
      <c r="O66" s="26"/>
      <c r="P66" s="49"/>
      <c r="Q66" s="52"/>
      <c r="R66" s="39"/>
      <c r="S66" s="53"/>
      <c r="T66" s="53"/>
      <c r="U66" s="54"/>
      <c r="V66" s="37"/>
      <c r="W66" s="54" t="str">
        <f>IF(NOTA[[#This Row],[HARGA/ CTN]]="",NOTA[[#This Row],[JUMLAH_H]],NOTA[[#This Row],[HARGA/ CTN]]*IF(NOTA[[#This Row],[C]]="",0,NOTA[[#This Row],[C]]))</f>
        <v/>
      </c>
      <c r="X66" s="54" t="str">
        <f>IF(NOTA[[#This Row],[JUMLAH]]="","",NOTA[[#This Row],[JUMLAH]]*NOTA[[#This Row],[DISC 1]])</f>
        <v/>
      </c>
      <c r="Y66" s="54" t="str">
        <f>IF(NOTA[[#This Row],[JUMLAH]]="","",(NOTA[[#This Row],[JUMLAH]]-NOTA[[#This Row],[DISC 1-]])*NOTA[[#This Row],[DISC 2]])</f>
        <v/>
      </c>
      <c r="Z66" s="54" t="str">
        <f>IF(NOTA[[#This Row],[JUMLAH]]="","",NOTA[[#This Row],[DISC 1-]]+NOTA[[#This Row],[DISC 2-]])</f>
        <v/>
      </c>
      <c r="AA66" s="54" t="str">
        <f>IF(NOTA[[#This Row],[JUMLAH]]="","",NOTA[[#This Row],[JUMLAH]]-NOTA[[#This Row],[DISC]])</f>
        <v/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54" t="str">
        <f>IF(OR(NOTA[[#This Row],[QTY]]="",NOTA[[#This Row],[HARGA SATUAN]]="",),"",NOTA[[#This Row],[QTY]]*NOTA[[#This Row],[HARGA SATUAN]])</f>
        <v/>
      </c>
      <c r="AF66" s="51" t="str">
        <f ca="1">IF(NOTA[ID_H]="","",INDEX(NOTA[TANGGAL],MATCH(,INDIRECT(ADDRESS(ROW(NOTA[TANGGAL]),COLUMN(NOTA[TANGGAL]))&amp;":"&amp;ADDRESS(ROW(),COLUMN(NOTA[TANGGAL]))),-1)))</f>
        <v/>
      </c>
      <c r="AG66" s="65" t="str">
        <f ca="1">IF(NOTA[[#This Row],[NAMA BARANG]]="","",INDEX(NOTA[SUPPLIER],MATCH(,INDIRECT(ADDRESS(ROW(NOTA[ID]),COLUMN(NOTA[ID]))&amp;":"&amp;ADDRESS(ROW(),COLUMN(NOTA[ID]))),-1)))</f>
        <v/>
      </c>
      <c r="AH66" s="65" t="str">
        <f ca="1">IF(NOTA[[#This Row],[ID_H]]="","",IF(NOTA[[#This Row],[FAKTUR]]="",INDIRECT(ADDRESS(ROW()-1,COLUMN())),NOTA[[#This Row],[FAKTUR]]))</f>
        <v/>
      </c>
      <c r="AI66" s="38" t="str">
        <f ca="1">IF(NOTA[[#This Row],[ID]]="","",COUNTIF(NOTA[ID_H],NOTA[[#This Row],[ID_H]]))</f>
        <v/>
      </c>
      <c r="AJ66" s="38" t="str">
        <f ca="1">IF(NOTA[[#This Row],[TGL.NOTA]]="",IF(NOTA[[#This Row],[SUPPLIER_H]]="","",AJ92),MONTH(NOTA[[#This Row],[TGL.NOTA]]))</f>
        <v/>
      </c>
      <c r="AK66" s="38" t="str">
        <f>LOWER(SUBSTITUTE(SUBSTITUTE(SUBSTITUTE(SUBSTITUTE(SUBSTITUTE(SUBSTITUTE(SUBSTITUTE(SUBSTITUTE(SUBSTITUTE(NOTA[NAMA BARANG]," ",),".",""),"-",""),"(",""),")",""),",",""),"/",""),"""",""),"+",""))</f>
        <v/>
      </c>
      <c r="AL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" s="181" t="str">
        <f>IF(NOTA[[#This Row],[CONCAT1]]="","",MATCH(NOTA[[#This Row],[CONCAT1]],[2]!db[NB NOTA_C],0)+1)</f>
        <v/>
      </c>
    </row>
    <row r="67" spans="1:40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 t="str">
        <f ca="1">IF(NOTA[[#This Row],[NAMA BARANG]]="","",INDEX(NOTA[ID],MATCH(,INDIRECT(ADDRESS(ROW(NOTA[ID]),COLUMN(NOTA[ID]))&amp;":"&amp;ADDRESS(ROW(),COLUMN(NOTA[ID]))),-1)))</f>
        <v/>
      </c>
      <c r="E67" s="23"/>
      <c r="F67" s="26"/>
      <c r="G67" s="26"/>
      <c r="H67" s="31"/>
      <c r="I67" s="26"/>
      <c r="J67" s="51"/>
      <c r="K67" s="26"/>
      <c r="L67" s="26"/>
      <c r="M67" s="39"/>
      <c r="N67" s="26"/>
      <c r="O67" s="26"/>
      <c r="P67" s="49"/>
      <c r="Q67" s="52"/>
      <c r="R67" s="39"/>
      <c r="S67" s="53"/>
      <c r="T67" s="53"/>
      <c r="U67" s="54"/>
      <c r="V67" s="37"/>
      <c r="W67" s="54" t="str">
        <f>IF(NOTA[[#This Row],[HARGA/ CTN]]="",NOTA[[#This Row],[JUMLAH_H]],NOTA[[#This Row],[HARGA/ CTN]]*IF(NOTA[[#This Row],[C]]="",0,NOTA[[#This Row],[C]]))</f>
        <v/>
      </c>
      <c r="X67" s="54" t="str">
        <f>IF(NOTA[[#This Row],[JUMLAH]]="","",NOTA[[#This Row],[JUMLAH]]*NOTA[[#This Row],[DISC 1]])</f>
        <v/>
      </c>
      <c r="Y67" s="54" t="str">
        <f>IF(NOTA[[#This Row],[JUMLAH]]="","",(NOTA[[#This Row],[JUMLAH]]-NOTA[[#This Row],[DISC 1-]])*NOTA[[#This Row],[DISC 2]])</f>
        <v/>
      </c>
      <c r="Z67" s="54" t="str">
        <f>IF(NOTA[[#This Row],[JUMLAH]]="","",NOTA[[#This Row],[DISC 1-]]+NOTA[[#This Row],[DISC 2-]])</f>
        <v/>
      </c>
      <c r="AA67" s="54" t="str">
        <f>IF(NOTA[[#This Row],[JUMLAH]]="","",NOTA[[#This Row],[JUMLAH]]-NOTA[[#This Row],[DISC]])</f>
        <v/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54" t="str">
        <f>IF(OR(NOTA[[#This Row],[QTY]]="",NOTA[[#This Row],[HARGA SATUAN]]="",),"",NOTA[[#This Row],[QTY]]*NOTA[[#This Row],[HARGA SATUAN]])</f>
        <v/>
      </c>
      <c r="AF67" s="51" t="str">
        <f ca="1">IF(NOTA[ID_H]="","",INDEX(NOTA[TANGGAL],MATCH(,INDIRECT(ADDRESS(ROW(NOTA[TANGGAL]),COLUMN(NOTA[TANGGAL]))&amp;":"&amp;ADDRESS(ROW(),COLUMN(NOTA[TANGGAL]))),-1)))</f>
        <v/>
      </c>
      <c r="AG67" s="65" t="str">
        <f ca="1">IF(NOTA[[#This Row],[NAMA BARANG]]="","",INDEX(NOTA[SUPPLIER],MATCH(,INDIRECT(ADDRESS(ROW(NOTA[ID]),COLUMN(NOTA[ID]))&amp;":"&amp;ADDRESS(ROW(),COLUMN(NOTA[ID]))),-1)))</f>
        <v/>
      </c>
      <c r="AH67" s="65" t="str">
        <f ca="1">IF(NOTA[[#This Row],[ID_H]]="","",IF(NOTA[[#This Row],[FAKTUR]]="",INDIRECT(ADDRESS(ROW()-1,COLUMN())),NOTA[[#This Row],[FAKTUR]]))</f>
        <v/>
      </c>
      <c r="AI67" s="38" t="str">
        <f ca="1">IF(NOTA[[#This Row],[ID]]="","",COUNTIF(NOTA[ID_H],NOTA[[#This Row],[ID_H]]))</f>
        <v/>
      </c>
      <c r="AJ67" s="38" t="str">
        <f ca="1">IF(NOTA[[#This Row],[TGL.NOTA]]="",IF(NOTA[[#This Row],[SUPPLIER_H]]="","",AJ66),MONTH(NOTA[[#This Row],[TGL.NOTA]]))</f>
        <v/>
      </c>
      <c r="AK67" s="38" t="str">
        <f>LOWER(SUBSTITUTE(SUBSTITUTE(SUBSTITUTE(SUBSTITUTE(SUBSTITUTE(SUBSTITUTE(SUBSTITUTE(SUBSTITUTE(SUBSTITUTE(NOTA[NAMA BARANG]," ",),".",""),"-",""),"(",""),")",""),",",""),"/",""),"""",""),"+",""))</f>
        <v/>
      </c>
      <c r="AL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" s="181" t="str">
        <f>IF(NOTA[[#This Row],[CONCAT1]]="","",MATCH(NOTA[[#This Row],[CONCAT1]],[2]!db[NB NOTA_C],0)+1)</f>
        <v/>
      </c>
    </row>
    <row r="68" spans="1:40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 t="str">
        <f ca="1">IF(NOTA[[#This Row],[NAMA BARANG]]="","",INDEX(NOTA[ID],MATCH(,INDIRECT(ADDRESS(ROW(NOTA[ID]),COLUMN(NOTA[ID]))&amp;":"&amp;ADDRESS(ROW(),COLUMN(NOTA[ID]))),-1)))</f>
        <v/>
      </c>
      <c r="E68" s="23"/>
      <c r="F68" s="26"/>
      <c r="G68" s="26"/>
      <c r="H68" s="31"/>
      <c r="I68" s="26"/>
      <c r="J68" s="51"/>
      <c r="K68" s="26"/>
      <c r="L68" s="26"/>
      <c r="M68" s="39"/>
      <c r="N68" s="26"/>
      <c r="O68" s="26"/>
      <c r="P68" s="49"/>
      <c r="Q68" s="52"/>
      <c r="R68" s="39"/>
      <c r="S68" s="53"/>
      <c r="T68" s="53"/>
      <c r="U68" s="54"/>
      <c r="V68" s="37"/>
      <c r="W68" s="54" t="str">
        <f>IF(NOTA[[#This Row],[HARGA/ CTN]]="",NOTA[[#This Row],[JUMLAH_H]],NOTA[[#This Row],[HARGA/ CTN]]*IF(NOTA[[#This Row],[C]]="",0,NOTA[[#This Row],[C]]))</f>
        <v/>
      </c>
      <c r="X68" s="54" t="str">
        <f>IF(NOTA[[#This Row],[JUMLAH]]="","",NOTA[[#This Row],[JUMLAH]]*NOTA[[#This Row],[DISC 1]])</f>
        <v/>
      </c>
      <c r="Y68" s="54" t="str">
        <f>IF(NOTA[[#This Row],[JUMLAH]]="","",(NOTA[[#This Row],[JUMLAH]]-NOTA[[#This Row],[DISC 1-]])*NOTA[[#This Row],[DISC 2]])</f>
        <v/>
      </c>
      <c r="Z68" s="54" t="str">
        <f>IF(NOTA[[#This Row],[JUMLAH]]="","",NOTA[[#This Row],[DISC 1-]]+NOTA[[#This Row],[DISC 2-]])</f>
        <v/>
      </c>
      <c r="AA68" s="54" t="str">
        <f>IF(NOTA[[#This Row],[JUMLAH]]="","",NOTA[[#This Row],[JUMLAH]]-NOTA[[#This Row],[DISC]])</f>
        <v/>
      </c>
      <c r="AB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54" t="str">
        <f>IF(OR(NOTA[[#This Row],[QTY]]="",NOTA[[#This Row],[HARGA SATUAN]]="",),"",NOTA[[#This Row],[QTY]]*NOTA[[#This Row],[HARGA SATUAN]])</f>
        <v/>
      </c>
      <c r="AF68" s="51" t="str">
        <f ca="1">IF(NOTA[ID_H]="","",INDEX(NOTA[TANGGAL],MATCH(,INDIRECT(ADDRESS(ROW(NOTA[TANGGAL]),COLUMN(NOTA[TANGGAL]))&amp;":"&amp;ADDRESS(ROW(),COLUMN(NOTA[TANGGAL]))),-1)))</f>
        <v/>
      </c>
      <c r="AG68" s="65" t="str">
        <f ca="1">IF(NOTA[[#This Row],[NAMA BARANG]]="","",INDEX(NOTA[SUPPLIER],MATCH(,INDIRECT(ADDRESS(ROW(NOTA[ID]),COLUMN(NOTA[ID]))&amp;":"&amp;ADDRESS(ROW(),COLUMN(NOTA[ID]))),-1)))</f>
        <v/>
      </c>
      <c r="AH68" s="65" t="str">
        <f ca="1">IF(NOTA[[#This Row],[ID_H]]="","",IF(NOTA[[#This Row],[FAKTUR]]="",INDIRECT(ADDRESS(ROW()-1,COLUMN())),NOTA[[#This Row],[FAKTUR]]))</f>
        <v/>
      </c>
      <c r="AI68" s="38" t="str">
        <f ca="1">IF(NOTA[[#This Row],[ID]]="","",COUNTIF(NOTA[ID_H],NOTA[[#This Row],[ID_H]]))</f>
        <v/>
      </c>
      <c r="AJ68" s="38" t="str">
        <f ca="1">IF(NOTA[[#This Row],[TGL.NOTA]]="",IF(NOTA[[#This Row],[SUPPLIER_H]]="","",AJ67),MONTH(NOTA[[#This Row],[TGL.NOTA]]))</f>
        <v/>
      </c>
      <c r="AK68" s="38" t="str">
        <f>LOWER(SUBSTITUTE(SUBSTITUTE(SUBSTITUTE(SUBSTITUTE(SUBSTITUTE(SUBSTITUTE(SUBSTITUTE(SUBSTITUTE(SUBSTITUTE(NOTA[NAMA BARANG]," ",),".",""),"-",""),"(",""),")",""),",",""),"/",""),"""",""),"+",""))</f>
        <v/>
      </c>
      <c r="AL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" s="181" t="str">
        <f>IF(NOTA[[#This Row],[CONCAT1]]="","",MATCH(NOTA[[#This Row],[CONCAT1]],[2]!db[NB NOTA_C],0)+1)</f>
        <v/>
      </c>
    </row>
    <row r="69" spans="1:40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 t="str">
        <f ca="1">IF(NOTA[[#This Row],[NAMA BARANG]]="","",INDEX(NOTA[ID],MATCH(,INDIRECT(ADDRESS(ROW(NOTA[ID]),COLUMN(NOTA[ID]))&amp;":"&amp;ADDRESS(ROW(),COLUMN(NOTA[ID]))),-1)))</f>
        <v/>
      </c>
      <c r="E69" s="23"/>
      <c r="F69" s="26"/>
      <c r="G69" s="26"/>
      <c r="H69" s="31"/>
      <c r="I69" s="26"/>
      <c r="J69" s="51"/>
      <c r="K69" s="26"/>
      <c r="L69" s="26"/>
      <c r="M69" s="39"/>
      <c r="N69" s="26"/>
      <c r="O69" s="26"/>
      <c r="P69" s="49"/>
      <c r="Q69" s="52"/>
      <c r="R69" s="39"/>
      <c r="S69" s="53"/>
      <c r="T69" s="53"/>
      <c r="U69" s="54"/>
      <c r="V69" s="37"/>
      <c r="W69" s="54" t="str">
        <f>IF(NOTA[[#This Row],[HARGA/ CTN]]="",NOTA[[#This Row],[JUMLAH_H]],NOTA[[#This Row],[HARGA/ CTN]]*IF(NOTA[[#This Row],[C]]="",0,NOTA[[#This Row],[C]]))</f>
        <v/>
      </c>
      <c r="X69" s="54" t="str">
        <f>IF(NOTA[[#This Row],[JUMLAH]]="","",NOTA[[#This Row],[JUMLAH]]*NOTA[[#This Row],[DISC 1]])</f>
        <v/>
      </c>
      <c r="Y69" s="54" t="str">
        <f>IF(NOTA[[#This Row],[JUMLAH]]="","",(NOTA[[#This Row],[JUMLAH]]-NOTA[[#This Row],[DISC 1-]])*NOTA[[#This Row],[DISC 2]])</f>
        <v/>
      </c>
      <c r="Z69" s="54" t="str">
        <f>IF(NOTA[[#This Row],[JUMLAH]]="","",NOTA[[#This Row],[DISC 1-]]+NOTA[[#This Row],[DISC 2-]])</f>
        <v/>
      </c>
      <c r="AA69" s="54" t="str">
        <f>IF(NOTA[[#This Row],[JUMLAH]]="","",NOTA[[#This Row],[JUMLAH]]-NOTA[[#This Row],[DISC]])</f>
        <v/>
      </c>
      <c r="AB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54" t="str">
        <f>IF(OR(NOTA[[#This Row],[QTY]]="",NOTA[[#This Row],[HARGA SATUAN]]="",),"",NOTA[[#This Row],[QTY]]*NOTA[[#This Row],[HARGA SATUAN]])</f>
        <v/>
      </c>
      <c r="AF69" s="51" t="str">
        <f ca="1">IF(NOTA[ID_H]="","",INDEX(NOTA[TANGGAL],MATCH(,INDIRECT(ADDRESS(ROW(NOTA[TANGGAL]),COLUMN(NOTA[TANGGAL]))&amp;":"&amp;ADDRESS(ROW(),COLUMN(NOTA[TANGGAL]))),-1)))</f>
        <v/>
      </c>
      <c r="AG69" s="65" t="str">
        <f ca="1">IF(NOTA[[#This Row],[NAMA BARANG]]="","",INDEX(NOTA[SUPPLIER],MATCH(,INDIRECT(ADDRESS(ROW(NOTA[ID]),COLUMN(NOTA[ID]))&amp;":"&amp;ADDRESS(ROW(),COLUMN(NOTA[ID]))),-1)))</f>
        <v/>
      </c>
      <c r="AH69" s="65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" s="181" t="str">
        <f>IF(NOTA[[#This Row],[CONCAT1]]="","",MATCH(NOTA[[#This Row],[CONCAT1]],[2]!db[NB NOTA_C],0)+1)</f>
        <v/>
      </c>
    </row>
    <row r="70" spans="1:40" ht="20.100000000000001" customHeight="1" x14ac:dyDescent="0.25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9" t="str">
        <f>IF(NOTA[[#This Row],[ID_P]]="","",MATCH(NOTA[[#This Row],[ID_P]],[1]!B_MSK[N_ID],0))</f>
        <v/>
      </c>
      <c r="D70" s="29" t="str">
        <f ca="1">IF(NOTA[[#This Row],[NAMA BARANG]]="","",INDEX(NOTA[ID],MATCH(,INDIRECT(ADDRESS(ROW(NOTA[ID]),COLUMN(NOTA[ID]))&amp;":"&amp;ADDRESS(ROW(),COLUMN(NOTA[ID]))),-1)))</f>
        <v/>
      </c>
      <c r="E70" s="30"/>
      <c r="F70" s="26"/>
      <c r="G70" s="26"/>
      <c r="H70" s="31"/>
      <c r="I70" s="26"/>
      <c r="J70" s="33"/>
      <c r="K70" s="33"/>
      <c r="L70" s="26"/>
      <c r="M70" s="34"/>
      <c r="N70" s="32"/>
      <c r="O70" s="26"/>
      <c r="P70" s="28"/>
      <c r="Q70" s="46"/>
      <c r="R70" s="39"/>
      <c r="S70" s="35"/>
      <c r="T70" s="35"/>
      <c r="U70" s="36"/>
      <c r="V70" s="37"/>
      <c r="W70" s="36" t="str">
        <f>IF(NOTA[[#This Row],[HARGA/ CTN]]="",NOTA[[#This Row],[JUMLAH_H]],NOTA[[#This Row],[HARGA/ CTN]]*IF(NOTA[[#This Row],[C]]="",0,NOTA[[#This Row],[C]]))</f>
        <v/>
      </c>
      <c r="X70" s="36" t="str">
        <f>IF(NOTA[[#This Row],[JUMLAH]]="","",NOTA[[#This Row],[JUMLAH]]*NOTA[[#This Row],[DISC 1]])</f>
        <v/>
      </c>
      <c r="Y70" s="36" t="str">
        <f>IF(NOTA[[#This Row],[JUMLAH]]="","",(NOTA[[#This Row],[JUMLAH]]-NOTA[[#This Row],[DISC 1-]])*NOTA[[#This Row],[DISC 2]])</f>
        <v/>
      </c>
      <c r="Z70" s="36" t="str">
        <f>IF(NOTA[[#This Row],[JUMLAH]]="","",NOTA[[#This Row],[DISC 1-]]+NOTA[[#This Row],[DISC 2-]])</f>
        <v/>
      </c>
      <c r="AA70" s="36" t="str">
        <f>IF(NOTA[[#This Row],[JUMLAH]]="","",NOTA[[#This Row],[JUMLAH]]-NOTA[[#This Row],[DISC]])</f>
        <v/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36" t="str">
        <f>IF(OR(NOTA[[#This Row],[QTY]]="",NOTA[[#This Row],[HARGA SATUAN]]="",),"",NOTA[[#This Row],[QTY]]*NOTA[[#This Row],[HARGA SATUAN]])</f>
        <v/>
      </c>
      <c r="AF70" s="33" t="str">
        <f ca="1">IF(NOTA[ID_H]="","",INDEX(NOTA[TANGGAL],MATCH(,INDIRECT(ADDRESS(ROW(NOTA[TANGGAL]),COLUMN(NOTA[TANGGAL]))&amp;":"&amp;ADDRESS(ROW(),COLUMN(NOTA[TANGGAL]))),-1)))</f>
        <v/>
      </c>
      <c r="AG70" s="28" t="str">
        <f ca="1">IF(NOTA[[#This Row],[NAMA BARANG]]="","",INDEX(NOTA[SUPPLIER],MATCH(,INDIRECT(ADDRESS(ROW(NOTA[ID]),COLUMN(NOTA[ID]))&amp;":"&amp;ADDRESS(ROW(),COLUMN(NOTA[ID]))),-1)))</f>
        <v/>
      </c>
      <c r="AH70" s="28" t="str">
        <f ca="1">IF(NOTA[[#This Row],[ID_H]]="","",IF(NOTA[[#This Row],[FAKTUR]]="",INDIRECT(ADDRESS(ROW()-1,COLUMN())),NOTA[[#This Row],[FAKTUR]]))</f>
        <v/>
      </c>
      <c r="AI70" s="38" t="str">
        <f ca="1">IF(NOTA[[#This Row],[ID]]="","",COUNTIF(NOTA[ID_H],NOTA[[#This Row],[ID_H]]))</f>
        <v/>
      </c>
      <c r="AJ70" s="38" t="str">
        <f ca="1">IF(NOTA[[#This Row],[TGL.NOTA]]="",IF(NOTA[[#This Row],[SUPPLIER_H]]="","",AJ55),MONTH(NOTA[[#This Row],[TGL.NOTA]]))</f>
        <v/>
      </c>
      <c r="AK70" s="38" t="str">
        <f>LOWER(SUBSTITUTE(SUBSTITUTE(SUBSTITUTE(SUBSTITUTE(SUBSTITUTE(SUBSTITUTE(SUBSTITUTE(SUBSTITUTE(SUBSTITUTE(NOTA[NAMA BARANG]," ",),".",""),"-",""),"(",""),")",""),",",""),"/",""),"""",""),"+",""))</f>
        <v/>
      </c>
      <c r="AL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" s="181" t="str">
        <f>IF(NOTA[[#This Row],[CONCAT1]]="","",MATCH(NOTA[[#This Row],[CONCAT1]],[2]!db[NB NOTA_C],0)+1)</f>
        <v/>
      </c>
    </row>
    <row r="71" spans="1:40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 t="str">
        <f ca="1">IF(NOTA[[#This Row],[NAMA BARANG]]="","",INDEX(NOTA[ID],MATCH(,INDIRECT(ADDRESS(ROW(NOTA[ID]),COLUMN(NOTA[ID]))&amp;":"&amp;ADDRESS(ROW(),COLUMN(NOTA[ID]))),-1)))</f>
        <v/>
      </c>
      <c r="E71" s="30"/>
      <c r="F71" s="32"/>
      <c r="G71" s="32"/>
      <c r="H71" s="55"/>
      <c r="I71" s="32"/>
      <c r="J71" s="33"/>
      <c r="K71" s="32"/>
      <c r="L71" s="26"/>
      <c r="M71" s="34"/>
      <c r="N71" s="32"/>
      <c r="O71" s="26"/>
      <c r="P71" s="28"/>
      <c r="Q71" s="46"/>
      <c r="R71" s="39"/>
      <c r="S71" s="35"/>
      <c r="T71" s="35"/>
      <c r="U71" s="36"/>
      <c r="V71" s="37"/>
      <c r="W71" s="36" t="str">
        <f>IF(NOTA[[#This Row],[HARGA/ CTN]]="",NOTA[[#This Row],[JUMLAH_H]],NOTA[[#This Row],[HARGA/ CTN]]*IF(NOTA[[#This Row],[C]]="",0,NOTA[[#This Row],[C]]))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" s="36" t="str">
        <f>IF(OR(NOTA[[#This Row],[QTY]]="",NOTA[[#This Row],[HARGA SATUAN]]="",),"",NOTA[[#This Row],[QTY]]*NOTA[[#This Row],[HARGA SATUAN]])</f>
        <v/>
      </c>
      <c r="AF71" s="33" t="str">
        <f ca="1">IF(NOTA[ID_H]="","",INDEX(NOTA[TANGGAL],MATCH(,INDIRECT(ADDRESS(ROW(NOTA[TANGGAL]),COLUMN(NOTA[TANGGAL]))&amp;":"&amp;ADDRESS(ROW(),COLUMN(NOTA[TANGGAL]))),-1)))</f>
        <v/>
      </c>
      <c r="AG71" s="28" t="str">
        <f ca="1">IF(NOTA[[#This Row],[NAMA BARANG]]="","",INDEX(NOTA[SUPPLIER],MATCH(,INDIRECT(ADDRESS(ROW(NOTA[ID]),COLUMN(NOTA[ID]))&amp;":"&amp;ADDRESS(ROW(),COLUMN(NOTA[ID]))),-1)))</f>
        <v/>
      </c>
      <c r="AH71" s="28" t="str">
        <f ca="1">IF(NOTA[[#This Row],[ID_H]]="","",IF(NOTA[[#This Row],[FAKTUR]]="",INDIRECT(ADDRESS(ROW()-1,COLUMN())),NOTA[[#This Row],[FAKTUR]]))</f>
        <v/>
      </c>
      <c r="AI71" s="38" t="str">
        <f ca="1">IF(NOTA[[#This Row],[ID]]="","",COUNTIF(NOTA[ID_H],NOTA[[#This Row],[ID_H]]))</f>
        <v/>
      </c>
      <c r="AJ71" s="38" t="str">
        <f ca="1">IF(NOTA[[#This Row],[TGL.NOTA]]="",IF(NOTA[[#This Row],[SUPPLIER_H]]="","",AJ70),MONTH(NOTA[[#This Row],[TGL.NOTA]]))</f>
        <v/>
      </c>
      <c r="AK71" s="38" t="str">
        <f>LOWER(SUBSTITUTE(SUBSTITUTE(SUBSTITUTE(SUBSTITUTE(SUBSTITUTE(SUBSTITUTE(SUBSTITUTE(SUBSTITUTE(SUBSTITUTE(NOTA[NAMA BARANG]," ",),".",""),"-",""),"(",""),")",""),",",""),"/",""),"""",""),"+",""))</f>
        <v/>
      </c>
      <c r="AL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" s="181" t="str">
        <f>IF(NOTA[[#This Row],[CONCAT1]]="","",MATCH(NOTA[[#This Row],[CONCAT1]],[2]!db[NB NOTA_C],0)+1)</f>
        <v/>
      </c>
    </row>
    <row r="72" spans="1:40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30"/>
      <c r="F72" s="32"/>
      <c r="G72" s="32"/>
      <c r="H72" s="55"/>
      <c r="I72" s="32"/>
      <c r="J72" s="33"/>
      <c r="K72" s="32"/>
      <c r="L72" s="26"/>
      <c r="M72" s="34"/>
      <c r="N72" s="32"/>
      <c r="O72" s="26"/>
      <c r="P72" s="28"/>
      <c r="Q72" s="46"/>
      <c r="R72" s="39"/>
      <c r="S72" s="35"/>
      <c r="T72" s="35"/>
      <c r="U72" s="36"/>
      <c r="V72" s="37"/>
      <c r="W72" s="36" t="str">
        <f>IF(NOTA[[#This Row],[HARGA/ CTN]]="",NOTA[[#This Row],[JUMLAH_H]],NOTA[[#This Row],[HARGA/ CTN]]*IF(NOTA[[#This Row],[C]]="",0,NOTA[[#This Row],[C]]))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28" t="str">
        <f ca="1">IF(NOTA[[#This Row],[ID_H]]="","",IF(NOTA[[#This Row],[FAKTUR]]="",INDIRECT(ADDRESS(ROW()-1,COLUMN())),NOTA[[#This Row],[FAKTUR]]))</f>
        <v/>
      </c>
      <c r="AI72" s="38" t="str">
        <f ca="1">IF(NOTA[[#This Row],[ID]]="","",COUNTIF(NOTA[ID_H],NOTA[[#This Row],[ID_H]]))</f>
        <v/>
      </c>
      <c r="AJ72" s="38" t="str">
        <f ca="1">IF(NOTA[[#This Row],[TGL.NOTA]]="",IF(NOTA[[#This Row],[SUPPLIER_H]]="","",AJ71),MONTH(NOTA[[#This Row],[TGL.NOTA]]))</f>
        <v/>
      </c>
      <c r="AK72" s="38" t="str">
        <f>LOWER(SUBSTITUTE(SUBSTITUTE(SUBSTITUTE(SUBSTITUTE(SUBSTITUTE(SUBSTITUTE(SUBSTITUTE(SUBSTITUTE(SUBSTITUTE(NOTA[NAMA BARANG]," ",),".",""),"-",""),"(",""),")",""),",",""),"/",""),"""",""),"+",""))</f>
        <v/>
      </c>
      <c r="AL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" s="181" t="str">
        <f>IF(NOTA[[#This Row],[CONCAT1]]="","",MATCH(NOTA[[#This Row],[CONCAT1]],[2]!db[NB NOTA_C],0)+1)</f>
        <v/>
      </c>
    </row>
    <row r="73" spans="1:40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 t="str">
        <f ca="1">IF(NOTA[[#This Row],[NAMA BARANG]]="","",INDEX(NOTA[ID],MATCH(,INDIRECT(ADDRESS(ROW(NOTA[ID]),COLUMN(NOTA[ID]))&amp;":"&amp;ADDRESS(ROW(),COLUMN(NOTA[ID]))),-1)))</f>
        <v/>
      </c>
      <c r="E73" s="30"/>
      <c r="F73" s="32"/>
      <c r="G73" s="32"/>
      <c r="H73" s="55"/>
      <c r="I73" s="32"/>
      <c r="J73" s="33"/>
      <c r="K73" s="32"/>
      <c r="L73" s="26"/>
      <c r="M73" s="34"/>
      <c r="N73" s="32"/>
      <c r="O73" s="26"/>
      <c r="P73" s="28"/>
      <c r="Q73" s="46"/>
      <c r="R73" s="39"/>
      <c r="S73" s="35"/>
      <c r="T73" s="35"/>
      <c r="U73" s="36"/>
      <c r="V73" s="37"/>
      <c r="W73" s="36" t="str">
        <f>IF(NOTA[[#This Row],[HARGA/ CTN]]="",NOTA[[#This Row],[JUMLAH_H]],NOTA[[#This Row],[HARGA/ CTN]]*IF(NOTA[[#This Row],[C]]="",0,NOTA[[#This Row],[C]]))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" s="36" t="str">
        <f>IF(OR(NOTA[[#This Row],[QTY]]="",NOTA[[#This Row],[HARGA SATUAN]]="",),"",NOTA[[#This Row],[QTY]]*NOTA[[#This Row],[HARGA SATUAN]])</f>
        <v/>
      </c>
      <c r="AF73" s="33" t="str">
        <f ca="1">IF(NOTA[ID_H]="","",INDEX(NOTA[TANGGAL],MATCH(,INDIRECT(ADDRESS(ROW(NOTA[TANGGAL]),COLUMN(NOTA[TANGGAL]))&amp;":"&amp;ADDRESS(ROW(),COLUMN(NOTA[TANGGAL]))),-1)))</f>
        <v/>
      </c>
      <c r="AG73" s="28" t="str">
        <f ca="1">IF(NOTA[[#This Row],[NAMA BARANG]]="","",INDEX(NOTA[SUPPLIER],MATCH(,INDIRECT(ADDRESS(ROW(NOTA[ID]),COLUMN(NOTA[ID]))&amp;":"&amp;ADDRESS(ROW(),COLUMN(NOTA[ID]))),-1)))</f>
        <v/>
      </c>
      <c r="AH73" s="28" t="str">
        <f ca="1">IF(NOTA[[#This Row],[ID_H]]="","",IF(NOTA[[#This Row],[FAKTUR]]="",INDIRECT(ADDRESS(ROW()-1,COLUMN())),NOTA[[#This Row],[FAKTUR]]))</f>
        <v/>
      </c>
      <c r="AI73" s="38" t="str">
        <f ca="1">IF(NOTA[[#This Row],[ID]]="","",COUNTIF(NOTA[ID_H],NOTA[[#This Row],[ID_H]]))</f>
        <v/>
      </c>
      <c r="AJ73" s="38" t="str">
        <f ca="1">IF(NOTA[[#This Row],[TGL.NOTA]]="",IF(NOTA[[#This Row],[SUPPLIER_H]]="","",AJ72),MONTH(NOTA[[#This Row],[TGL.NOTA]]))</f>
        <v/>
      </c>
      <c r="AK73" s="38" t="str">
        <f>LOWER(SUBSTITUTE(SUBSTITUTE(SUBSTITUTE(SUBSTITUTE(SUBSTITUTE(SUBSTITUTE(SUBSTITUTE(SUBSTITUTE(SUBSTITUTE(NOTA[NAMA BARANG]," ",),".",""),"-",""),"(",""),")",""),",",""),"/",""),"""",""),"+",""))</f>
        <v/>
      </c>
      <c r="AL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" s="181" t="str">
        <f>IF(NOTA[[#This Row],[CONCAT1]]="","",MATCH(NOTA[[#This Row],[CONCAT1]],[2]!db[NB NOTA_C],0)+1)</f>
        <v/>
      </c>
    </row>
    <row r="74" spans="1:40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30"/>
      <c r="F74" s="32"/>
      <c r="G74" s="32"/>
      <c r="H74" s="55"/>
      <c r="I74" s="32"/>
      <c r="J74" s="33"/>
      <c r="K74" s="32"/>
      <c r="L74" s="26"/>
      <c r="M74" s="34"/>
      <c r="N74" s="32"/>
      <c r="O74" s="26"/>
      <c r="P74" s="28"/>
      <c r="Q74" s="46"/>
      <c r="R74" s="39"/>
      <c r="S74" s="35"/>
      <c r="T74" s="35"/>
      <c r="U74" s="36"/>
      <c r="V74" s="37"/>
      <c r="W74" s="36" t="str">
        <f>IF(NOTA[[#This Row],[HARGA/ CTN]]="",NOTA[[#This Row],[JUMLAH_H]],NOTA[[#This Row],[HARGA/ CTN]]*IF(NOTA[[#This Row],[C]]="",0,NOTA[[#This Row],[C]]))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28" t="str">
        <f ca="1">IF(NOTA[[#This Row],[ID_H]]="","",IF(NOTA[[#This Row],[FAKTUR]]="",INDIRECT(ADDRESS(ROW()-1,COLUMN())),NOTA[[#This Row],[FAKTUR]]))</f>
        <v/>
      </c>
      <c r="AI74" s="38" t="str">
        <f ca="1">IF(NOTA[[#This Row],[ID]]="","",COUNTIF(NOTA[ID_H],NOTA[[#This Row],[ID_H]]))</f>
        <v/>
      </c>
      <c r="AJ74" s="38" t="str">
        <f ca="1">IF(NOTA[[#This Row],[TGL.NOTA]]="",IF(NOTA[[#This Row],[SUPPLIER_H]]="","",AJ73),MONTH(NOTA[[#This Row],[TGL.NOTA]]))</f>
        <v/>
      </c>
      <c r="AK74" s="38" t="str">
        <f>LOWER(SUBSTITUTE(SUBSTITUTE(SUBSTITUTE(SUBSTITUTE(SUBSTITUTE(SUBSTITUTE(SUBSTITUTE(SUBSTITUTE(SUBSTITUTE(NOTA[NAMA BARANG]," ",),".",""),"-",""),"(",""),")",""),",",""),"/",""),"""",""),"+",""))</f>
        <v/>
      </c>
      <c r="AL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" s="181" t="str">
        <f>IF(NOTA[[#This Row],[CONCAT1]]="","",MATCH(NOTA[[#This Row],[CONCAT1]],[2]!db[NB NOTA_C],0)+1)</f>
        <v/>
      </c>
    </row>
    <row r="75" spans="1:40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30"/>
      <c r="F75" s="32"/>
      <c r="G75" s="32"/>
      <c r="H75" s="55"/>
      <c r="I75" s="32"/>
      <c r="J75" s="33"/>
      <c r="K75" s="32"/>
      <c r="L75" s="26"/>
      <c r="M75" s="34"/>
      <c r="N75" s="32"/>
      <c r="O75" s="26"/>
      <c r="P75" s="28"/>
      <c r="Q75" s="46"/>
      <c r="R75" s="39"/>
      <c r="S75" s="35"/>
      <c r="T75" s="35"/>
      <c r="U75" s="36"/>
      <c r="V75" s="37"/>
      <c r="W75" s="36" t="str">
        <f>IF(NOTA[[#This Row],[HARGA/ CTN]]="",NOTA[[#This Row],[JUMLAH_H]],NOTA[[#This Row],[HARGA/ CTN]]*IF(NOTA[[#This Row],[C]]="",0,NOTA[[#This Row],[C]]))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28" t="str">
        <f ca="1">IF(NOTA[[#This Row],[ID_H]]="","",IF(NOTA[[#This Row],[FAKTUR]]="",INDIRECT(ADDRESS(ROW()-1,COLUMN())),NOTA[[#This Row],[FAKTUR]]))</f>
        <v/>
      </c>
      <c r="AI75" s="38" t="str">
        <f ca="1">IF(NOTA[[#This Row],[ID]]="","",COUNTIF(NOTA[ID_H],NOTA[[#This Row],[ID_H]]))</f>
        <v/>
      </c>
      <c r="AJ75" s="38" t="str">
        <f ca="1">IF(NOTA[[#This Row],[TGL.NOTA]]="",IF(NOTA[[#This Row],[SUPPLIER_H]]="","",AJ74),MONTH(NOTA[[#This Row],[TGL.NOTA]]))</f>
        <v/>
      </c>
      <c r="AK75" s="38" t="str">
        <f>LOWER(SUBSTITUTE(SUBSTITUTE(SUBSTITUTE(SUBSTITUTE(SUBSTITUTE(SUBSTITUTE(SUBSTITUTE(SUBSTITUTE(SUBSTITUTE(NOTA[NAMA BARANG]," ",),".",""),"-",""),"(",""),")",""),",",""),"/",""),"""",""),"+",""))</f>
        <v/>
      </c>
      <c r="AL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181" t="str">
        <f>IF(NOTA[[#This Row],[CONCAT1]]="","",MATCH(NOTA[[#This Row],[CONCAT1]],[2]!db[NB NOTA_C],0)+1)</f>
        <v/>
      </c>
    </row>
    <row r="76" spans="1:40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CTN]]*IF(NOTA[[#This Row],[C]]="",0,NOTA[[#This Row],[C]]))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28" t="str">
        <f ca="1">IF(NOTA[[#This Row],[ID_H]]="","",IF(NOTA[[#This Row],[FAKTUR]]="",INDIRECT(ADDRESS(ROW()-1,COLUMN())),NOTA[[#This Row],[FAKTUR]]))</f>
        <v/>
      </c>
      <c r="AI76" s="38" t="str">
        <f ca="1">IF(NOTA[[#This Row],[ID]]="","",COUNTIF(NOTA[ID_H],NOTA[[#This Row],[ID_H]]))</f>
        <v/>
      </c>
      <c r="AJ76" s="38" t="str">
        <f ca="1">IF(NOTA[[#This Row],[TGL.NOTA]]="",IF(NOTA[[#This Row],[SUPPLIER_H]]="","",AJ75),MONTH(NOTA[[#This Row],[TGL.NOTA]]))</f>
        <v/>
      </c>
      <c r="AK76" s="38" t="str">
        <f>LOWER(SUBSTITUTE(SUBSTITUTE(SUBSTITUTE(SUBSTITUTE(SUBSTITUTE(SUBSTITUTE(SUBSTITUTE(SUBSTITUTE(SUBSTITUTE(NOTA[NAMA BARANG]," ",),".",""),"-",""),"(",""),")",""),",",""),"/",""),"""",""),"+",""))</f>
        <v/>
      </c>
      <c r="AL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" s="181" t="str">
        <f>IF(NOTA[[#This Row],[CONCAT1]]="","",MATCH(NOTA[[#This Row],[CONCAT1]],[2]!db[NB NOTA_C],0)+1)</f>
        <v/>
      </c>
    </row>
    <row r="77" spans="1:40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6" t="str">
        <f>IF(NOTA[[#This Row],[ID_P]]="","",MATCH(NOTA[[#This Row],[ID_P]],[1]!B_MSK[N_ID],0))</f>
        <v/>
      </c>
      <c r="D77" s="26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51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54" t="str">
        <f>IF(NOTA[[#This Row],[HARGA/ CTN]]="",NOTA[[#This Row],[JUMLAH_H]],NOTA[[#This Row],[HARGA/ CTN]]*IF(NOTA[[#This Row],[C]]="",0,NOTA[[#This Row],[C]]))</f>
        <v/>
      </c>
      <c r="X77" s="54" t="str">
        <f>IF(NOTA[[#This Row],[JUMLAH]]="","",NOTA[[#This Row],[JUMLAH]]*NOTA[[#This Row],[DISC 1]])</f>
        <v/>
      </c>
      <c r="Y77" s="54" t="str">
        <f>IF(NOTA[[#This Row],[JUMLAH]]="","",(NOTA[[#This Row],[JUMLAH]]-NOTA[[#This Row],[DISC 1-]])*NOTA[[#This Row],[DISC 2]])</f>
        <v/>
      </c>
      <c r="Z77" s="54" t="str">
        <f>IF(NOTA[[#This Row],[JUMLAH]]="","",NOTA[[#This Row],[DISC 1-]]+NOTA[[#This Row],[DISC 2-]])</f>
        <v/>
      </c>
      <c r="AA77" s="54" t="str">
        <f>IF(NOTA[[#This Row],[JUMLAH]]="","",NOTA[[#This Row],[JUMLAH]]-NOTA[[#This Row],[DISC]])</f>
        <v/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54" t="str">
        <f>IF(OR(NOTA[[#This Row],[QTY]]="",NOTA[[#This Row],[HARGA SATUAN]]="",),"",NOTA[[#This Row],[QTY]]*NOTA[[#This Row],[HARGA SATUAN]])</f>
        <v/>
      </c>
      <c r="AF77" s="51" t="str">
        <f ca="1">IF(NOTA[ID_H]="","",INDEX(NOTA[TANGGAL],MATCH(,INDIRECT(ADDRESS(ROW(NOTA[TANGGAL]),COLUMN(NOTA[TANGGAL]))&amp;":"&amp;ADDRESS(ROW(),COLUMN(NOTA[TANGGAL]))),-1)))</f>
        <v/>
      </c>
      <c r="AG77" s="65" t="str">
        <f ca="1">IF(NOTA[[#This Row],[NAMA BARANG]]="","",INDEX(NOTA[SUPPLIER],MATCH(,INDIRECT(ADDRESS(ROW(NOTA[ID]),COLUMN(NOTA[ID]))&amp;":"&amp;ADDRESS(ROW(),COLUMN(NOTA[ID]))),-1)))</f>
        <v/>
      </c>
      <c r="AH77" s="65" t="str">
        <f ca="1">IF(NOTA[[#This Row],[ID_H]]="","",IF(NOTA[[#This Row],[FAKTUR]]="",INDIRECT(ADDRESS(ROW()-1,COLUMN())),NOTA[[#This Row],[FAKTUR]]))</f>
        <v/>
      </c>
      <c r="AI77" s="38" t="str">
        <f ca="1">IF(NOTA[[#This Row],[ID]]="","",COUNTIF(NOTA[ID_H],NOTA[[#This Row],[ID_H]]))</f>
        <v/>
      </c>
      <c r="AJ77" s="38" t="str">
        <f ca="1">IF(NOTA[[#This Row],[TGL.NOTA]]="",IF(NOTA[[#This Row],[SUPPLIER_H]]="","",AJ76),MONTH(NOTA[[#This Row],[TGL.NOTA]]))</f>
        <v/>
      </c>
      <c r="AK77" s="38" t="str">
        <f>LOWER(SUBSTITUTE(SUBSTITUTE(SUBSTITUTE(SUBSTITUTE(SUBSTITUTE(SUBSTITUTE(SUBSTITUTE(SUBSTITUTE(SUBSTITUTE(NOTA[NAMA BARANG]," ",),".",""),"-",""),"(",""),")",""),",",""),"/",""),"""",""),"+",""))</f>
        <v/>
      </c>
      <c r="AL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" s="181" t="str">
        <f>IF(NOTA[[#This Row],[CONCAT1]]="","",MATCH(NOTA[[#This Row],[CONCAT1]],[2]!db[NB NOTA_C],0)+1)</f>
        <v/>
      </c>
    </row>
    <row r="78" spans="1:40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6" t="str">
        <f>IF(NOTA[[#This Row],[ID_P]]="","",MATCH(NOTA[[#This Row],[ID_P]],[1]!B_MSK[N_ID],0))</f>
        <v/>
      </c>
      <c r="D78" s="26" t="str">
        <f ca="1">IF(NOTA[[#This Row],[NAMA BARANG]]="","",INDEX(NOTA[ID],MATCH(,INDIRECT(ADDRESS(ROW(NOTA[ID]),COLUMN(NOTA[ID]))&amp;":"&amp;ADDRESS(ROW(),COLUMN(NOTA[ID]))),-1)))</f>
        <v/>
      </c>
      <c r="E78" s="23"/>
      <c r="F78" s="26"/>
      <c r="G78" s="26"/>
      <c r="H78" s="31"/>
      <c r="I78" s="26"/>
      <c r="J78" s="51"/>
      <c r="K78" s="26"/>
      <c r="L78" s="26"/>
      <c r="M78" s="39"/>
      <c r="N78" s="26"/>
      <c r="O78" s="26"/>
      <c r="P78" s="49"/>
      <c r="Q78" s="52"/>
      <c r="R78" s="39"/>
      <c r="S78" s="53"/>
      <c r="T78" s="53"/>
      <c r="U78" s="54"/>
      <c r="V78" s="37"/>
      <c r="W78" s="54" t="str">
        <f>IF(NOTA[[#This Row],[HARGA/ CTN]]="",NOTA[[#This Row],[JUMLAH_H]],NOTA[[#This Row],[HARGA/ CTN]]*IF(NOTA[[#This Row],[C]]="",0,NOTA[[#This Row],[C]]))</f>
        <v/>
      </c>
      <c r="X78" s="54" t="str">
        <f>IF(NOTA[[#This Row],[JUMLAH]]="","",NOTA[[#This Row],[JUMLAH]]*NOTA[[#This Row],[DISC 1]])</f>
        <v/>
      </c>
      <c r="Y78" s="54" t="str">
        <f>IF(NOTA[[#This Row],[JUMLAH]]="","",(NOTA[[#This Row],[JUMLAH]]-NOTA[[#This Row],[DISC 1-]])*NOTA[[#This Row],[DISC 2]])</f>
        <v/>
      </c>
      <c r="Z78" s="54" t="str">
        <f>IF(NOTA[[#This Row],[JUMLAH]]="","",NOTA[[#This Row],[DISC 1-]]+NOTA[[#This Row],[DISC 2-]])</f>
        <v/>
      </c>
      <c r="AA78" s="54" t="str">
        <f>IF(NOTA[[#This Row],[JUMLAH]]="","",NOTA[[#This Row],[JUMLAH]]-NOTA[[#This Row],[DISC]])</f>
        <v/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54" t="str">
        <f>IF(OR(NOTA[[#This Row],[QTY]]="",NOTA[[#This Row],[HARGA SATUAN]]="",),"",NOTA[[#This Row],[QTY]]*NOTA[[#This Row],[HARGA SATUAN]])</f>
        <v/>
      </c>
      <c r="AF78" s="51" t="str">
        <f ca="1">IF(NOTA[ID_H]="","",INDEX(NOTA[TANGGAL],MATCH(,INDIRECT(ADDRESS(ROW(NOTA[TANGGAL]),COLUMN(NOTA[TANGGAL]))&amp;":"&amp;ADDRESS(ROW(),COLUMN(NOTA[TANGGAL]))),-1)))</f>
        <v/>
      </c>
      <c r="AG78" s="65" t="str">
        <f ca="1">IF(NOTA[[#This Row],[NAMA BARANG]]="","",INDEX(NOTA[SUPPLIER],MATCH(,INDIRECT(ADDRESS(ROW(NOTA[ID]),COLUMN(NOTA[ID]))&amp;":"&amp;ADDRESS(ROW(),COLUMN(NOTA[ID]))),-1)))</f>
        <v/>
      </c>
      <c r="AH78" s="65" t="str">
        <f ca="1">IF(NOTA[[#This Row],[ID_H]]="","",IF(NOTA[[#This Row],[FAKTUR]]="",INDIRECT(ADDRESS(ROW()-1,COLUMN())),NOTA[[#This Row],[FAKTUR]]))</f>
        <v/>
      </c>
      <c r="AI78" s="38" t="str">
        <f ca="1">IF(NOTA[[#This Row],[ID]]="","",COUNTIF(NOTA[ID_H],NOTA[[#This Row],[ID_H]]))</f>
        <v/>
      </c>
      <c r="AJ78" s="38" t="str">
        <f ca="1">IF(NOTA[[#This Row],[TGL.NOTA]]="",IF(NOTA[[#This Row],[SUPPLIER_H]]="","",AJ77),MONTH(NOTA[[#This Row],[TGL.NOTA]]))</f>
        <v/>
      </c>
      <c r="AK78" s="38" t="str">
        <f>LOWER(SUBSTITUTE(SUBSTITUTE(SUBSTITUTE(SUBSTITUTE(SUBSTITUTE(SUBSTITUTE(SUBSTITUTE(SUBSTITUTE(SUBSTITUTE(NOTA[NAMA BARANG]," ",),".",""),"-",""),"(",""),")",""),",",""),"/",""),"""",""),"+",""))</f>
        <v/>
      </c>
      <c r="AL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" s="181" t="str">
        <f>IF(NOTA[[#This Row],[CONCAT1]]="","",MATCH(NOTA[[#This Row],[CONCAT1]],[2]!db[NB NOTA_C],0)+1)</f>
        <v/>
      </c>
    </row>
    <row r="79" spans="1:40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54" t="str">
        <f>IF(NOTA[[#This Row],[HARGA/ CTN]]="",NOTA[[#This Row],[JUMLAH_H]],NOTA[[#This Row],[HARGA/ CTN]]*IF(NOTA[[#This Row],[C]]="",0,NOTA[[#This Row],[C]]))</f>
        <v/>
      </c>
      <c r="X79" s="54" t="str">
        <f>IF(NOTA[[#This Row],[JUMLAH]]="","",NOTA[[#This Row],[JUMLAH]]*NOTA[[#This Row],[DISC 1]])</f>
        <v/>
      </c>
      <c r="Y79" s="54" t="str">
        <f>IF(NOTA[[#This Row],[JUMLAH]]="","",(NOTA[[#This Row],[JUMLAH]]-NOTA[[#This Row],[DISC 1-]])*NOTA[[#This Row],[DISC 2]])</f>
        <v/>
      </c>
      <c r="Z79" s="54" t="str">
        <f>IF(NOTA[[#This Row],[JUMLAH]]="","",NOTA[[#This Row],[DISC 1-]]+NOTA[[#This Row],[DISC 2-]])</f>
        <v/>
      </c>
      <c r="AA79" s="54" t="str">
        <f>IF(NOTA[[#This Row],[JUMLAH]]="","",NOTA[[#This Row],[JUMLAH]]-NOTA[[#This Row],[DISC]])</f>
        <v/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54" t="str">
        <f>IF(OR(NOTA[[#This Row],[QTY]]="",NOTA[[#This Row],[HARGA SATUAN]]="",),"",NOTA[[#This Row],[QTY]]*NOTA[[#This Row],[HARGA SATUAN]])</f>
        <v/>
      </c>
      <c r="AF79" s="51" t="str">
        <f ca="1">IF(NOTA[ID_H]="","",INDEX(NOTA[TANGGAL],MATCH(,INDIRECT(ADDRESS(ROW(NOTA[TANGGAL]),COLUMN(NOTA[TANGGAL]))&amp;":"&amp;ADDRESS(ROW(),COLUMN(NOTA[TANGGAL]))),-1)))</f>
        <v/>
      </c>
      <c r="AG79" s="65" t="str">
        <f ca="1">IF(NOTA[[#This Row],[NAMA BARANG]]="","",INDEX(NOTA[SUPPLIER],MATCH(,INDIRECT(ADDRESS(ROW(NOTA[ID]),COLUMN(NOTA[ID]))&amp;":"&amp;ADDRESS(ROW(),COLUMN(NOTA[ID]))),-1)))</f>
        <v/>
      </c>
      <c r="AH79" s="65" t="str">
        <f ca="1">IF(NOTA[[#This Row],[ID_H]]="","",IF(NOTA[[#This Row],[FAKTUR]]="",INDIRECT(ADDRESS(ROW()-1,COLUMN())),NOTA[[#This Row],[FAKTUR]]))</f>
        <v/>
      </c>
      <c r="AI79" s="38" t="str">
        <f ca="1">IF(NOTA[[#This Row],[ID]]="","",COUNTIF(NOTA[ID_H],NOTA[[#This Row],[ID_H]]))</f>
        <v/>
      </c>
      <c r="AJ79" s="38" t="str">
        <f ca="1">IF(NOTA[[#This Row],[TGL.NOTA]]="",IF(NOTA[[#This Row],[SUPPLIER_H]]="","",AJ78),MONTH(NOTA[[#This Row],[TGL.NOTA]]))</f>
        <v/>
      </c>
      <c r="AK79" s="38" t="str">
        <f>LOWER(SUBSTITUTE(SUBSTITUTE(SUBSTITUTE(SUBSTITUTE(SUBSTITUTE(SUBSTITUTE(SUBSTITUTE(SUBSTITUTE(SUBSTITUTE(NOTA[NAMA BARANG]," ",),".",""),"-",""),"(",""),")",""),",",""),"/",""),"""",""),"+",""))</f>
        <v/>
      </c>
      <c r="AL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" s="181" t="str">
        <f>IF(NOTA[[#This Row],[CONCAT1]]="","",MATCH(NOTA[[#This Row],[CONCAT1]],[2]!db[NB NOTA_C],0)+1)</f>
        <v/>
      </c>
    </row>
    <row r="80" spans="1:40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6" t="str">
        <f>IF(NOTA[[#This Row],[ID_P]]="","",MATCH(NOTA[[#This Row],[ID_P]],[1]!B_MSK[N_ID],0))</f>
        <v/>
      </c>
      <c r="D80" s="26" t="str">
        <f ca="1">IF(NOTA[[#This Row],[NAMA BARANG]]="","",INDEX(NOTA[ID],MATCH(,INDIRECT(ADDRESS(ROW(NOTA[ID]),COLUMN(NOTA[ID]))&amp;":"&amp;ADDRESS(ROW(),COLUMN(NOTA[ID]))),-1)))</f>
        <v/>
      </c>
      <c r="E80" s="23"/>
      <c r="F80" s="26"/>
      <c r="G80" s="26"/>
      <c r="H80" s="31"/>
      <c r="I80" s="26"/>
      <c r="J80" s="51"/>
      <c r="K80" s="26"/>
      <c r="L80" s="26"/>
      <c r="M80" s="39"/>
      <c r="N80" s="26"/>
      <c r="O80" s="26"/>
      <c r="P80" s="49"/>
      <c r="Q80" s="52"/>
      <c r="R80" s="39"/>
      <c r="S80" s="53"/>
      <c r="T80" s="53"/>
      <c r="U80" s="54"/>
      <c r="V80" s="37"/>
      <c r="W80" s="54" t="str">
        <f>IF(NOTA[[#This Row],[HARGA/ CTN]]="",NOTA[[#This Row],[JUMLAH_H]],NOTA[[#This Row],[HARGA/ CTN]]*IF(NOTA[[#This Row],[C]]="",0,NOTA[[#This Row],[C]]))</f>
        <v/>
      </c>
      <c r="X80" s="54" t="str">
        <f>IF(NOTA[[#This Row],[JUMLAH]]="","",NOTA[[#This Row],[JUMLAH]]*NOTA[[#This Row],[DISC 1]])</f>
        <v/>
      </c>
      <c r="Y80" s="54" t="str">
        <f>IF(NOTA[[#This Row],[JUMLAH]]="","",(NOTA[[#This Row],[JUMLAH]]-NOTA[[#This Row],[DISC 1-]])*NOTA[[#This Row],[DISC 2]])</f>
        <v/>
      </c>
      <c r="Z80" s="54" t="str">
        <f>IF(NOTA[[#This Row],[JUMLAH]]="","",NOTA[[#This Row],[DISC 1-]]+NOTA[[#This Row],[DISC 2-]])</f>
        <v/>
      </c>
      <c r="AA80" s="54" t="str">
        <f>IF(NOTA[[#This Row],[JUMLAH]]="","",NOTA[[#This Row],[JUMLAH]]-NOTA[[#This Row],[DISC]])</f>
        <v/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54" t="str">
        <f>IF(OR(NOTA[[#This Row],[QTY]]="",NOTA[[#This Row],[HARGA SATUAN]]="",),"",NOTA[[#This Row],[QTY]]*NOTA[[#This Row],[HARGA SATUAN]])</f>
        <v/>
      </c>
      <c r="AF80" s="51" t="str">
        <f ca="1">IF(NOTA[ID_H]="","",INDEX(NOTA[TANGGAL],MATCH(,INDIRECT(ADDRESS(ROW(NOTA[TANGGAL]),COLUMN(NOTA[TANGGAL]))&amp;":"&amp;ADDRESS(ROW(),COLUMN(NOTA[TANGGAL]))),-1)))</f>
        <v/>
      </c>
      <c r="AG80" s="65" t="str">
        <f ca="1">IF(NOTA[[#This Row],[NAMA BARANG]]="","",INDEX(NOTA[SUPPLIER],MATCH(,INDIRECT(ADDRESS(ROW(NOTA[ID]),COLUMN(NOTA[ID]))&amp;":"&amp;ADDRESS(ROW(),COLUMN(NOTA[ID]))),-1)))</f>
        <v/>
      </c>
      <c r="AH80" s="65" t="str">
        <f ca="1">IF(NOTA[[#This Row],[ID_H]]="","",IF(NOTA[[#This Row],[FAKTUR]]="",INDIRECT(ADDRESS(ROW()-1,COLUMN())),NOTA[[#This Row],[FAKTUR]]))</f>
        <v/>
      </c>
      <c r="AI80" s="38" t="str">
        <f ca="1">IF(NOTA[[#This Row],[ID]]="","",COUNTIF(NOTA[ID_H],NOTA[[#This Row],[ID_H]]))</f>
        <v/>
      </c>
      <c r="AJ80" s="38" t="str">
        <f ca="1">IF(NOTA[[#This Row],[TGL.NOTA]]="",IF(NOTA[[#This Row],[SUPPLIER_H]]="","",AJ79),MONTH(NOTA[[#This Row],[TGL.NOTA]]))</f>
        <v/>
      </c>
      <c r="AK80" s="38" t="str">
        <f>LOWER(SUBSTITUTE(SUBSTITUTE(SUBSTITUTE(SUBSTITUTE(SUBSTITUTE(SUBSTITUTE(SUBSTITUTE(SUBSTITUTE(SUBSTITUTE(NOTA[NAMA BARANG]," ",),".",""),"-",""),"(",""),")",""),",",""),"/",""),"""",""),"+",""))</f>
        <v/>
      </c>
      <c r="AL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" s="181" t="str">
        <f>IF(NOTA[[#This Row],[CONCAT1]]="","",MATCH(NOTA[[#This Row],[CONCAT1]],[2]!db[NB NOTA_C],0)+1)</f>
        <v/>
      </c>
    </row>
    <row r="81" spans="1:40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30"/>
      <c r="F81" s="26"/>
      <c r="G81" s="26"/>
      <c r="H81" s="31"/>
      <c r="I81" s="32"/>
      <c r="J81" s="33"/>
      <c r="K81" s="32"/>
      <c r="L81" s="26"/>
      <c r="M81" s="34"/>
      <c r="N81" s="26"/>
      <c r="O81" s="26"/>
      <c r="P81" s="28"/>
      <c r="Q81" s="46"/>
      <c r="R81" s="39"/>
      <c r="S81" s="35"/>
      <c r="T81" s="35"/>
      <c r="U81" s="36"/>
      <c r="V81" s="37"/>
      <c r="W81" s="36" t="str">
        <f>IF(NOTA[[#This Row],[HARGA/ CTN]]="",NOTA[[#This Row],[JUMLAH_H]],NOTA[[#This Row],[HARGA/ CTN]]*IF(NOTA[[#This Row],[C]]="",0,NOTA[[#This Row],[C]]))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28" t="str">
        <f ca="1">IF(NOTA[[#This Row],[ID_H]]="","",IF(NOTA[[#This Row],[FAKTUR]]="",INDIRECT(ADDRESS(ROW()-1,COLUMN())),NOTA[[#This Row],[FAKTUR]]))</f>
        <v/>
      </c>
      <c r="AI81" s="38" t="str">
        <f ca="1">IF(NOTA[[#This Row],[ID]]="","",COUNTIF(NOTA[ID_H],NOTA[[#This Row],[ID_H]]))</f>
        <v/>
      </c>
      <c r="AJ81" s="38" t="str">
        <f ca="1">IF(NOTA[[#This Row],[TGL.NOTA]]="",IF(NOTA[[#This Row],[SUPPLIER_H]]="","",AJ80),MONTH(NOTA[[#This Row],[TGL.NOTA]]))</f>
        <v/>
      </c>
      <c r="AK81" s="38" t="str">
        <f>LOWER(SUBSTITUTE(SUBSTITUTE(SUBSTITUTE(SUBSTITUTE(SUBSTITUTE(SUBSTITUTE(SUBSTITUTE(SUBSTITUTE(SUBSTITUTE(NOTA[NAMA BARANG]," ",),".",""),"-",""),"(",""),")",""),",",""),"/",""),"""",""),"+",""))</f>
        <v/>
      </c>
      <c r="AL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" s="181" t="str">
        <f>IF(NOTA[[#This Row],[CONCAT1]]="","",MATCH(NOTA[[#This Row],[CONCAT1]],[2]!db[NB NOTA_C],0)+1)</f>
        <v/>
      </c>
    </row>
    <row r="82" spans="1:40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 t="str">
        <f ca="1">IF(NOTA[[#This Row],[NAMA BARANG]]="","",INDEX(NOTA[ID],MATCH(,INDIRECT(ADDRESS(ROW(NOTA[ID]),COLUMN(NOTA[ID]))&amp;":"&amp;ADDRESS(ROW(),COLUMN(NOTA[ID]))),-1)))</f>
        <v/>
      </c>
      <c r="E82" s="30"/>
      <c r="F82" s="26"/>
      <c r="G82" s="26"/>
      <c r="H82" s="31"/>
      <c r="I82" s="32"/>
      <c r="J82" s="33"/>
      <c r="K82" s="32"/>
      <c r="L82" s="26"/>
      <c r="M82" s="34"/>
      <c r="N82" s="32"/>
      <c r="O82" s="26"/>
      <c r="P82" s="28"/>
      <c r="Q82" s="46"/>
      <c r="R82" s="39"/>
      <c r="S82" s="35"/>
      <c r="T82" s="35"/>
      <c r="U82" s="36"/>
      <c r="V82" s="37"/>
      <c r="W82" s="36" t="str">
        <f>IF(NOTA[[#This Row],[HARGA/ CTN]]="",NOTA[[#This Row],[JUMLAH_H]],NOTA[[#This Row],[HARGA/ CTN]]*IF(NOTA[[#This Row],[C]]="",0,NOTA[[#This Row],[C]]))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3" t="str">
        <f ca="1">IF(NOTA[ID_H]="","",INDEX(NOTA[TANGGAL],MATCH(,INDIRECT(ADDRESS(ROW(NOTA[TANGGAL]),COLUMN(NOTA[TANGGAL]))&amp;":"&amp;ADDRESS(ROW(),COLUMN(NOTA[TANGGAL]))),-1)))</f>
        <v/>
      </c>
      <c r="AG82" s="28" t="str">
        <f ca="1">IF(NOTA[[#This Row],[NAMA BARANG]]="","",INDEX(NOTA[SUPPLIER],MATCH(,INDIRECT(ADDRESS(ROW(NOTA[ID]),COLUMN(NOTA[ID]))&amp;":"&amp;ADDRESS(ROW(),COLUMN(NOTA[ID]))),-1)))</f>
        <v/>
      </c>
      <c r="AH82" s="28" t="str">
        <f ca="1">IF(NOTA[[#This Row],[ID_H]]="","",IF(NOTA[[#This Row],[FAKTUR]]="",INDIRECT(ADDRESS(ROW()-1,COLUMN())),NOTA[[#This Row],[FAKTUR]]))</f>
        <v/>
      </c>
      <c r="AI82" s="38" t="str">
        <f ca="1">IF(NOTA[[#This Row],[ID]]="","",COUNTIF(NOTA[ID_H],NOTA[[#This Row],[ID_H]]))</f>
        <v/>
      </c>
      <c r="AJ82" s="38" t="str">
        <f ca="1">IF(NOTA[[#This Row],[TGL.NOTA]]="",IF(NOTA[[#This Row],[SUPPLIER_H]]="","",AJ81),MONTH(NOTA[[#This Row],[TGL.NOTA]]))</f>
        <v/>
      </c>
      <c r="AK82" s="38" t="str">
        <f>LOWER(SUBSTITUTE(SUBSTITUTE(SUBSTITUTE(SUBSTITUTE(SUBSTITUTE(SUBSTITUTE(SUBSTITUTE(SUBSTITUTE(SUBSTITUTE(NOTA[NAMA BARANG]," ",),".",""),"-",""),"(",""),")",""),",",""),"/",""),"""",""),"+",""))</f>
        <v/>
      </c>
      <c r="AL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" s="181" t="str">
        <f>IF(NOTA[[#This Row],[CONCAT1]]="","",MATCH(NOTA[[#This Row],[CONCAT1]],[2]!db[NB NOTA_C],0)+1)</f>
        <v/>
      </c>
    </row>
    <row r="83" spans="1:40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 t="str">
        <f ca="1">IF(NOTA[[#This Row],[NAMA BARANG]]="","",INDEX(NOTA[ID],MATCH(,INDIRECT(ADDRESS(ROW(NOTA[ID]),COLUMN(NOTA[ID]))&amp;":"&amp;ADDRESS(ROW(),COLUMN(NOTA[ID]))),-1)))</f>
        <v/>
      </c>
      <c r="E83" s="30"/>
      <c r="F83" s="26"/>
      <c r="G83" s="26"/>
      <c r="H83" s="31"/>
      <c r="I83" s="32"/>
      <c r="J83" s="33"/>
      <c r="K83" s="32"/>
      <c r="L83" s="26"/>
      <c r="M83" s="34"/>
      <c r="N83" s="32"/>
      <c r="O83" s="26"/>
      <c r="P83" s="28"/>
      <c r="Q83" s="46"/>
      <c r="R83" s="39"/>
      <c r="S83" s="35"/>
      <c r="T83" s="35"/>
      <c r="U83" s="36"/>
      <c r="V83" s="37"/>
      <c r="W83" s="36" t="str">
        <f>IF(NOTA[[#This Row],[HARGA/ CTN]]="",NOTA[[#This Row],[JUMLAH_H]],NOTA[[#This Row],[HARGA/ CTN]]*IF(NOTA[[#This Row],[C]]="",0,NOTA[[#This Row],[C]]))</f>
        <v/>
      </c>
      <c r="X83" s="36" t="str">
        <f>IF(NOTA[[#This Row],[JUMLAH]]="","",NOTA[[#This Row],[JUMLAH]]*NOTA[[#This Row],[DISC 1]])</f>
        <v/>
      </c>
      <c r="Y83" s="36" t="str">
        <f>IF(NOTA[[#This Row],[JUMLAH]]="","",(NOTA[[#This Row],[JUMLAH]]-NOTA[[#This Row],[DISC 1-]])*NOTA[[#This Row],[DISC 2]])</f>
        <v/>
      </c>
      <c r="Z83" s="36" t="str">
        <f>IF(NOTA[[#This Row],[JUMLAH]]="","",NOTA[[#This Row],[DISC 1-]]+NOTA[[#This Row],[DISC 2-]])</f>
        <v/>
      </c>
      <c r="AA83" s="36" t="str">
        <f>IF(NOTA[[#This Row],[JUMLAH]]="","",NOTA[[#This Row],[JUMLAH]]-NOTA[[#This Row],[DISC]])</f>
        <v/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36" t="str">
        <f>IF(OR(NOTA[[#This Row],[QTY]]="",NOTA[[#This Row],[HARGA SATUAN]]="",),"",NOTA[[#This Row],[QTY]]*NOTA[[#This Row],[HARGA SATUAN]])</f>
        <v/>
      </c>
      <c r="AF83" s="33" t="str">
        <f ca="1">IF(NOTA[ID_H]="","",INDEX(NOTA[TANGGAL],MATCH(,INDIRECT(ADDRESS(ROW(NOTA[TANGGAL]),COLUMN(NOTA[TANGGAL]))&amp;":"&amp;ADDRESS(ROW(),COLUMN(NOTA[TANGGAL]))),-1)))</f>
        <v/>
      </c>
      <c r="AG83" s="28" t="str">
        <f ca="1">IF(NOTA[[#This Row],[NAMA BARANG]]="","",INDEX(NOTA[SUPPLIER],MATCH(,INDIRECT(ADDRESS(ROW(NOTA[ID]),COLUMN(NOTA[ID]))&amp;":"&amp;ADDRESS(ROW(),COLUMN(NOTA[ID]))),-1)))</f>
        <v/>
      </c>
      <c r="AH83" s="28" t="str">
        <f ca="1">IF(NOTA[[#This Row],[ID_H]]="","",IF(NOTA[[#This Row],[FAKTUR]]="",INDIRECT(ADDRESS(ROW()-1,COLUMN())),NOTA[[#This Row],[FAKTUR]]))</f>
        <v/>
      </c>
      <c r="AI83" s="38" t="str">
        <f ca="1">IF(NOTA[[#This Row],[ID]]="","",COUNTIF(NOTA[ID_H],NOTA[[#This Row],[ID_H]]))</f>
        <v/>
      </c>
      <c r="AJ83" s="38" t="str">
        <f ca="1">IF(NOTA[[#This Row],[TGL.NOTA]]="",IF(NOTA[[#This Row],[SUPPLIER_H]]="","",AJ82),MONTH(NOTA[[#This Row],[TGL.NOTA]]))</f>
        <v/>
      </c>
      <c r="AK83" s="38" t="str">
        <f>LOWER(SUBSTITUTE(SUBSTITUTE(SUBSTITUTE(SUBSTITUTE(SUBSTITUTE(SUBSTITUTE(SUBSTITUTE(SUBSTITUTE(SUBSTITUTE(NOTA[NAMA BARANG]," ",),".",""),"-",""),"(",""),")",""),",",""),"/",""),"""",""),"+",""))</f>
        <v/>
      </c>
      <c r="AL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" s="181" t="str">
        <f>IF(NOTA[[#This Row],[CONCAT1]]="","",MATCH(NOTA[[#This Row],[CONCAT1]],[2]!db[NB NOTA_C],0)+1)</f>
        <v/>
      </c>
    </row>
    <row r="84" spans="1:40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26"/>
      <c r="G84" s="26"/>
      <c r="H84" s="31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CTN]]*IF(NOTA[[#This Row],[C]]="",0,NOTA[[#This Row],[C]]))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28" t="str">
        <f ca="1">IF(NOTA[[#This Row],[ID_H]]="","",IF(NOTA[[#This Row],[FAKTUR]]="",INDIRECT(ADDRESS(ROW()-1,COLUMN())),NOTA[[#This Row],[FAKTUR]]))</f>
        <v/>
      </c>
      <c r="AI84" s="38" t="str">
        <f ca="1">IF(NOTA[[#This Row],[ID]]="","",COUNTIF(NOTA[ID_H],NOTA[[#This Row],[ID_H]]))</f>
        <v/>
      </c>
      <c r="AJ84" s="38" t="str">
        <f ca="1">IF(NOTA[[#This Row],[TGL.NOTA]]="",IF(NOTA[[#This Row],[SUPPLIER_H]]="","",AJ83),MONTH(NOTA[[#This Row],[TGL.NOTA]]))</f>
        <v/>
      </c>
      <c r="AK84" s="38" t="str">
        <f>LOWER(SUBSTITUTE(SUBSTITUTE(SUBSTITUTE(SUBSTITUTE(SUBSTITUTE(SUBSTITUTE(SUBSTITUTE(SUBSTITUTE(SUBSTITUTE(NOTA[NAMA BARANG]," ",),".",""),"-",""),"(",""),")",""),",",""),"/",""),"""",""),"+",""))</f>
        <v/>
      </c>
      <c r="AL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" s="181" t="str">
        <f>IF(NOTA[[#This Row],[CONCAT1]]="","",MATCH(NOTA[[#This Row],[CONCAT1]],[2]!db[NB NOTA_C],0)+1)</f>
        <v/>
      </c>
    </row>
    <row r="85" spans="1:40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 t="str">
        <f ca="1">IF(NOTA[[#This Row],[NAMA BARANG]]="","",INDEX(NOTA[ID],MATCH(,INDIRECT(ADDRESS(ROW(NOTA[ID]),COLUMN(NOTA[ID]))&amp;":"&amp;ADDRESS(ROW(),COLUMN(NOTA[ID]))),-1)))</f>
        <v/>
      </c>
      <c r="E85" s="30"/>
      <c r="F85" s="26"/>
      <c r="G85" s="26"/>
      <c r="H85" s="31"/>
      <c r="I85" s="32"/>
      <c r="J85" s="33"/>
      <c r="K85" s="32"/>
      <c r="L85" s="26"/>
      <c r="M85" s="34"/>
      <c r="N85" s="32"/>
      <c r="O85" s="26"/>
      <c r="P85" s="28"/>
      <c r="Q85" s="46"/>
      <c r="R85" s="39"/>
      <c r="S85" s="35"/>
      <c r="T85" s="35"/>
      <c r="U85" s="36"/>
      <c r="V85" s="37"/>
      <c r="W85" s="36" t="str">
        <f>IF(NOTA[[#This Row],[HARGA/ CTN]]="",NOTA[[#This Row],[JUMLAH_H]],NOTA[[#This Row],[HARGA/ CTN]]*IF(NOTA[[#This Row],[C]]="",0,NOTA[[#This Row],[C]]))</f>
        <v/>
      </c>
      <c r="X85" s="36" t="str">
        <f>IF(NOTA[[#This Row],[JUMLAH]]="","",NOTA[[#This Row],[JUMLAH]]*NOTA[[#This Row],[DISC 1]])</f>
        <v/>
      </c>
      <c r="Y85" s="36" t="str">
        <f>IF(NOTA[[#This Row],[JUMLAH]]="","",(NOTA[[#This Row],[JUMLAH]]-NOTA[[#This Row],[DISC 1-]])*NOTA[[#This Row],[DISC 2]])</f>
        <v/>
      </c>
      <c r="Z85" s="36" t="str">
        <f>IF(NOTA[[#This Row],[JUMLAH]]="","",NOTA[[#This Row],[DISC 1-]]+NOTA[[#This Row],[DISC 2-]])</f>
        <v/>
      </c>
      <c r="AA85" s="36" t="str">
        <f>IF(NOTA[[#This Row],[JUMLAH]]="","",NOTA[[#This Row],[JUMLAH]]-NOTA[[#This Row],[DISC]])</f>
        <v/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6" t="str">
        <f>IF(OR(NOTA[[#This Row],[QTY]]="",NOTA[[#This Row],[HARGA SATUAN]]="",),"",NOTA[[#This Row],[QTY]]*NOTA[[#This Row],[HARGA SATUAN]])</f>
        <v/>
      </c>
      <c r="AF85" s="33" t="str">
        <f ca="1">IF(NOTA[ID_H]="","",INDEX(NOTA[TANGGAL],MATCH(,INDIRECT(ADDRESS(ROW(NOTA[TANGGAL]),COLUMN(NOTA[TANGGAL]))&amp;":"&amp;ADDRESS(ROW(),COLUMN(NOTA[TANGGAL]))),-1)))</f>
        <v/>
      </c>
      <c r="AG85" s="28" t="str">
        <f ca="1">IF(NOTA[[#This Row],[NAMA BARANG]]="","",INDEX(NOTA[SUPPLIER],MATCH(,INDIRECT(ADDRESS(ROW(NOTA[ID]),COLUMN(NOTA[ID]))&amp;":"&amp;ADDRESS(ROW(),COLUMN(NOTA[ID]))),-1)))</f>
        <v/>
      </c>
      <c r="AH85" s="28" t="str">
        <f ca="1">IF(NOTA[[#This Row],[ID_H]]="","",IF(NOTA[[#This Row],[FAKTUR]]="",INDIRECT(ADDRESS(ROW()-1,COLUMN())),NOTA[[#This Row],[FAKTUR]]))</f>
        <v/>
      </c>
      <c r="AI85" s="38" t="str">
        <f ca="1">IF(NOTA[[#This Row],[ID]]="","",COUNTIF(NOTA[ID_H],NOTA[[#This Row],[ID_H]]))</f>
        <v/>
      </c>
      <c r="AJ85" s="38" t="str">
        <f ca="1">IF(NOTA[[#This Row],[TGL.NOTA]]="",IF(NOTA[[#This Row],[SUPPLIER_H]]="","",AJ84),MONTH(NOTA[[#This Row],[TGL.NOTA]]))</f>
        <v/>
      </c>
      <c r="AK85" s="38" t="str">
        <f>LOWER(SUBSTITUTE(SUBSTITUTE(SUBSTITUTE(SUBSTITUTE(SUBSTITUTE(SUBSTITUTE(SUBSTITUTE(SUBSTITUTE(SUBSTITUTE(NOTA[NAMA BARANG]," ",),".",""),"-",""),"(",""),")",""),",",""),"/",""),"""",""),"+",""))</f>
        <v/>
      </c>
      <c r="AL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" s="181" t="str">
        <f>IF(NOTA[[#This Row],[CONCAT1]]="","",MATCH(NOTA[[#This Row],[CONCAT1]],[2]!db[NB NOTA_C],0)+1)</f>
        <v/>
      </c>
    </row>
    <row r="86" spans="1:40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 t="str">
        <f ca="1">IF(NOTA[[#This Row],[NAMA BARANG]]="","",INDEX(NOTA[ID],MATCH(,INDIRECT(ADDRESS(ROW(NOTA[ID]),COLUMN(NOTA[ID]))&amp;":"&amp;ADDRESS(ROW(),COLUMN(NOTA[ID]))),-1)))</f>
        <v/>
      </c>
      <c r="E86" s="30"/>
      <c r="F86" s="26"/>
      <c r="G86" s="26"/>
      <c r="H86" s="31"/>
      <c r="I86" s="32"/>
      <c r="J86" s="33"/>
      <c r="K86" s="26"/>
      <c r="L86" s="26"/>
      <c r="M86" s="34"/>
      <c r="N86" s="32"/>
      <c r="O86" s="26"/>
      <c r="P86" s="28"/>
      <c r="Q86" s="46"/>
      <c r="R86" s="39"/>
      <c r="S86" s="35"/>
      <c r="T86" s="35"/>
      <c r="U86" s="36"/>
      <c r="V86" s="37"/>
      <c r="W86" s="36" t="str">
        <f>IF(NOTA[[#This Row],[HARGA/ CTN]]="",NOTA[[#This Row],[JUMLAH_H]],NOTA[[#This Row],[HARGA/ CTN]]*IF(NOTA[[#This Row],[C]]="",0,NOTA[[#This Row],[C]]))</f>
        <v/>
      </c>
      <c r="X86" s="36" t="str">
        <f>IF(NOTA[[#This Row],[JUMLAH]]="","",NOTA[[#This Row],[JUMLAH]]*NOTA[[#This Row],[DISC 1]])</f>
        <v/>
      </c>
      <c r="Y86" s="36" t="str">
        <f>IF(NOTA[[#This Row],[JUMLAH]]="","",(NOTA[[#This Row],[JUMLAH]]-NOTA[[#This Row],[DISC 1-]])*NOTA[[#This Row],[DISC 2]])</f>
        <v/>
      </c>
      <c r="Z86" s="36" t="str">
        <f>IF(NOTA[[#This Row],[JUMLAH]]="","",NOTA[[#This Row],[DISC 1-]]+NOTA[[#This Row],[DISC 2-]])</f>
        <v/>
      </c>
      <c r="AA86" s="36" t="str">
        <f>IF(NOTA[[#This Row],[JUMLAH]]="","",NOTA[[#This Row],[JUMLAH]]-NOTA[[#This Row],[DISC]])</f>
        <v/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36" t="str">
        <f>IF(OR(NOTA[[#This Row],[QTY]]="",NOTA[[#This Row],[HARGA SATUAN]]="",),"",NOTA[[#This Row],[QTY]]*NOTA[[#This Row],[HARGA SATUAN]])</f>
        <v/>
      </c>
      <c r="AF86" s="33" t="str">
        <f ca="1">IF(NOTA[ID_H]="","",INDEX(NOTA[TANGGAL],MATCH(,INDIRECT(ADDRESS(ROW(NOTA[TANGGAL]),COLUMN(NOTA[TANGGAL]))&amp;":"&amp;ADDRESS(ROW(),COLUMN(NOTA[TANGGAL]))),-1)))</f>
        <v/>
      </c>
      <c r="AG86" s="28" t="str">
        <f ca="1">IF(NOTA[[#This Row],[NAMA BARANG]]="","",INDEX(NOTA[SUPPLIER],MATCH(,INDIRECT(ADDRESS(ROW(NOTA[ID]),COLUMN(NOTA[ID]))&amp;":"&amp;ADDRESS(ROW(),COLUMN(NOTA[ID]))),-1)))</f>
        <v/>
      </c>
      <c r="AH86" s="28" t="str">
        <f ca="1">IF(NOTA[[#This Row],[ID_H]]="","",IF(NOTA[[#This Row],[FAKTUR]]="",INDIRECT(ADDRESS(ROW()-1,COLUMN())),NOTA[[#This Row],[FAKTUR]]))</f>
        <v/>
      </c>
      <c r="AI86" s="38" t="str">
        <f ca="1">IF(NOTA[[#This Row],[ID]]="","",COUNTIF(NOTA[ID_H],NOTA[[#This Row],[ID_H]]))</f>
        <v/>
      </c>
      <c r="AJ86" s="38" t="str">
        <f ca="1">IF(NOTA[[#This Row],[TGL.NOTA]]="",IF(NOTA[[#This Row],[SUPPLIER_H]]="","",AJ85),MONTH(NOTA[[#This Row],[TGL.NOTA]]))</f>
        <v/>
      </c>
      <c r="AK86" s="38" t="str">
        <f>LOWER(SUBSTITUTE(SUBSTITUTE(SUBSTITUTE(SUBSTITUTE(SUBSTITUTE(SUBSTITUTE(SUBSTITUTE(SUBSTITUTE(SUBSTITUTE(NOTA[NAMA BARANG]," ",),".",""),"-",""),"(",""),")",""),",",""),"/",""),"""",""),"+",""))</f>
        <v/>
      </c>
      <c r="AL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181" t="str">
        <f>IF(NOTA[[#This Row],[CONCAT1]]="","",MATCH(NOTA[[#This Row],[CONCAT1]],[2]!db[NB NOTA_C],0)+1)</f>
        <v/>
      </c>
    </row>
    <row r="87" spans="1:40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26"/>
      <c r="G87" s="26"/>
      <c r="H87" s="31"/>
      <c r="I87" s="32"/>
      <c r="J87" s="33"/>
      <c r="K87" s="26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CTN]]*IF(NOTA[[#This Row],[C]]="",0,NOTA[[#This Row],[C]]))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28" t="str">
        <f ca="1">IF(NOTA[[#This Row],[ID_H]]="","",IF(NOTA[[#This Row],[FAKTUR]]="",INDIRECT(ADDRESS(ROW()-1,COLUMN())),NOTA[[#This Row],[FAKTUR]]))</f>
        <v/>
      </c>
      <c r="AI87" s="38" t="str">
        <f ca="1">IF(NOTA[[#This Row],[ID]]="","",COUNTIF(NOTA[ID_H],NOTA[[#This Row],[ID_H]]))</f>
        <v/>
      </c>
      <c r="AJ87" s="38" t="str">
        <f ca="1">IF(NOTA[[#This Row],[TGL.NOTA]]="",IF(NOTA[[#This Row],[SUPPLIER_H]]="","",AJ86),MONTH(NOTA[[#This Row],[TGL.NOTA]]))</f>
        <v/>
      </c>
      <c r="AK87" s="38" t="str">
        <f>LOWER(SUBSTITUTE(SUBSTITUTE(SUBSTITUTE(SUBSTITUTE(SUBSTITUTE(SUBSTITUTE(SUBSTITUTE(SUBSTITUTE(SUBSTITUTE(NOTA[NAMA BARANG]," ",),".",""),"-",""),"(",""),")",""),",",""),"/",""),"""",""),"+",""))</f>
        <v/>
      </c>
      <c r="AL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" s="181" t="str">
        <f>IF(NOTA[[#This Row],[CONCAT1]]="","",MATCH(NOTA[[#This Row],[CONCAT1]],[2]!db[NB NOTA_C],0)+1)</f>
        <v/>
      </c>
    </row>
    <row r="88" spans="1:40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 t="str">
        <f ca="1">IF(NOTA[[#This Row],[NAMA BARANG]]="","",INDEX(NOTA[ID],MATCH(,INDIRECT(ADDRESS(ROW(NOTA[ID]),COLUMN(NOTA[ID]))&amp;":"&amp;ADDRESS(ROW(),COLUMN(NOTA[ID]))),-1)))</f>
        <v/>
      </c>
      <c r="E88" s="30"/>
      <c r="F88" s="26"/>
      <c r="G88" s="26"/>
      <c r="H88" s="31"/>
      <c r="I88" s="26"/>
      <c r="J88" s="33"/>
      <c r="K88" s="32"/>
      <c r="L88" s="26"/>
      <c r="M88" s="34"/>
      <c r="N88" s="32"/>
      <c r="O88" s="26"/>
      <c r="P88" s="28"/>
      <c r="Q88" s="46"/>
      <c r="R88" s="39"/>
      <c r="S88" s="35"/>
      <c r="T88" s="35"/>
      <c r="U88" s="54"/>
      <c r="V88" s="37"/>
      <c r="W88" s="36" t="str">
        <f>IF(NOTA[[#This Row],[HARGA/ CTN]]="",NOTA[[#This Row],[JUMLAH_H]],NOTA[[#This Row],[HARGA/ CTN]]*IF(NOTA[[#This Row],[C]]="",0,NOTA[[#This Row],[C]]))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3" t="str">
        <f ca="1">IF(NOTA[ID_H]="","",INDEX(NOTA[TANGGAL],MATCH(,INDIRECT(ADDRESS(ROW(NOTA[TANGGAL]),COLUMN(NOTA[TANGGAL]))&amp;":"&amp;ADDRESS(ROW(),COLUMN(NOTA[TANGGAL]))),-1)))</f>
        <v/>
      </c>
      <c r="AG88" s="28" t="str">
        <f ca="1">IF(NOTA[[#This Row],[NAMA BARANG]]="","",INDEX(NOTA[SUPPLIER],MATCH(,INDIRECT(ADDRESS(ROW(NOTA[ID]),COLUMN(NOTA[ID]))&amp;":"&amp;ADDRESS(ROW(),COLUMN(NOTA[ID]))),-1)))</f>
        <v/>
      </c>
      <c r="AH88" s="28" t="str">
        <f ca="1">IF(NOTA[[#This Row],[ID_H]]="","",IF(NOTA[[#This Row],[FAKTUR]]="",INDIRECT(ADDRESS(ROW()-1,COLUMN())),NOTA[[#This Row],[FAKTUR]]))</f>
        <v/>
      </c>
      <c r="AI88" s="38" t="str">
        <f ca="1">IF(NOTA[[#This Row],[ID]]="","",COUNTIF(NOTA[ID_H],NOTA[[#This Row],[ID_H]]))</f>
        <v/>
      </c>
      <c r="AJ88" s="38" t="str">
        <f ca="1">IF(NOTA[[#This Row],[TGL.NOTA]]="",IF(NOTA[[#This Row],[SUPPLIER_H]]="","",AJ87),MONTH(NOTA[[#This Row],[TGL.NOTA]]))</f>
        <v/>
      </c>
      <c r="AK88" s="38" t="str">
        <f>LOWER(SUBSTITUTE(SUBSTITUTE(SUBSTITUTE(SUBSTITUTE(SUBSTITUTE(SUBSTITUTE(SUBSTITUTE(SUBSTITUTE(SUBSTITUTE(NOTA[NAMA BARANG]," ",),".",""),"-",""),"(",""),")",""),",",""),"/",""),"""",""),"+",""))</f>
        <v/>
      </c>
      <c r="AL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181" t="str">
        <f>IF(NOTA[[#This Row],[CONCAT1]]="","",MATCH(NOTA[[#This Row],[CONCAT1]],[2]!db[NB NOTA_C],0)+1)</f>
        <v/>
      </c>
    </row>
    <row r="89" spans="1:40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23"/>
      <c r="F89" s="26"/>
      <c r="G89" s="26"/>
      <c r="H89" s="31"/>
      <c r="I89" s="26"/>
      <c r="J89" s="51"/>
      <c r="K89" s="26"/>
      <c r="L89" s="26"/>
      <c r="M89" s="39"/>
      <c r="N89" s="26"/>
      <c r="O89" s="26"/>
      <c r="P89" s="49"/>
      <c r="Q89" s="52"/>
      <c r="R89" s="39"/>
      <c r="S89" s="53"/>
      <c r="T89" s="53"/>
      <c r="U89" s="54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65" t="str">
        <f ca="1">IF(NOTA[[#This Row],[ID_H]]="","",IF(NOTA[[#This Row],[FAKTUR]]="",INDIRECT(ADDRESS(ROW()-1,COLUMN())),NOTA[[#This Row],[FAKTUR]]))</f>
        <v/>
      </c>
      <c r="AI89" s="38" t="str">
        <f ca="1">IF(NOTA[[#This Row],[ID]]="","",COUNTIF(NOTA[ID_H],NOTA[[#This Row],[ID_H]]))</f>
        <v/>
      </c>
      <c r="AJ89" s="38" t="str">
        <f ca="1">IF(NOTA[[#This Row],[TGL.NOTA]]="",IF(NOTA[[#This Row],[SUPPLIER_H]]="","",AJ88),MONTH(NOTA[[#This Row],[TGL.NOTA]]))</f>
        <v/>
      </c>
      <c r="AK89" s="38" t="str">
        <f>LOWER(SUBSTITUTE(SUBSTITUTE(SUBSTITUTE(SUBSTITUTE(SUBSTITUTE(SUBSTITUTE(SUBSTITUTE(SUBSTITUTE(SUBSTITUTE(NOTA[NAMA BARANG]," ",),".",""),"-",""),"(",""),")",""),",",""),"/",""),"""",""),"+",""))</f>
        <v/>
      </c>
      <c r="AL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" s="181" t="str">
        <f>IF(NOTA[[#This Row],[CONCAT1]]="","",MATCH(NOTA[[#This Row],[CONCAT1]],[2]!db[NB NOTA_C],0)+1)</f>
        <v/>
      </c>
    </row>
    <row r="90" spans="1:40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 t="str">
        <f ca="1">IF(NOTA[[#This Row],[NAMA BARANG]]="","",INDEX(NOTA[ID],MATCH(,INDIRECT(ADDRESS(ROW(NOTA[ID]),COLUMN(NOTA[ID]))&amp;":"&amp;ADDRESS(ROW(),COLUMN(NOTA[ID]))),-1)))</f>
        <v/>
      </c>
      <c r="E90" s="23"/>
      <c r="F90" s="26"/>
      <c r="G90" s="26"/>
      <c r="H90" s="31"/>
      <c r="I90" s="26"/>
      <c r="J90" s="51"/>
      <c r="K90" s="26"/>
      <c r="L90" s="26"/>
      <c r="M90" s="39"/>
      <c r="N90" s="26"/>
      <c r="O90" s="26"/>
      <c r="P90" s="49"/>
      <c r="Q90" s="52"/>
      <c r="R90" s="39"/>
      <c r="S90" s="53"/>
      <c r="T90" s="53"/>
      <c r="U90" s="54"/>
      <c r="V90" s="37"/>
      <c r="W90" s="54" t="str">
        <f>IF(NOTA[[#This Row],[HARGA/ CTN]]="",NOTA[[#This Row],[JUMLAH_H]],NOTA[[#This Row],[HARGA/ CTN]]*IF(NOTA[[#This Row],[C]]="",0,NOTA[[#This Row],[C]]))</f>
        <v/>
      </c>
      <c r="X90" s="54" t="str">
        <f>IF(NOTA[[#This Row],[JUMLAH]]="","",NOTA[[#This Row],[JUMLAH]]*NOTA[[#This Row],[DISC 1]])</f>
        <v/>
      </c>
      <c r="Y90" s="54" t="str">
        <f>IF(NOTA[[#This Row],[JUMLAH]]="","",(NOTA[[#This Row],[JUMLAH]]-NOTA[[#This Row],[DISC 1-]])*NOTA[[#This Row],[DISC 2]])</f>
        <v/>
      </c>
      <c r="Z90" s="54" t="str">
        <f>IF(NOTA[[#This Row],[JUMLAH]]="","",NOTA[[#This Row],[DISC 1-]]+NOTA[[#This Row],[DISC 2-]])</f>
        <v/>
      </c>
      <c r="AA90" s="54" t="str">
        <f>IF(NOTA[[#This Row],[JUMLAH]]="","",NOTA[[#This Row],[JUMLAH]]-NOTA[[#This Row],[DISC]])</f>
        <v/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54" t="str">
        <f>IF(OR(NOTA[[#This Row],[QTY]]="",NOTA[[#This Row],[HARGA SATUAN]]="",),"",NOTA[[#This Row],[QTY]]*NOTA[[#This Row],[HARGA SATUAN]])</f>
        <v/>
      </c>
      <c r="AF90" s="51" t="str">
        <f ca="1">IF(NOTA[ID_H]="","",INDEX(NOTA[TANGGAL],MATCH(,INDIRECT(ADDRESS(ROW(NOTA[TANGGAL]),COLUMN(NOTA[TANGGAL]))&amp;":"&amp;ADDRESS(ROW(),COLUMN(NOTA[TANGGAL]))),-1)))</f>
        <v/>
      </c>
      <c r="AG90" s="65" t="str">
        <f ca="1">IF(NOTA[[#This Row],[NAMA BARANG]]="","",INDEX(NOTA[SUPPLIER],MATCH(,INDIRECT(ADDRESS(ROW(NOTA[ID]),COLUMN(NOTA[ID]))&amp;":"&amp;ADDRESS(ROW(),COLUMN(NOTA[ID]))),-1)))</f>
        <v/>
      </c>
      <c r="AH90" s="65" t="str">
        <f ca="1">IF(NOTA[[#This Row],[ID_H]]="","",IF(NOTA[[#This Row],[FAKTUR]]="",INDIRECT(ADDRESS(ROW()-1,COLUMN())),NOTA[[#This Row],[FAKTUR]]))</f>
        <v/>
      </c>
      <c r="AI90" s="38" t="str">
        <f ca="1">IF(NOTA[[#This Row],[ID]]="","",COUNTIF(NOTA[ID_H],NOTA[[#This Row],[ID_H]]))</f>
        <v/>
      </c>
      <c r="AJ90" s="38" t="str">
        <f ca="1">IF(NOTA[[#This Row],[TGL.NOTA]]="",IF(NOTA[[#This Row],[SUPPLIER_H]]="","",AJ89),MONTH(NOTA[[#This Row],[TGL.NOTA]]))</f>
        <v/>
      </c>
      <c r="AK90" s="38" t="str">
        <f>LOWER(SUBSTITUTE(SUBSTITUTE(SUBSTITUTE(SUBSTITUTE(SUBSTITUTE(SUBSTITUTE(SUBSTITUTE(SUBSTITUTE(SUBSTITUTE(NOTA[NAMA BARANG]," ",),".",""),"-",""),"(",""),")",""),",",""),"/",""),"""",""),"+",""))</f>
        <v/>
      </c>
      <c r="AL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" s="181" t="str">
        <f>IF(NOTA[[#This Row],[CONCAT1]]="","",MATCH(NOTA[[#This Row],[CONCAT1]],[2]!db[NB NOTA_C],0)+1)</f>
        <v/>
      </c>
    </row>
    <row r="91" spans="1:40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 t="str">
        <f ca="1">IF(NOTA[[#This Row],[NAMA BARANG]]="","",INDEX(NOTA[ID],MATCH(,INDIRECT(ADDRESS(ROW(NOTA[ID]),COLUMN(NOTA[ID]))&amp;":"&amp;ADDRESS(ROW(),COLUMN(NOTA[ID]))),-1)))</f>
        <v/>
      </c>
      <c r="E91" s="23"/>
      <c r="F91" s="26"/>
      <c r="G91" s="26"/>
      <c r="H91" s="31"/>
      <c r="I91" s="26"/>
      <c r="J91" s="51"/>
      <c r="K91" s="26"/>
      <c r="L91" s="26"/>
      <c r="M91" s="39"/>
      <c r="N91" s="26"/>
      <c r="O91" s="26"/>
      <c r="P91" s="49"/>
      <c r="Q91" s="52"/>
      <c r="R91" s="39"/>
      <c r="S91" s="53"/>
      <c r="T91" s="53"/>
      <c r="U91" s="54"/>
      <c r="V91" s="37"/>
      <c r="W91" s="54" t="str">
        <f>IF(NOTA[[#This Row],[HARGA/ CTN]]="",NOTA[[#This Row],[JUMLAH_H]],NOTA[[#This Row],[HARGA/ CTN]]*IF(NOTA[[#This Row],[C]]="",0,NOTA[[#This Row],[C]]))</f>
        <v/>
      </c>
      <c r="X91" s="54" t="str">
        <f>IF(NOTA[[#This Row],[JUMLAH]]="","",NOTA[[#This Row],[JUMLAH]]*NOTA[[#This Row],[DISC 1]])</f>
        <v/>
      </c>
      <c r="Y91" s="54" t="str">
        <f>IF(NOTA[[#This Row],[JUMLAH]]="","",(NOTA[[#This Row],[JUMLAH]]-NOTA[[#This Row],[DISC 1-]])*NOTA[[#This Row],[DISC 2]])</f>
        <v/>
      </c>
      <c r="Z91" s="54" t="str">
        <f>IF(NOTA[[#This Row],[JUMLAH]]="","",NOTA[[#This Row],[DISC 1-]]+NOTA[[#This Row],[DISC 2-]])</f>
        <v/>
      </c>
      <c r="AA91" s="54" t="str">
        <f>IF(NOTA[[#This Row],[JUMLAH]]="","",NOTA[[#This Row],[JUMLAH]]-NOTA[[#This Row],[DISC]])</f>
        <v/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" s="54" t="str">
        <f>IF(OR(NOTA[[#This Row],[QTY]]="",NOTA[[#This Row],[HARGA SATUAN]]="",),"",NOTA[[#This Row],[QTY]]*NOTA[[#This Row],[HARGA SATUAN]])</f>
        <v/>
      </c>
      <c r="AF91" s="51" t="str">
        <f ca="1">IF(NOTA[ID_H]="","",INDEX(NOTA[TANGGAL],MATCH(,INDIRECT(ADDRESS(ROW(NOTA[TANGGAL]),COLUMN(NOTA[TANGGAL]))&amp;":"&amp;ADDRESS(ROW(),COLUMN(NOTA[TANGGAL]))),-1)))</f>
        <v/>
      </c>
      <c r="AG91" s="65" t="str">
        <f ca="1">IF(NOTA[[#This Row],[NAMA BARANG]]="","",INDEX(NOTA[SUPPLIER],MATCH(,INDIRECT(ADDRESS(ROW(NOTA[ID]),COLUMN(NOTA[ID]))&amp;":"&amp;ADDRESS(ROW(),COLUMN(NOTA[ID]))),-1)))</f>
        <v/>
      </c>
      <c r="AH91" s="65" t="str">
        <f ca="1">IF(NOTA[[#This Row],[ID_H]]="","",IF(NOTA[[#This Row],[FAKTUR]]="",INDIRECT(ADDRESS(ROW()-1,COLUMN())),NOTA[[#This Row],[FAKTUR]]))</f>
        <v/>
      </c>
      <c r="AI91" s="38" t="str">
        <f ca="1">IF(NOTA[[#This Row],[ID]]="","",COUNTIF(NOTA[ID_H],NOTA[[#This Row],[ID_H]]))</f>
        <v/>
      </c>
      <c r="AJ91" s="38" t="str">
        <f ca="1">IF(NOTA[[#This Row],[TGL.NOTA]]="",IF(NOTA[[#This Row],[SUPPLIER_H]]="","",AJ65),MONTH(NOTA[[#This Row],[TGL.NOTA]]))</f>
        <v/>
      </c>
      <c r="AK91" s="38" t="str">
        <f>LOWER(SUBSTITUTE(SUBSTITUTE(SUBSTITUTE(SUBSTITUTE(SUBSTITUTE(SUBSTITUTE(SUBSTITUTE(SUBSTITUTE(SUBSTITUTE(NOTA[NAMA BARANG]," ",),".",""),"-",""),"(",""),")",""),",",""),"/",""),"""",""),"+",""))</f>
        <v/>
      </c>
      <c r="AL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" s="181" t="str">
        <f>IF(NOTA[[#This Row],[CONCAT1]]="","",MATCH(NOTA[[#This Row],[CONCAT1]],[2]!db[NB NOTA_C],0)+1)</f>
        <v/>
      </c>
    </row>
    <row r="92" spans="1:40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" s="181" t="str">
        <f>IF(NOTA[[#This Row],[CONCAT1]]="","",MATCH(NOTA[[#This Row],[CONCAT1]],[2]!db[NB NOTA_C],0)+1)</f>
        <v/>
      </c>
    </row>
    <row r="93" spans="1:40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0" t="str">
        <f>IF(NOTA[[#This Row],[ID_P]]="","",MATCH(NOTA[[#This Row],[ID_P]],[1]!B_MSK[N_ID],0))</f>
        <v/>
      </c>
      <c r="D93" s="50" t="str">
        <f ca="1">IF(NOTA[[#This Row],[NAMA BARANG]]="","",INDEX(NOTA[ID],MATCH(,INDIRECT(ADDRESS(ROW(NOTA[ID]),COLUMN(NOTA[ID]))&amp;":"&amp;ADDRESS(ROW(),COLUMN(NOTA[ID]))),-1)))</f>
        <v/>
      </c>
      <c r="E93" s="23"/>
      <c r="F93" s="26"/>
      <c r="G93" s="26"/>
      <c r="H93" s="31"/>
      <c r="I93" s="26"/>
      <c r="J93" s="51"/>
      <c r="K93" s="26"/>
      <c r="L93" s="26"/>
      <c r="M93" s="39"/>
      <c r="N93" s="26"/>
      <c r="O93" s="26"/>
      <c r="P93" s="49"/>
      <c r="Q93" s="52"/>
      <c r="R93" s="39"/>
      <c r="S93" s="53"/>
      <c r="T93" s="53"/>
      <c r="U93" s="54"/>
      <c r="V93" s="37"/>
      <c r="W93" s="54" t="str">
        <f>IF(NOTA[[#This Row],[HARGA/ CTN]]="",NOTA[[#This Row],[JUMLAH_H]],NOTA[[#This Row],[HARGA/ CTN]]*IF(NOTA[[#This Row],[C]]="",0,NOTA[[#This Row],[C]]))</f>
        <v/>
      </c>
      <c r="X93" s="54" t="str">
        <f>IF(NOTA[[#This Row],[JUMLAH]]="","",NOTA[[#This Row],[JUMLAH]]*NOTA[[#This Row],[DISC 1]])</f>
        <v/>
      </c>
      <c r="Y93" s="54" t="str">
        <f>IF(NOTA[[#This Row],[JUMLAH]]="","",(NOTA[[#This Row],[JUMLAH]]-NOTA[[#This Row],[DISC 1-]])*NOTA[[#This Row],[DISC 2]])</f>
        <v/>
      </c>
      <c r="Z93" s="54" t="str">
        <f>IF(NOTA[[#This Row],[JUMLAH]]="","",NOTA[[#This Row],[DISC 1-]]+NOTA[[#This Row],[DISC 2-]])</f>
        <v/>
      </c>
      <c r="AA93" s="54" t="str">
        <f>IF(NOTA[[#This Row],[JUMLAH]]="","",NOTA[[#This Row],[JUMLAH]]-NOTA[[#This Row],[DISC]])</f>
        <v/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" s="54" t="str">
        <f>IF(OR(NOTA[[#This Row],[QTY]]="",NOTA[[#This Row],[HARGA SATUAN]]="",),"",NOTA[[#This Row],[QTY]]*NOTA[[#This Row],[HARGA SATUAN]])</f>
        <v/>
      </c>
      <c r="AF93" s="51" t="str">
        <f ca="1">IF(NOTA[ID_H]="","",INDEX(NOTA[TANGGAL],MATCH(,INDIRECT(ADDRESS(ROW(NOTA[TANGGAL]),COLUMN(NOTA[TANGGAL]))&amp;":"&amp;ADDRESS(ROW(),COLUMN(NOTA[TANGGAL]))),-1)))</f>
        <v/>
      </c>
      <c r="AG93" s="65" t="str">
        <f ca="1">IF(NOTA[[#This Row],[NAMA BARANG]]="","",INDEX(NOTA[SUPPLIER],MATCH(,INDIRECT(ADDRESS(ROW(NOTA[ID]),COLUMN(NOTA[ID]))&amp;":"&amp;ADDRESS(ROW(),COLUMN(NOTA[ID]))),-1)))</f>
        <v/>
      </c>
      <c r="AH93" s="65" t="str">
        <f ca="1">IF(NOTA[[#This Row],[ID_H]]="","",IF(NOTA[[#This Row],[FAKTUR]]="",INDIRECT(ADDRESS(ROW()-1,COLUMN())),NOTA[[#This Row],[FAKTUR]]))</f>
        <v/>
      </c>
      <c r="AI93" s="38" t="str">
        <f ca="1">IF(NOTA[[#This Row],[ID]]="","",COUNTIF(NOTA[ID_H],NOTA[[#This Row],[ID_H]]))</f>
        <v/>
      </c>
      <c r="AJ93" s="38" t="str">
        <f ca="1">IF(NOTA[[#This Row],[TGL.NOTA]]="",IF(NOTA[[#This Row],[SUPPLIER_H]]="","",AJ69),MONTH(NOTA[[#This Row],[TGL.NOTA]]))</f>
        <v/>
      </c>
      <c r="AK93" s="38" t="str">
        <f>LOWER(SUBSTITUTE(SUBSTITUTE(SUBSTITUTE(SUBSTITUTE(SUBSTITUTE(SUBSTITUTE(SUBSTITUTE(SUBSTITUTE(SUBSTITUTE(NOTA[NAMA BARANG]," ",),".",""),"-",""),"(",""),")",""),",",""),"/",""),"""",""),"+",""))</f>
        <v/>
      </c>
      <c r="AL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" s="181" t="str">
        <f>IF(NOTA[[#This Row],[CONCAT1]]="","",MATCH(NOTA[[#This Row],[CONCAT1]],[2]!db[NB NOTA_C],0)+1)</f>
        <v/>
      </c>
    </row>
    <row r="94" spans="1:40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65" t="str">
        <f ca="1">IF(NOTA[[#This Row],[ID_H]]="","",IF(NOTA[[#This Row],[FAKTUR]]="",INDIRECT(ADDRESS(ROW()-1,COLUMN())),NOTA[[#This Row],[FAKTUR]]))</f>
        <v/>
      </c>
      <c r="AI94" s="38" t="str">
        <f ca="1">IF(NOTA[[#This Row],[ID]]="","",COUNTIF(NOTA[ID_H],NOTA[[#This Row],[ID_H]]))</f>
        <v/>
      </c>
      <c r="AJ94" s="38" t="str">
        <f ca="1">IF(NOTA[[#This Row],[TGL.NOTA]]="",IF(NOTA[[#This Row],[SUPPLIER_H]]="","",AJ93),MONTH(NOTA[[#This Row],[TGL.NOTA]]))</f>
        <v/>
      </c>
      <c r="AK94" s="38" t="str">
        <f>LOWER(SUBSTITUTE(SUBSTITUTE(SUBSTITUTE(SUBSTITUTE(SUBSTITUTE(SUBSTITUTE(SUBSTITUTE(SUBSTITUTE(SUBSTITUTE(NOTA[NAMA BARANG]," ",),".",""),"-",""),"(",""),")",""),",",""),"/",""),"""",""),"+",""))</f>
        <v/>
      </c>
      <c r="AL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" s="181" t="str">
        <f>IF(NOTA[[#This Row],[CONCAT1]]="","",MATCH(NOTA[[#This Row],[CONCAT1]],[2]!db[NB NOTA_C],0)+1)</f>
        <v/>
      </c>
    </row>
    <row r="95" spans="1:40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 t="str">
        <f ca="1">IF(NOTA[[#This Row],[NAMA BARANG]]="","",INDEX(NOTA[ID],MATCH(,INDIRECT(ADDRESS(ROW(NOTA[ID]),COLUMN(NOTA[ID]))&amp;":"&amp;ADDRESS(ROW(),COLUMN(NOTA[ID]))),-1)))</f>
        <v/>
      </c>
      <c r="E95" s="23"/>
      <c r="F95" s="26"/>
      <c r="G95" s="26"/>
      <c r="H95" s="31"/>
      <c r="I95" s="26"/>
      <c r="J95" s="51"/>
      <c r="K95" s="26"/>
      <c r="L95" s="26"/>
      <c r="M95" s="39"/>
      <c r="N95" s="26"/>
      <c r="O95" s="26"/>
      <c r="P95" s="49"/>
      <c r="Q95" s="52"/>
      <c r="R95" s="39"/>
      <c r="S95" s="53"/>
      <c r="T95" s="53"/>
      <c r="U95" s="54"/>
      <c r="V95" s="37"/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54" t="str">
        <f>IF(OR(NOTA[[#This Row],[QTY]]="",NOTA[[#This Row],[HARGA SATUAN]]="",),"",NOTA[[#This Row],[QTY]]*NOTA[[#This Row],[HARGA SATUAN]])</f>
        <v/>
      </c>
      <c r="AF95" s="51" t="str">
        <f ca="1">IF(NOTA[ID_H]="","",INDEX(NOTA[TANGGAL],MATCH(,INDIRECT(ADDRESS(ROW(NOTA[TANGGAL]),COLUMN(NOTA[TANGGAL]))&amp;":"&amp;ADDRESS(ROW(),COLUMN(NOTA[TANGGAL]))),-1)))</f>
        <v/>
      </c>
      <c r="AG95" s="65" t="str">
        <f ca="1">IF(NOTA[[#This Row],[NAMA BARANG]]="","",INDEX(NOTA[SUPPLIER],MATCH(,INDIRECT(ADDRESS(ROW(NOTA[ID]),COLUMN(NOTA[ID]))&amp;":"&amp;ADDRESS(ROW(),COLUMN(NOTA[ID]))),-1)))</f>
        <v/>
      </c>
      <c r="AH95" s="65" t="str">
        <f ca="1">IF(NOTA[[#This Row],[ID_H]]="","",IF(NOTA[[#This Row],[FAKTUR]]="",INDIRECT(ADDRESS(ROW()-1,COLUMN())),NOTA[[#This Row],[FAKTUR]]))</f>
        <v/>
      </c>
      <c r="AI95" s="38" t="str">
        <f ca="1">IF(NOTA[[#This Row],[ID]]="","",COUNTIF(NOTA[ID_H],NOTA[[#This Row],[ID_H]]))</f>
        <v/>
      </c>
      <c r="AJ95" s="38" t="str">
        <f ca="1">IF(NOTA[[#This Row],[TGL.NOTA]]="",IF(NOTA[[#This Row],[SUPPLIER_H]]="","",AJ58),MONTH(NOTA[[#This Row],[TGL.NOTA]]))</f>
        <v/>
      </c>
      <c r="AK95" s="38" t="str">
        <f>LOWER(SUBSTITUTE(SUBSTITUTE(SUBSTITUTE(SUBSTITUTE(SUBSTITUTE(SUBSTITUTE(SUBSTITUTE(SUBSTITUTE(SUBSTITUTE(NOTA[NAMA BARANG]," ",),".",""),"-",""),"(",""),")",""),",",""),"/",""),"""",""),"+",""))</f>
        <v/>
      </c>
      <c r="AL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" s="181" t="str">
        <f>IF(NOTA[[#This Row],[CONCAT1]]="","",MATCH(NOTA[[#This Row],[CONCAT1]],[2]!db[NB NOTA_C],0)+1)</f>
        <v/>
      </c>
    </row>
    <row r="96" spans="1:40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" s="181" t="str">
        <f>IF(NOTA[[#This Row],[CONCAT1]]="","",MATCH(NOTA[[#This Row],[CONCAT1]],[2]!db[NB NOTA_C],0)+1)</f>
        <v/>
      </c>
    </row>
    <row r="97" spans="1:40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 t="str">
        <f ca="1">IF(NOTA[[#This Row],[NAMA BARANG]]="","",INDEX(NOTA[ID],MATCH(,INDIRECT(ADDRESS(ROW(NOTA[ID]),COLUMN(NOTA[ID]))&amp;":"&amp;ADDRESS(ROW(),COLUMN(NOTA[ID]))),-1)))</f>
        <v/>
      </c>
      <c r="E97" s="23"/>
      <c r="F97" s="26"/>
      <c r="G97" s="26"/>
      <c r="H97" s="31"/>
      <c r="I97" s="26"/>
      <c r="J97" s="51"/>
      <c r="K97" s="26"/>
      <c r="L97" s="26"/>
      <c r="M97" s="39"/>
      <c r="N97" s="26"/>
      <c r="O97" s="26"/>
      <c r="P97" s="49"/>
      <c r="Q97" s="52"/>
      <c r="R97" s="39"/>
      <c r="S97" s="53"/>
      <c r="T97" s="53"/>
      <c r="U97" s="54"/>
      <c r="V97" s="37"/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54" t="str">
        <f>IF(OR(NOTA[[#This Row],[QTY]]="",NOTA[[#This Row],[HARGA SATUAN]]="",),"",NOTA[[#This Row],[QTY]]*NOTA[[#This Row],[HARGA SATUAN]])</f>
        <v/>
      </c>
      <c r="AF97" s="51" t="str">
        <f ca="1">IF(NOTA[ID_H]="","",INDEX(NOTA[TANGGAL],MATCH(,INDIRECT(ADDRESS(ROW(NOTA[TANGGAL]),COLUMN(NOTA[TANGGAL]))&amp;":"&amp;ADDRESS(ROW(),COLUMN(NOTA[TANGGAL]))),-1)))</f>
        <v/>
      </c>
      <c r="AG97" s="65" t="str">
        <f ca="1">IF(NOTA[[#This Row],[NAMA BARANG]]="","",INDEX(NOTA[SUPPLIER],MATCH(,INDIRECT(ADDRESS(ROW(NOTA[ID]),COLUMN(NOTA[ID]))&amp;":"&amp;ADDRESS(ROW(),COLUMN(NOTA[ID]))),-1)))</f>
        <v/>
      </c>
      <c r="AH97" s="65" t="str">
        <f ca="1">IF(NOTA[[#This Row],[ID_H]]="","",IF(NOTA[[#This Row],[FAKTUR]]="",INDIRECT(ADDRESS(ROW()-1,COLUMN())),NOTA[[#This Row],[FAKTUR]]))</f>
        <v/>
      </c>
      <c r="AI97" s="38" t="str">
        <f ca="1">IF(NOTA[[#This Row],[ID]]="","",COUNTIF(NOTA[ID_H],NOTA[[#This Row],[ID_H]]))</f>
        <v/>
      </c>
      <c r="AJ97" s="38" t="str">
        <f ca="1">IF(NOTA[[#This Row],[TGL.NOTA]]="",IF(NOTA[[#This Row],[SUPPLIER_H]]="","",AJ96),MONTH(NOTA[[#This Row],[TGL.NOTA]]))</f>
        <v/>
      </c>
      <c r="AK97" s="38" t="str">
        <f>LOWER(SUBSTITUTE(SUBSTITUTE(SUBSTITUTE(SUBSTITUTE(SUBSTITUTE(SUBSTITUTE(SUBSTITUTE(SUBSTITUTE(SUBSTITUTE(NOTA[NAMA BARANG]," ",),".",""),"-",""),"(",""),")",""),",",""),"/",""),"""",""),"+",""))</f>
        <v/>
      </c>
      <c r="AL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181" t="str">
        <f>IF(NOTA[[#This Row],[CONCAT1]]="","",MATCH(NOTA[[#This Row],[CONCAT1]],[2]!db[NB NOTA_C],0)+1)</f>
        <v/>
      </c>
    </row>
    <row r="98" spans="1:40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65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" s="181" t="str">
        <f>IF(NOTA[[#This Row],[CONCAT1]]="","",MATCH(NOTA[[#This Row],[CONCAT1]],[2]!db[NB NOTA_C],0)+1)</f>
        <v/>
      </c>
    </row>
    <row r="99" spans="1:40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CTN]]*IF(NOTA[[#This Row],[C]]="",0,NOTA[[#This Row],[C]]))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65" t="str">
        <f ca="1">IF(NOTA[[#This Row],[ID_H]]="","",IF(NOTA[[#This Row],[FAKTUR]]="",INDIRECT(ADDRESS(ROW()-1,COLUMN())),NOTA[[#This Row],[FAKTUR]]))</f>
        <v/>
      </c>
      <c r="AI99" s="38" t="str">
        <f ca="1">IF(NOTA[[#This Row],[ID]]="","",COUNTIF(NOTA[ID_H],NOTA[[#This Row],[ID_H]]))</f>
        <v/>
      </c>
      <c r="AJ99" s="38" t="str">
        <f ca="1">IF(NOTA[[#This Row],[TGL.NOTA]]="",IF(NOTA[[#This Row],[SUPPLIER_H]]="","",AJ98),MONTH(NOTA[[#This Row],[TGL.NOTA]]))</f>
        <v/>
      </c>
      <c r="AK99" s="38" t="str">
        <f>LOWER(SUBSTITUTE(SUBSTITUTE(SUBSTITUTE(SUBSTITUTE(SUBSTITUTE(SUBSTITUTE(SUBSTITUTE(SUBSTITUTE(SUBSTITUTE(NOTA[NAMA BARANG]," ",),".",""),"-",""),"(",""),")",""),",",""),"/",""),"""",""),"+",""))</f>
        <v/>
      </c>
      <c r="AL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" s="181" t="str">
        <f>IF(NOTA[[#This Row],[CONCAT1]]="","",MATCH(NOTA[[#This Row],[CONCAT1]],[2]!db[NB NOTA_C],0)+1)</f>
        <v/>
      </c>
    </row>
    <row r="100" spans="1:40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65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" s="181" t="str">
        <f>IF(NOTA[[#This Row],[CONCAT1]]="","",MATCH(NOTA[[#This Row],[CONCAT1]],[2]!db[NB NOTA_C],0)+1)</f>
        <v/>
      </c>
    </row>
    <row r="101" spans="1:40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CTN]]*IF(NOTA[[#This Row],[C]]="",0,NOTA[[#This Row],[C]]))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65" t="str">
        <f ca="1">IF(NOTA[[#This Row],[ID_H]]="","",IF(NOTA[[#This Row],[FAKTUR]]="",INDIRECT(ADDRESS(ROW()-1,COLUMN())),NOTA[[#This Row],[FAKTUR]]))</f>
        <v/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/>
      </c>
      <c r="AL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1" s="181" t="str">
        <f>IF(NOTA[[#This Row],[CONCAT1]]="","",MATCH(NOTA[[#This Row],[CONCAT1]],[2]!db[NB NOTA_C],0)+1)</f>
        <v/>
      </c>
    </row>
    <row r="102" spans="1:40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65" t="str">
        <f ca="1">IF(NOTA[[#This Row],[ID_H]]="","",IF(NOTA[[#This Row],[FAKTUR]]="",INDIRECT(ADDRESS(ROW()-1,COLUMN())),NOTA[[#This Row],[FAKTUR]]))</f>
        <v/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/>
      </c>
      <c r="AL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181" t="str">
        <f>IF(NOTA[[#This Row],[CONCAT1]]="","",MATCH(NOTA[[#This Row],[CONCAT1]],[2]!db[NB NOTA_C],0)+1)</f>
        <v/>
      </c>
    </row>
    <row r="103" spans="1:40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CTN]]*IF(NOTA[[#This Row],[C]]="",0,NOTA[[#This Row],[C]]))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65" t="str">
        <f ca="1">IF(NOTA[[#This Row],[ID_H]]="","",IF(NOTA[[#This Row],[FAKTUR]]="",INDIRECT(ADDRESS(ROW()-1,COLUMN())),NOTA[[#This Row],[FAKTUR]]))</f>
        <v/>
      </c>
      <c r="AI103" s="38" t="str">
        <f ca="1">IF(NOTA[[#This Row],[ID]]="","",COUNTIF(NOTA[ID_H],NOTA[[#This Row],[ID_H]]))</f>
        <v/>
      </c>
      <c r="AJ103" s="38" t="str">
        <f ca="1">IF(NOTA[[#This Row],[TGL.NOTA]]="",IF(NOTA[[#This Row],[SUPPLIER_H]]="","",AJ102),MONTH(NOTA[[#This Row],[TGL.NOTA]]))</f>
        <v/>
      </c>
      <c r="AK103" s="38" t="str">
        <f>LOWER(SUBSTITUTE(SUBSTITUTE(SUBSTITUTE(SUBSTITUTE(SUBSTITUTE(SUBSTITUTE(SUBSTITUTE(SUBSTITUTE(SUBSTITUTE(NOTA[NAMA BARANG]," ",),".",""),"-",""),"(",""),")",""),",",""),"/",""),"""",""),"+",""))</f>
        <v/>
      </c>
      <c r="AL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3" s="181" t="str">
        <f>IF(NOTA[[#This Row],[CONCAT1]]="","",MATCH(NOTA[[#This Row],[CONCAT1]],[2]!db[NB NOTA_C],0)+1)</f>
        <v/>
      </c>
    </row>
    <row r="104" spans="1:40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65" t="str">
        <f ca="1">IF(NOTA[[#This Row],[ID_H]]="","",IF(NOTA[[#This Row],[FAKTUR]]="",INDIRECT(ADDRESS(ROW()-1,COLUMN())),NOTA[[#This Row],[FAKTUR]]))</f>
        <v/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/>
      </c>
      <c r="AL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" s="181" t="str">
        <f>IF(NOTA[[#This Row],[CONCAT1]]="","",MATCH(NOTA[[#This Row],[CONCAT1]],[2]!db[NB NOTA_C],0)+1)</f>
        <v/>
      </c>
    </row>
    <row r="105" spans="1:40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 t="str">
        <f ca="1">IF(NOTA[[#This Row],[NAMA BARANG]]="","",INDEX(NOTA[ID],MATCH(,INDIRECT(ADDRESS(ROW(NOTA[ID]),COLUMN(NOTA[ID]))&amp;":"&amp;ADDRESS(ROW(),COLUMN(NOTA[ID]))),-1)))</f>
        <v/>
      </c>
      <c r="E105" s="23"/>
      <c r="F105" s="26"/>
      <c r="G105" s="26"/>
      <c r="H105" s="31"/>
      <c r="I105" s="26"/>
      <c r="J105" s="51"/>
      <c r="K105" s="26"/>
      <c r="L105" s="26"/>
      <c r="M105" s="39"/>
      <c r="N105" s="26"/>
      <c r="O105" s="26"/>
      <c r="P105" s="49"/>
      <c r="Q105" s="52"/>
      <c r="R105" s="39"/>
      <c r="S105" s="53"/>
      <c r="T105" s="53"/>
      <c r="U105" s="54"/>
      <c r="V105" s="37"/>
      <c r="W105" s="54" t="str">
        <f>IF(NOTA[[#This Row],[HARGA/ CTN]]="",NOTA[[#This Row],[JUMLAH_H]],NOTA[[#This Row],[HARGA/ CTN]]*IF(NOTA[[#This Row],[C]]="",0,NOTA[[#This Row],[C]]))</f>
        <v/>
      </c>
      <c r="X105" s="54" t="str">
        <f>IF(NOTA[[#This Row],[JUMLAH]]="","",NOTA[[#This Row],[JUMLAH]]*NOTA[[#This Row],[DISC 1]])</f>
        <v/>
      </c>
      <c r="Y105" s="54" t="str">
        <f>IF(NOTA[[#This Row],[JUMLAH]]="","",(NOTA[[#This Row],[JUMLAH]]-NOTA[[#This Row],[DISC 1-]])*NOTA[[#This Row],[DISC 2]])</f>
        <v/>
      </c>
      <c r="Z105" s="54" t="str">
        <f>IF(NOTA[[#This Row],[JUMLAH]]="","",NOTA[[#This Row],[DISC 1-]]+NOTA[[#This Row],[DISC 2-]])</f>
        <v/>
      </c>
      <c r="AA105" s="54" t="str">
        <f>IF(NOTA[[#This Row],[JUMLAH]]="","",NOTA[[#This Row],[JUMLAH]]-NOTA[[#This Row],[DISC]])</f>
        <v/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" s="54" t="str">
        <f>IF(OR(NOTA[[#This Row],[QTY]]="",NOTA[[#This Row],[HARGA SATUAN]]="",),"",NOTA[[#This Row],[QTY]]*NOTA[[#This Row],[HARGA SATUAN]])</f>
        <v/>
      </c>
      <c r="AF105" s="51" t="str">
        <f ca="1">IF(NOTA[ID_H]="","",INDEX(NOTA[TANGGAL],MATCH(,INDIRECT(ADDRESS(ROW(NOTA[TANGGAL]),COLUMN(NOTA[TANGGAL]))&amp;":"&amp;ADDRESS(ROW(),COLUMN(NOTA[TANGGAL]))),-1)))</f>
        <v/>
      </c>
      <c r="AG105" s="65" t="str">
        <f ca="1">IF(NOTA[[#This Row],[NAMA BARANG]]="","",INDEX(NOTA[SUPPLIER],MATCH(,INDIRECT(ADDRESS(ROW(NOTA[ID]),COLUMN(NOTA[ID]))&amp;":"&amp;ADDRESS(ROW(),COLUMN(NOTA[ID]))),-1)))</f>
        <v/>
      </c>
      <c r="AH105" s="65" t="str">
        <f ca="1">IF(NOTA[[#This Row],[ID_H]]="","",IF(NOTA[[#This Row],[FAKTUR]]="",INDIRECT(ADDRESS(ROW()-1,COLUMN())),NOTA[[#This Row],[FAKTUR]]))</f>
        <v/>
      </c>
      <c r="AI105" s="38" t="str">
        <f ca="1">IF(NOTA[[#This Row],[ID]]="","",COUNTIF(NOTA[ID_H],NOTA[[#This Row],[ID_H]]))</f>
        <v/>
      </c>
      <c r="AJ105" s="38" t="str">
        <f ca="1">IF(NOTA[[#This Row],[TGL.NOTA]]="",IF(NOTA[[#This Row],[SUPPLIER_H]]="","",AJ104),MONTH(NOTA[[#This Row],[TGL.NOTA]]))</f>
        <v/>
      </c>
      <c r="AK105" s="38" t="str">
        <f>LOWER(SUBSTITUTE(SUBSTITUTE(SUBSTITUTE(SUBSTITUTE(SUBSTITUTE(SUBSTITUTE(SUBSTITUTE(SUBSTITUTE(SUBSTITUTE(NOTA[NAMA BARANG]," ",),".",""),"-",""),"(",""),")",""),",",""),"/",""),"""",""),"+",""))</f>
        <v/>
      </c>
      <c r="AL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" s="181" t="str">
        <f>IF(NOTA[[#This Row],[CONCAT1]]="","",MATCH(NOTA[[#This Row],[CONCAT1]],[2]!db[NB NOTA_C],0)+1)</f>
        <v/>
      </c>
    </row>
    <row r="106" spans="1:40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/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CTN]]*IF(NOTA[[#This Row],[C]]="",0,NOTA[[#This Row],[C]]))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65" t="str">
        <f ca="1">IF(NOTA[[#This Row],[NAMA BARANG]]="","",INDEX(NOTA[SUPPLIER],MATCH(,INDIRECT(ADDRESS(ROW(NOTA[ID]),COLUMN(NOTA[ID]))&amp;":"&amp;ADDRESS(ROW(),COLUMN(NOTA[ID]))),-1)))</f>
        <v/>
      </c>
      <c r="AH106" s="65" t="str">
        <f ca="1">IF(NOTA[[#This Row],[ID_H]]="","",IF(NOTA[[#This Row],[FAKTUR]]="",INDIRECT(ADDRESS(ROW()-1,COLUMN())),NOTA[[#This Row],[FAKTUR]]))</f>
        <v/>
      </c>
      <c r="AI106" s="38" t="str">
        <f ca="1">IF(NOTA[[#This Row],[ID]]="","",COUNTIF(NOTA[ID_H],NOTA[[#This Row],[ID_H]]))</f>
        <v/>
      </c>
      <c r="AJ106" s="38" t="str">
        <f ca="1">IF(NOTA[[#This Row],[TGL.NOTA]]="",IF(NOTA[[#This Row],[SUPPLIER_H]]="","",AJ105),MONTH(NOTA[[#This Row],[TGL.NOTA]]))</f>
        <v/>
      </c>
      <c r="AK106" s="38" t="str">
        <f>LOWER(SUBSTITUTE(SUBSTITUTE(SUBSTITUTE(SUBSTITUTE(SUBSTITUTE(SUBSTITUTE(SUBSTITUTE(SUBSTITUTE(SUBSTITUTE(NOTA[NAMA BARANG]," ",),".",""),"-",""),"(",""),")",""),",",""),"/",""),"""",""),"+",""))</f>
        <v/>
      </c>
      <c r="AL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" s="181" t="str">
        <f>IF(NOTA[[#This Row],[CONCAT1]]="","",MATCH(NOTA[[#This Row],[CONCAT1]],[2]!db[NB NOTA_C],0)+1)</f>
        <v/>
      </c>
    </row>
    <row r="107" spans="1:40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65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" s="181" t="str">
        <f>IF(NOTA[[#This Row],[CONCAT1]]="","",MATCH(NOTA[[#This Row],[CONCAT1]],[2]!db[NB NOTA_C],0)+1)</f>
        <v/>
      </c>
    </row>
    <row r="108" spans="1:40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 t="str">
        <f ca="1">IF(NOTA[[#This Row],[NAMA BARANG]]="","",INDEX(NOTA[ID],MATCH(,INDIRECT(ADDRESS(ROW(NOTA[ID]),COLUMN(NOTA[ID]))&amp;":"&amp;ADDRESS(ROW(),COLUMN(NOTA[ID]))),-1)))</f>
        <v/>
      </c>
      <c r="E108" s="23"/>
      <c r="F108" s="26"/>
      <c r="G108" s="26"/>
      <c r="H108" s="31"/>
      <c r="I108" s="26"/>
      <c r="J108" s="51"/>
      <c r="K108" s="26"/>
      <c r="L108" s="26"/>
      <c r="M108" s="39"/>
      <c r="N108" s="26"/>
      <c r="O108" s="26"/>
      <c r="P108" s="49"/>
      <c r="Q108" s="52"/>
      <c r="R108" s="39"/>
      <c r="S108" s="53"/>
      <c r="T108" s="53"/>
      <c r="U108" s="54"/>
      <c r="V108" s="37"/>
      <c r="W108" s="54" t="str">
        <f>IF(NOTA[[#This Row],[HARGA/ CTN]]="",NOTA[[#This Row],[JUMLAH_H]],NOTA[[#This Row],[HARGA/ CTN]]*IF(NOTA[[#This Row],[C]]="",0,NOTA[[#This Row],[C]]))</f>
        <v/>
      </c>
      <c r="X108" s="54" t="str">
        <f>IF(NOTA[[#This Row],[JUMLAH]]="","",NOTA[[#This Row],[JUMLAH]]*NOTA[[#This Row],[DISC 1]])</f>
        <v/>
      </c>
      <c r="Y108" s="54" t="str">
        <f>IF(NOTA[[#This Row],[JUMLAH]]="","",(NOTA[[#This Row],[JUMLAH]]-NOTA[[#This Row],[DISC 1-]])*NOTA[[#This Row],[DISC 2]])</f>
        <v/>
      </c>
      <c r="Z108" s="54" t="str">
        <f>IF(NOTA[[#This Row],[JUMLAH]]="","",NOTA[[#This Row],[DISC 1-]]+NOTA[[#This Row],[DISC 2-]])</f>
        <v/>
      </c>
      <c r="AA108" s="54" t="str">
        <f>IF(NOTA[[#This Row],[JUMLAH]]="","",NOTA[[#This Row],[JUMLAH]]-NOTA[[#This Row],[DISC]])</f>
        <v/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54" t="str">
        <f>IF(OR(NOTA[[#This Row],[QTY]]="",NOTA[[#This Row],[HARGA SATUAN]]="",),"",NOTA[[#This Row],[QTY]]*NOTA[[#This Row],[HARGA SATUAN]])</f>
        <v/>
      </c>
      <c r="AF108" s="51" t="str">
        <f ca="1">IF(NOTA[ID_H]="","",INDEX(NOTA[TANGGAL],MATCH(,INDIRECT(ADDRESS(ROW(NOTA[TANGGAL]),COLUMN(NOTA[TANGGAL]))&amp;":"&amp;ADDRESS(ROW(),COLUMN(NOTA[TANGGAL]))),-1)))</f>
        <v/>
      </c>
      <c r="AG108" s="65" t="str">
        <f ca="1">IF(NOTA[[#This Row],[NAMA BARANG]]="","",INDEX(NOTA[SUPPLIER],MATCH(,INDIRECT(ADDRESS(ROW(NOTA[ID]),COLUMN(NOTA[ID]))&amp;":"&amp;ADDRESS(ROW(),COLUMN(NOTA[ID]))),-1)))</f>
        <v/>
      </c>
      <c r="AH108" s="65" t="str">
        <f ca="1">IF(NOTA[[#This Row],[ID_H]]="","",IF(NOTA[[#This Row],[FAKTUR]]="",INDIRECT(ADDRESS(ROW()-1,COLUMN())),NOTA[[#This Row],[FAKTUR]]))</f>
        <v/>
      </c>
      <c r="AI108" s="38" t="str">
        <f ca="1">IF(NOTA[[#This Row],[ID]]="","",COUNTIF(NOTA[ID_H],NOTA[[#This Row],[ID_H]]))</f>
        <v/>
      </c>
      <c r="AJ108" s="38" t="str">
        <f ca="1">IF(NOTA[[#This Row],[TGL.NOTA]]="",IF(NOTA[[#This Row],[SUPPLIER_H]]="","",AJ107),MONTH(NOTA[[#This Row],[TGL.NOTA]]))</f>
        <v/>
      </c>
      <c r="AK108" s="38" t="str">
        <f>LOWER(SUBSTITUTE(SUBSTITUTE(SUBSTITUTE(SUBSTITUTE(SUBSTITUTE(SUBSTITUTE(SUBSTITUTE(SUBSTITUTE(SUBSTITUTE(NOTA[NAMA BARANG]," ",),".",""),"-",""),"(",""),")",""),",",""),"/",""),"""",""),"+",""))</f>
        <v/>
      </c>
      <c r="AL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" s="181" t="str">
        <f>IF(NOTA[[#This Row],[CONCAT1]]="","",MATCH(NOTA[[#This Row],[CONCAT1]],[2]!db[NB NOTA_C],0)+1)</f>
        <v/>
      </c>
    </row>
    <row r="109" spans="1:40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181" t="str">
        <f>IF(NOTA[[#This Row],[CONCAT1]]="","",MATCH(NOTA[[#This Row],[CONCAT1]],[2]!db[NB NOTA_C],0)+1)</f>
        <v/>
      </c>
    </row>
    <row r="110" spans="1:40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CTN]]*IF(NOTA[[#This Row],[C]]="",0,NOTA[[#This Row],[C]]))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65" t="str">
        <f ca="1">IF(NOTA[[#This Row],[ID_H]]="","",IF(NOTA[[#This Row],[FAKTUR]]="",INDIRECT(ADDRESS(ROW()-1,COLUMN())),NOTA[[#This Row],[FAKTUR]]))</f>
        <v/>
      </c>
      <c r="AI110" s="38" t="str">
        <f ca="1">IF(NOTA[[#This Row],[ID]]="","",COUNTIF(NOTA[ID_H],NOTA[[#This Row],[ID_H]]))</f>
        <v/>
      </c>
      <c r="AJ110" s="38" t="str">
        <f ca="1">IF(NOTA[[#This Row],[TGL.NOTA]]="",IF(NOTA[[#This Row],[SUPPLIER_H]]="","",AJ109),MONTH(NOTA[[#This Row],[TGL.NOTA]]))</f>
        <v/>
      </c>
      <c r="AK110" s="38" t="str">
        <f>LOWER(SUBSTITUTE(SUBSTITUTE(SUBSTITUTE(SUBSTITUTE(SUBSTITUTE(SUBSTITUTE(SUBSTITUTE(SUBSTITUTE(SUBSTITUTE(NOTA[NAMA BARANG]," ",),".",""),"-",""),"(",""),")",""),",",""),"/",""),"""",""),"+",""))</f>
        <v/>
      </c>
      <c r="AL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" s="181" t="str">
        <f>IF(NOTA[[#This Row],[CONCAT1]]="","",MATCH(NOTA[[#This Row],[CONCAT1]],[2]!db[NB NOTA_C],0)+1)</f>
        <v/>
      </c>
    </row>
    <row r="111" spans="1:40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/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CTN]]*IF(NOTA[[#This Row],[C]]="",0,NOTA[[#This Row],[C]]))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65" t="str">
        <f ca="1">IF(NOTA[[#This Row],[NAMA BARANG]]="","",INDEX(NOTA[SUPPLIER],MATCH(,INDIRECT(ADDRESS(ROW(NOTA[ID]),COLUMN(NOTA[ID]))&amp;":"&amp;ADDRESS(ROW(),COLUMN(NOTA[ID]))),-1)))</f>
        <v/>
      </c>
      <c r="AH111" s="65" t="str">
        <f ca="1">IF(NOTA[[#This Row],[ID_H]]="","",IF(NOTA[[#This Row],[FAKTUR]]="",INDIRECT(ADDRESS(ROW()-1,COLUMN())),NOTA[[#This Row],[FAKTUR]]))</f>
        <v/>
      </c>
      <c r="AI111" s="38" t="str">
        <f ca="1">IF(NOTA[[#This Row],[ID]]="","",COUNTIF(NOTA[ID_H],NOTA[[#This Row],[ID_H]]))</f>
        <v/>
      </c>
      <c r="AJ111" s="38" t="str">
        <f ca="1">IF(NOTA[[#This Row],[TGL.NOTA]]="",IF(NOTA[[#This Row],[SUPPLIER_H]]="","",AJ110),MONTH(NOTA[[#This Row],[TGL.NOTA]]))</f>
        <v/>
      </c>
      <c r="AK111" s="38" t="str">
        <f>LOWER(SUBSTITUTE(SUBSTITUTE(SUBSTITUTE(SUBSTITUTE(SUBSTITUTE(SUBSTITUTE(SUBSTITUTE(SUBSTITUTE(SUBSTITUTE(NOTA[NAMA BARANG]," ",),".",""),"-",""),"(",""),")",""),",",""),"/",""),"""",""),"+",""))</f>
        <v/>
      </c>
      <c r="AL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181" t="str">
        <f>IF(NOTA[[#This Row],[CONCAT1]]="","",MATCH(NOTA[[#This Row],[CONCAT1]],[2]!db[NB NOTA_C],0)+1)</f>
        <v/>
      </c>
    </row>
    <row r="112" spans="1:40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65" t="str">
        <f ca="1">IF(NOTA[[#This Row],[ID_H]]="","",IF(NOTA[[#This Row],[FAKTUR]]="",INDIRECT(ADDRESS(ROW()-1,COLUMN())),NOTA[[#This Row],[FAKTUR]]))</f>
        <v/>
      </c>
      <c r="AI112" s="38" t="str">
        <f ca="1">IF(NOTA[[#This Row],[ID]]="","",COUNTIF(NOTA[ID_H],NOTA[[#This Row],[ID_H]]))</f>
        <v/>
      </c>
      <c r="AJ112" s="38" t="str">
        <f ca="1">IF(NOTA[[#This Row],[TGL.NOTA]]="",IF(NOTA[[#This Row],[SUPPLIER_H]]="","",AJ111),MONTH(NOTA[[#This Row],[TGL.NOTA]]))</f>
        <v/>
      </c>
      <c r="AK112" s="38" t="str">
        <f>LOWER(SUBSTITUTE(SUBSTITUTE(SUBSTITUTE(SUBSTITUTE(SUBSTITUTE(SUBSTITUTE(SUBSTITUTE(SUBSTITUTE(SUBSTITUTE(NOTA[NAMA BARANG]," ",),".",""),"-",""),"(",""),")",""),",",""),"/",""),"""",""),"+",""))</f>
        <v/>
      </c>
      <c r="AL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" s="181" t="str">
        <f>IF(NOTA[[#This Row],[CONCAT1]]="","",MATCH(NOTA[[#This Row],[CONCAT1]],[2]!db[NB NOTA_C],0)+1)</f>
        <v/>
      </c>
    </row>
    <row r="113" spans="1:40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CTN]]*IF(NOTA[[#This Row],[C]]="",0,NOTA[[#This Row],[C]]))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65" t="str">
        <f ca="1">IF(NOTA[[#This Row],[ID_H]]="","",IF(NOTA[[#This Row],[FAKTUR]]="",INDIRECT(ADDRESS(ROW()-1,COLUMN())),NOTA[[#This Row],[FAKTUR]]))</f>
        <v/>
      </c>
      <c r="AI113" s="38" t="str">
        <f ca="1">IF(NOTA[[#This Row],[ID]]="","",COUNTIF(NOTA[ID_H],NOTA[[#This Row],[ID_H]]))</f>
        <v/>
      </c>
      <c r="AJ113" s="38" t="str">
        <f ca="1">IF(NOTA[[#This Row],[TGL.NOTA]]="",IF(NOTA[[#This Row],[SUPPLIER_H]]="","",AJ112),MONTH(NOTA[[#This Row],[TGL.NOTA]]))</f>
        <v/>
      </c>
      <c r="AK113" s="38" t="str">
        <f>LOWER(SUBSTITUTE(SUBSTITUTE(SUBSTITUTE(SUBSTITUTE(SUBSTITUTE(SUBSTITUTE(SUBSTITUTE(SUBSTITUTE(SUBSTITUTE(NOTA[NAMA BARANG]," ",),".",""),"-",""),"(",""),")",""),",",""),"/",""),"""",""),"+",""))</f>
        <v/>
      </c>
      <c r="AL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" s="181" t="str">
        <f>IF(NOTA[[#This Row],[CONCAT1]]="","",MATCH(NOTA[[#This Row],[CONCAT1]],[2]!db[NB NOTA_C],0)+1)</f>
        <v/>
      </c>
    </row>
    <row r="114" spans="1:40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CTN]]*IF(NOTA[[#This Row],[C]]="",0,NOTA[[#This Row],[C]]))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65" t="str">
        <f ca="1">IF(NOTA[[#This Row],[ID_H]]="","",IF(NOTA[[#This Row],[FAKTUR]]="",INDIRECT(ADDRESS(ROW()-1,COLUMN())),NOTA[[#This Row],[FAKTUR]]))</f>
        <v/>
      </c>
      <c r="AI114" s="38" t="str">
        <f ca="1">IF(NOTA[[#This Row],[ID]]="","",COUNTIF(NOTA[ID_H],NOTA[[#This Row],[ID_H]]))</f>
        <v/>
      </c>
      <c r="AJ114" s="38" t="str">
        <f ca="1">IF(NOTA[[#This Row],[TGL.NOTA]]="",IF(NOTA[[#This Row],[SUPPLIER_H]]="","",AJ113),MONTH(NOTA[[#This Row],[TGL.NOTA]]))</f>
        <v/>
      </c>
      <c r="AK114" s="38" t="str">
        <f>LOWER(SUBSTITUTE(SUBSTITUTE(SUBSTITUTE(SUBSTITUTE(SUBSTITUTE(SUBSTITUTE(SUBSTITUTE(SUBSTITUTE(SUBSTITUTE(NOTA[NAMA BARANG]," ",),".",""),"-",""),"(",""),")",""),",",""),"/",""),"""",""),"+",""))</f>
        <v/>
      </c>
      <c r="AL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" s="181" t="str">
        <f>IF(NOTA[[#This Row],[CONCAT1]]="","",MATCH(NOTA[[#This Row],[CONCAT1]],[2]!db[NB NOTA_C],0)+1)</f>
        <v/>
      </c>
    </row>
    <row r="115" spans="1:40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CTN]]*IF(NOTA[[#This Row],[C]]="",0,NOTA[[#This Row],[C]]))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65" t="str">
        <f ca="1">IF(NOTA[[#This Row],[ID_H]]="","",IF(NOTA[[#This Row],[FAKTUR]]="",INDIRECT(ADDRESS(ROW()-1,COLUMN())),NOTA[[#This Row],[FAKTUR]]))</f>
        <v/>
      </c>
      <c r="AI115" s="38" t="str">
        <f ca="1">IF(NOTA[[#This Row],[ID]]="","",COUNTIF(NOTA[ID_H],NOTA[[#This Row],[ID_H]]))</f>
        <v/>
      </c>
      <c r="AJ115" s="38" t="str">
        <f ca="1">IF(NOTA[[#This Row],[TGL.NOTA]]="",IF(NOTA[[#This Row],[SUPPLIER_H]]="","",AJ114),MONTH(NOTA[[#This Row],[TGL.NOTA]]))</f>
        <v/>
      </c>
      <c r="AK115" s="38" t="str">
        <f>LOWER(SUBSTITUTE(SUBSTITUTE(SUBSTITUTE(SUBSTITUTE(SUBSTITUTE(SUBSTITUTE(SUBSTITUTE(SUBSTITUTE(SUBSTITUTE(NOTA[NAMA BARANG]," ",),".",""),"-",""),"(",""),")",""),",",""),"/",""),"""",""),"+",""))</f>
        <v/>
      </c>
      <c r="AL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181" t="str">
        <f>IF(NOTA[[#This Row],[CONCAT1]]="","",MATCH(NOTA[[#This Row],[CONCAT1]],[2]!db[NB NOTA_C],0)+1)</f>
        <v/>
      </c>
    </row>
    <row r="116" spans="1:40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65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" s="181" t="str">
        <f>IF(NOTA[[#This Row],[CONCAT1]]="","",MATCH(NOTA[[#This Row],[CONCAT1]],[2]!db[NB NOTA_C],0)+1)</f>
        <v/>
      </c>
    </row>
    <row r="117" spans="1:40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CTN]]*IF(NOTA[[#This Row],[C]]="",0,NOTA[[#This Row],[C]]))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65" t="str">
        <f ca="1">IF(NOTA[[#This Row],[ID_H]]="","",IF(NOTA[[#This Row],[FAKTUR]]="",INDIRECT(ADDRESS(ROW()-1,COLUMN())),NOTA[[#This Row],[FAKTUR]]))</f>
        <v/>
      </c>
      <c r="AI117" s="38" t="str">
        <f ca="1">IF(NOTA[[#This Row],[ID]]="","",COUNTIF(NOTA[ID_H],NOTA[[#This Row],[ID_H]]))</f>
        <v/>
      </c>
      <c r="AJ117" s="38" t="str">
        <f ca="1">IF(NOTA[[#This Row],[TGL.NOTA]]="",IF(NOTA[[#This Row],[SUPPLIER_H]]="","",AJ116),MONTH(NOTA[[#This Row],[TGL.NOTA]]))</f>
        <v/>
      </c>
      <c r="AK117" s="38" t="str">
        <f>LOWER(SUBSTITUTE(SUBSTITUTE(SUBSTITUTE(SUBSTITUTE(SUBSTITUTE(SUBSTITUTE(SUBSTITUTE(SUBSTITUTE(SUBSTITUTE(NOTA[NAMA BARANG]," ",),".",""),"-",""),"(",""),")",""),",",""),"/",""),"""",""),"+",""))</f>
        <v/>
      </c>
      <c r="AL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" s="181" t="str">
        <f>IF(NOTA[[#This Row],[CONCAT1]]="","",MATCH(NOTA[[#This Row],[CONCAT1]],[2]!db[NB NOTA_C],0)+1)</f>
        <v/>
      </c>
    </row>
    <row r="118" spans="1:40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 t="str">
        <f ca="1">IF(NOTA[[#This Row],[NAMA BARANG]]="","",INDEX(NOTA[ID],MATCH(,INDIRECT(ADDRESS(ROW(NOTA[ID]),COLUMN(NOTA[ID]))&amp;":"&amp;ADDRESS(ROW(),COLUMN(NOTA[ID]))),-1)))</f>
        <v/>
      </c>
      <c r="E118" s="23"/>
      <c r="F118" s="26"/>
      <c r="G118" s="26"/>
      <c r="H118" s="31"/>
      <c r="I118" s="26"/>
      <c r="J118" s="51"/>
      <c r="K118" s="26"/>
      <c r="L118" s="26"/>
      <c r="M118" s="39"/>
      <c r="N118" s="26"/>
      <c r="O118" s="26"/>
      <c r="P118" s="49"/>
      <c r="Q118" s="52"/>
      <c r="R118" s="39"/>
      <c r="S118" s="53"/>
      <c r="T118" s="53"/>
      <c r="U118" s="54"/>
      <c r="V118" s="37"/>
      <c r="W118" s="54" t="str">
        <f>IF(NOTA[[#This Row],[HARGA/ CTN]]="",NOTA[[#This Row],[JUMLAH_H]],NOTA[[#This Row],[HARGA/ CTN]]*IF(NOTA[[#This Row],[C]]="",0,NOTA[[#This Row],[C]]))</f>
        <v/>
      </c>
      <c r="X118" s="54" t="str">
        <f>IF(NOTA[[#This Row],[JUMLAH]]="","",NOTA[[#This Row],[JUMLAH]]*NOTA[[#This Row],[DISC 1]])</f>
        <v/>
      </c>
      <c r="Y118" s="54" t="str">
        <f>IF(NOTA[[#This Row],[JUMLAH]]="","",(NOTA[[#This Row],[JUMLAH]]-NOTA[[#This Row],[DISC 1-]])*NOTA[[#This Row],[DISC 2]])</f>
        <v/>
      </c>
      <c r="Z118" s="54" t="str">
        <f>IF(NOTA[[#This Row],[JUMLAH]]="","",NOTA[[#This Row],[DISC 1-]]+NOTA[[#This Row],[DISC 2-]])</f>
        <v/>
      </c>
      <c r="AA118" s="54" t="str">
        <f>IF(NOTA[[#This Row],[JUMLAH]]="","",NOTA[[#This Row],[JUMLAH]]-NOTA[[#This Row],[DISC]])</f>
        <v/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54" t="str">
        <f>IF(OR(NOTA[[#This Row],[QTY]]="",NOTA[[#This Row],[HARGA SATUAN]]="",),"",NOTA[[#This Row],[QTY]]*NOTA[[#This Row],[HARGA SATUAN]])</f>
        <v/>
      </c>
      <c r="AF118" s="51" t="str">
        <f ca="1">IF(NOTA[ID_H]="","",INDEX(NOTA[TANGGAL],MATCH(,INDIRECT(ADDRESS(ROW(NOTA[TANGGAL]),COLUMN(NOTA[TANGGAL]))&amp;":"&amp;ADDRESS(ROW(),COLUMN(NOTA[TANGGAL]))),-1)))</f>
        <v/>
      </c>
      <c r="AG118" s="65" t="str">
        <f ca="1">IF(NOTA[[#This Row],[NAMA BARANG]]="","",INDEX(NOTA[SUPPLIER],MATCH(,INDIRECT(ADDRESS(ROW(NOTA[ID]),COLUMN(NOTA[ID]))&amp;":"&amp;ADDRESS(ROW(),COLUMN(NOTA[ID]))),-1)))</f>
        <v/>
      </c>
      <c r="AH118" s="65" t="str">
        <f ca="1">IF(NOTA[[#This Row],[ID_H]]="","",IF(NOTA[[#This Row],[FAKTUR]]="",INDIRECT(ADDRESS(ROW()-1,COLUMN())),NOTA[[#This Row],[FAKTUR]]))</f>
        <v/>
      </c>
      <c r="AI118" s="38" t="str">
        <f ca="1">IF(NOTA[[#This Row],[ID]]="","",COUNTIF(NOTA[ID_H],NOTA[[#This Row],[ID_H]]))</f>
        <v/>
      </c>
      <c r="AJ118" s="38" t="str">
        <f ca="1">IF(NOTA[[#This Row],[TGL.NOTA]]="",IF(NOTA[[#This Row],[SUPPLIER_H]]="","",AJ117),MONTH(NOTA[[#This Row],[TGL.NOTA]]))</f>
        <v/>
      </c>
      <c r="AK118" s="38" t="str">
        <f>LOWER(SUBSTITUTE(SUBSTITUTE(SUBSTITUTE(SUBSTITUTE(SUBSTITUTE(SUBSTITUTE(SUBSTITUTE(SUBSTITUTE(SUBSTITUTE(NOTA[NAMA BARANG]," ",),".",""),"-",""),"(",""),")",""),",",""),"/",""),"""",""),"+",""))</f>
        <v/>
      </c>
      <c r="AL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" s="181" t="str">
        <f>IF(NOTA[[#This Row],[CONCAT1]]="","",MATCH(NOTA[[#This Row],[CONCAT1]],[2]!db[NB NOTA_C],0)+1)</f>
        <v/>
      </c>
    </row>
    <row r="119" spans="1:40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65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" s="181" t="str">
        <f>IF(NOTA[[#This Row],[CONCAT1]]="","",MATCH(NOTA[[#This Row],[CONCAT1]],[2]!db[NB NOTA_C],0)+1)</f>
        <v/>
      </c>
    </row>
    <row r="120" spans="1:40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CTN]]*IF(NOTA[[#This Row],[C]]="",0,NOTA[[#This Row],[C]]))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65" t="str">
        <f ca="1">IF(NOTA[[#This Row],[ID_H]]="","",IF(NOTA[[#This Row],[FAKTUR]]="",INDIRECT(ADDRESS(ROW()-1,COLUMN())),NOTA[[#This Row],[FAKTUR]]))</f>
        <v/>
      </c>
      <c r="AI120" s="38" t="str">
        <f ca="1">IF(NOTA[[#This Row],[ID]]="","",COUNTIF(NOTA[ID_H],NOTA[[#This Row],[ID_H]]))</f>
        <v/>
      </c>
      <c r="AJ120" s="38" t="str">
        <f ca="1">IF(NOTA[[#This Row],[TGL.NOTA]]="",IF(NOTA[[#This Row],[SUPPLIER_H]]="","",AJ119),MONTH(NOTA[[#This Row],[TGL.NOTA]]))</f>
        <v/>
      </c>
      <c r="AK120" s="38" t="str">
        <f>LOWER(SUBSTITUTE(SUBSTITUTE(SUBSTITUTE(SUBSTITUTE(SUBSTITUTE(SUBSTITUTE(SUBSTITUTE(SUBSTITUTE(SUBSTITUTE(NOTA[NAMA BARANG]," ",),".",""),"-",""),"(",""),")",""),",",""),"/",""),"""",""),"+",""))</f>
        <v/>
      </c>
      <c r="AL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" s="181" t="str">
        <f>IF(NOTA[[#This Row],[CONCAT1]]="","",MATCH(NOTA[[#This Row],[CONCAT1]],[2]!db[NB NOTA_C],0)+1)</f>
        <v/>
      </c>
    </row>
    <row r="121" spans="1:40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67"/>
      <c r="F121" s="68"/>
      <c r="G121" s="68"/>
      <c r="H121" s="69"/>
      <c r="I121" s="68"/>
      <c r="J121" s="70"/>
      <c r="K121" s="68"/>
      <c r="L121" s="38"/>
      <c r="M121" s="71"/>
      <c r="N121" s="68"/>
      <c r="O121" s="38"/>
      <c r="P121" s="72"/>
      <c r="Q121" s="73"/>
      <c r="R121" s="56"/>
      <c r="S121" s="74"/>
      <c r="T121" s="75"/>
      <c r="U121" s="76"/>
      <c r="V121" s="77"/>
      <c r="W121" s="54" t="str">
        <f>IF(NOTA[[#This Row],[HARGA/ CTN]]="",NOTA[[#This Row],[JUMLAH_H]],NOTA[[#This Row],[HARGA/ CTN]]*IF(NOTA[[#This Row],[C]]="",0,NOTA[[#This Row],[C]]))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65" t="str">
        <f ca="1">IF(NOTA[[#This Row],[ID_H]]="","",IF(NOTA[[#This Row],[FAKTUR]]="",INDIRECT(ADDRESS(ROW()-1,COLUMN())),NOTA[[#This Row],[FAKTUR]]))</f>
        <v/>
      </c>
      <c r="AI121" s="38" t="str">
        <f ca="1">IF(NOTA[[#This Row],[ID]]="","",COUNTIF(NOTA[ID_H],NOTA[[#This Row],[ID_H]]))</f>
        <v/>
      </c>
      <c r="AJ121" s="38" t="str">
        <f ca="1">IF(NOTA[[#This Row],[TGL.NOTA]]="",IF(NOTA[[#This Row],[SUPPLIER_H]]="","",AJ120),MONTH(NOTA[[#This Row],[TGL.NOTA]]))</f>
        <v/>
      </c>
      <c r="AK121" s="38" t="str">
        <f>LOWER(SUBSTITUTE(SUBSTITUTE(SUBSTITUTE(SUBSTITUTE(SUBSTITUTE(SUBSTITUTE(SUBSTITUTE(SUBSTITUTE(SUBSTITUTE(NOTA[NAMA BARANG]," ",),".",""),"-",""),"(",""),")",""),",",""),"/",""),"""",""),"+",""))</f>
        <v/>
      </c>
      <c r="AL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181" t="str">
        <f>IF(NOTA[[#This Row],[CONCAT1]]="","",MATCH(NOTA[[#This Row],[CONCAT1]],[2]!db[NB NOTA_C],0)+1)</f>
        <v/>
      </c>
    </row>
    <row r="122" spans="1:40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CTN]]*IF(NOTA[[#This Row],[C]]="",0,NOTA[[#This Row],[C]]))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65" t="str">
        <f ca="1">IF(NOTA[[#This Row],[ID_H]]="","",IF(NOTA[[#This Row],[FAKTUR]]="",INDIRECT(ADDRESS(ROW()-1,COLUMN())),NOTA[[#This Row],[FAKTUR]]))</f>
        <v/>
      </c>
      <c r="AI122" s="38" t="str">
        <f ca="1">IF(NOTA[[#This Row],[ID]]="","",COUNTIF(NOTA[ID_H],NOTA[[#This Row],[ID_H]]))</f>
        <v/>
      </c>
      <c r="AJ122" s="38" t="str">
        <f ca="1">IF(NOTA[[#This Row],[TGL.NOTA]]="",IF(NOTA[[#This Row],[SUPPLIER_H]]="","",AJ121),MONTH(NOTA[[#This Row],[TGL.NOTA]]))</f>
        <v/>
      </c>
      <c r="AK122" s="38" t="str">
        <f>LOWER(SUBSTITUTE(SUBSTITUTE(SUBSTITUTE(SUBSTITUTE(SUBSTITUTE(SUBSTITUTE(SUBSTITUTE(SUBSTITUTE(SUBSTITUTE(NOTA[NAMA BARANG]," ",),".",""),"-",""),"(",""),")",""),",",""),"/",""),"""",""),"+",""))</f>
        <v/>
      </c>
      <c r="AL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2" s="181" t="str">
        <f>IF(NOTA[[#This Row],[CONCAT1]]="","",MATCH(NOTA[[#This Row],[CONCAT1]],[2]!db[NB NOTA_C],0)+1)</f>
        <v/>
      </c>
    </row>
    <row r="123" spans="1:40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CTN]]*IF(NOTA[[#This Row],[C]]="",0,NOTA[[#This Row],[C]]))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65" t="str">
        <f ca="1">IF(NOTA[[#This Row],[ID_H]]="","",IF(NOTA[[#This Row],[FAKTUR]]="",INDIRECT(ADDRESS(ROW()-1,COLUMN())),NOTA[[#This Row],[FAKTUR]]))</f>
        <v/>
      </c>
      <c r="AI123" s="38" t="str">
        <f ca="1">IF(NOTA[[#This Row],[ID]]="","",COUNTIF(NOTA[ID_H],NOTA[[#This Row],[ID_H]]))</f>
        <v/>
      </c>
      <c r="AJ123" s="38" t="str">
        <f ca="1">IF(NOTA[[#This Row],[TGL.NOTA]]="",IF(NOTA[[#This Row],[SUPPLIER_H]]="","",AJ122),MONTH(NOTA[[#This Row],[TGL.NOTA]]))</f>
        <v/>
      </c>
      <c r="AK123" s="38" t="str">
        <f>LOWER(SUBSTITUTE(SUBSTITUTE(SUBSTITUTE(SUBSTITUTE(SUBSTITUTE(SUBSTITUTE(SUBSTITUTE(SUBSTITUTE(SUBSTITUTE(NOTA[NAMA BARANG]," ",),".",""),"-",""),"(",""),")",""),",",""),"/",""),"""",""),"+",""))</f>
        <v/>
      </c>
      <c r="AL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3" s="181" t="str">
        <f>IF(NOTA[[#This Row],[CONCAT1]]="","",MATCH(NOTA[[#This Row],[CONCAT1]],[2]!db[NB NOTA_C],0)+1)</f>
        <v/>
      </c>
    </row>
    <row r="124" spans="1:40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CTN]]*IF(NOTA[[#This Row],[C]]="",0,NOTA[[#This Row],[C]]))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65" t="str">
        <f ca="1">IF(NOTA[[#This Row],[ID_H]]="","",IF(NOTA[[#This Row],[FAKTUR]]="",INDIRECT(ADDRESS(ROW()-1,COLUMN())),NOTA[[#This Row],[FAKTUR]]))</f>
        <v/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/>
      </c>
      <c r="AL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4" s="181" t="str">
        <f>IF(NOTA[[#This Row],[CONCAT1]]="","",MATCH(NOTA[[#This Row],[CONCAT1]],[2]!db[NB NOTA_C],0)+1)</f>
        <v/>
      </c>
    </row>
    <row r="125" spans="1:40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CTN]]*IF(NOTA[[#This Row],[C]]="",0,NOTA[[#This Row],[C]]))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65" t="str">
        <f ca="1">IF(NOTA[[#This Row],[ID_H]]="","",IF(NOTA[[#This Row],[FAKTUR]]="",INDIRECT(ADDRESS(ROW()-1,COLUMN())),NOTA[[#This Row],[FAKTUR]]))</f>
        <v/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/>
      </c>
      <c r="AL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181" t="str">
        <f>IF(NOTA[[#This Row],[CONCAT1]]="","",MATCH(NOTA[[#This Row],[CONCAT1]],[2]!db[NB NOTA_C],0)+1)</f>
        <v/>
      </c>
    </row>
    <row r="126" spans="1:40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CTN]]*IF(NOTA[[#This Row],[C]]="",0,NOTA[[#This Row],[C]]))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65" t="str">
        <f ca="1">IF(NOTA[[#This Row],[ID_H]]="","",IF(NOTA[[#This Row],[FAKTUR]]="",INDIRECT(ADDRESS(ROW()-1,COLUMN())),NOTA[[#This Row],[FAKTUR]]))</f>
        <v/>
      </c>
      <c r="AI126" s="38" t="str">
        <f ca="1">IF(NOTA[[#This Row],[ID]]="","",COUNTIF(NOTA[ID_H],NOTA[[#This Row],[ID_H]]))</f>
        <v/>
      </c>
      <c r="AJ126" s="38" t="str">
        <f ca="1">IF(NOTA[[#This Row],[TGL.NOTA]]="",IF(NOTA[[#This Row],[SUPPLIER_H]]="","",AJ125),MONTH(NOTA[[#This Row],[TGL.NOTA]]))</f>
        <v/>
      </c>
      <c r="AK126" s="38" t="str">
        <f>LOWER(SUBSTITUTE(SUBSTITUTE(SUBSTITUTE(SUBSTITUTE(SUBSTITUTE(SUBSTITUTE(SUBSTITUTE(SUBSTITUTE(SUBSTITUTE(NOTA[NAMA BARANG]," ",),".",""),"-",""),"(",""),")",""),",",""),"/",""),"""",""),"+",""))</f>
        <v/>
      </c>
      <c r="AL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6" s="181" t="str">
        <f>IF(NOTA[[#This Row],[CONCAT1]]="","",MATCH(NOTA[[#This Row],[CONCAT1]],[2]!db[NB NOTA_C],0)+1)</f>
        <v/>
      </c>
    </row>
    <row r="127" spans="1:40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CTN]]*IF(NOTA[[#This Row],[C]]="",0,NOTA[[#This Row],[C]]))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65" t="str">
        <f ca="1">IF(NOTA[[#This Row],[ID_H]]="","",IF(NOTA[[#This Row],[FAKTUR]]="",INDIRECT(ADDRESS(ROW()-1,COLUMN())),NOTA[[#This Row],[FAKTUR]]))</f>
        <v/>
      </c>
      <c r="AI127" s="38" t="str">
        <f ca="1">IF(NOTA[[#This Row],[ID]]="","",COUNTIF(NOTA[ID_H],NOTA[[#This Row],[ID_H]]))</f>
        <v/>
      </c>
      <c r="AJ127" s="38" t="str">
        <f ca="1">IF(NOTA[[#This Row],[TGL.NOTA]]="",IF(NOTA[[#This Row],[SUPPLIER_H]]="","",AJ126),MONTH(NOTA[[#This Row],[TGL.NOTA]]))</f>
        <v/>
      </c>
      <c r="AK127" s="38" t="str">
        <f>LOWER(SUBSTITUTE(SUBSTITUTE(SUBSTITUTE(SUBSTITUTE(SUBSTITUTE(SUBSTITUTE(SUBSTITUTE(SUBSTITUTE(SUBSTITUTE(NOTA[NAMA BARANG]," ",),".",""),"-",""),"(",""),")",""),",",""),"/",""),"""",""),"+",""))</f>
        <v/>
      </c>
      <c r="AL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181" t="str">
        <f>IF(NOTA[[#This Row],[CONCAT1]]="","",MATCH(NOTA[[#This Row],[CONCAT1]],[2]!db[NB NOTA_C],0)+1)</f>
        <v/>
      </c>
    </row>
    <row r="128" spans="1:40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/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CTN]]*IF(NOTA[[#This Row],[C]]="",0,NOTA[[#This Row],[C]]))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65" t="str">
        <f ca="1">IF(NOTA[[#This Row],[ID_H]]="","",IF(NOTA[[#This Row],[FAKTUR]]="",INDIRECT(ADDRESS(ROW()-1,COLUMN())),NOTA[[#This Row],[FAKTUR]]))</f>
        <v/>
      </c>
      <c r="AI128" s="38" t="str">
        <f ca="1">IF(NOTA[[#This Row],[ID]]="","",COUNTIF(NOTA[ID_H],NOTA[[#This Row],[ID_H]]))</f>
        <v/>
      </c>
      <c r="AJ128" s="38" t="str">
        <f ca="1">IF(NOTA[[#This Row],[TGL.NOTA]]="",IF(NOTA[[#This Row],[SUPPLIER_H]]="","",AJ127),MONTH(NOTA[[#This Row],[TGL.NOTA]]))</f>
        <v/>
      </c>
      <c r="AK128" s="38" t="str">
        <f>LOWER(SUBSTITUTE(SUBSTITUTE(SUBSTITUTE(SUBSTITUTE(SUBSTITUTE(SUBSTITUTE(SUBSTITUTE(SUBSTITUTE(SUBSTITUTE(NOTA[NAMA BARANG]," ",),".",""),"-",""),"(",""),")",""),",",""),"/",""),"""",""),"+",""))</f>
        <v/>
      </c>
      <c r="AL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8" s="181" t="str">
        <f>IF(NOTA[[#This Row],[CONCAT1]]="","",MATCH(NOTA[[#This Row],[CONCAT1]],[2]!db[NB NOTA_C],0)+1)</f>
        <v/>
      </c>
    </row>
    <row r="129" spans="1:40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CTN]]*IF(NOTA[[#This Row],[C]]="",0,NOTA[[#This Row],[C]]))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65" t="str">
        <f ca="1">IF(NOTA[[#This Row],[ID_H]]="","",IF(NOTA[[#This Row],[FAKTUR]]="",INDIRECT(ADDRESS(ROW()-1,COLUMN())),NOTA[[#This Row],[FAKTUR]]))</f>
        <v/>
      </c>
      <c r="AI129" s="38" t="str">
        <f ca="1">IF(NOTA[[#This Row],[ID]]="","",COUNTIF(NOTA[ID_H],NOTA[[#This Row],[ID_H]]))</f>
        <v/>
      </c>
      <c r="AJ129" s="38" t="str">
        <f ca="1">IF(NOTA[[#This Row],[TGL.NOTA]]="",IF(NOTA[[#This Row],[SUPPLIER_H]]="","",AJ128),MONTH(NOTA[[#This Row],[TGL.NOTA]]))</f>
        <v/>
      </c>
      <c r="AK129" s="38" t="str">
        <f>LOWER(SUBSTITUTE(SUBSTITUTE(SUBSTITUTE(SUBSTITUTE(SUBSTITUTE(SUBSTITUTE(SUBSTITUTE(SUBSTITUTE(SUBSTITUTE(NOTA[NAMA BARANG]," ",),".",""),"-",""),"(",""),")",""),",",""),"/",""),"""",""),"+",""))</f>
        <v/>
      </c>
      <c r="AL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181" t="str">
        <f>IF(NOTA[[#This Row],[CONCAT1]]="","",MATCH(NOTA[[#This Row],[CONCAT1]],[2]!db[NB NOTA_C],0)+1)</f>
        <v/>
      </c>
    </row>
    <row r="130" spans="1:40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65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0" s="181" t="str">
        <f>IF(NOTA[[#This Row],[CONCAT1]]="","",MATCH(NOTA[[#This Row],[CONCAT1]],[2]!db[NB NOTA_C],0)+1)</f>
        <v/>
      </c>
    </row>
    <row r="131" spans="1:40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CTN]]*IF(NOTA[[#This Row],[C]]="",0,NOTA[[#This Row],[C]]))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65" t="str">
        <f ca="1">IF(NOTA[[#This Row],[ID_H]]="","",IF(NOTA[[#This Row],[FAKTUR]]="",INDIRECT(ADDRESS(ROW()-1,COLUMN())),NOTA[[#This Row],[FAKTUR]]))</f>
        <v/>
      </c>
      <c r="AI131" s="38" t="str">
        <f ca="1">IF(NOTA[[#This Row],[ID]]="","",COUNTIF(NOTA[ID_H],NOTA[[#This Row],[ID_H]]))</f>
        <v/>
      </c>
      <c r="AJ131" s="38" t="str">
        <f ca="1">IF(NOTA[[#This Row],[TGL.NOTA]]="",IF(NOTA[[#This Row],[SUPPLIER_H]]="","",AJ130),MONTH(NOTA[[#This Row],[TGL.NOTA]]))</f>
        <v/>
      </c>
      <c r="AK131" s="38" t="str">
        <f>LOWER(SUBSTITUTE(SUBSTITUTE(SUBSTITUTE(SUBSTITUTE(SUBSTITUTE(SUBSTITUTE(SUBSTITUTE(SUBSTITUTE(SUBSTITUTE(NOTA[NAMA BARANG]," ",),".",""),"-",""),"(",""),")",""),",",""),"/",""),"""",""),"+",""))</f>
        <v/>
      </c>
      <c r="AL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1" s="181" t="str">
        <f>IF(NOTA[[#This Row],[CONCAT1]]="","",MATCH(NOTA[[#This Row],[CONCAT1]],[2]!db[NB NOTA_C],0)+1)</f>
        <v/>
      </c>
    </row>
    <row r="132" spans="1:40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65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181" t="str">
        <f>IF(NOTA[[#This Row],[CONCAT1]]="","",MATCH(NOTA[[#This Row],[CONCAT1]],[2]!db[NB NOTA_C],0)+1)</f>
        <v/>
      </c>
    </row>
    <row r="133" spans="1:40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CTN]]*IF(NOTA[[#This Row],[C]]="",0,NOTA[[#This Row],[C]]))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65" t="str">
        <f ca="1">IF(NOTA[[#This Row],[ID_H]]="","",IF(NOTA[[#This Row],[FAKTUR]]="",INDIRECT(ADDRESS(ROW()-1,COLUMN())),NOTA[[#This Row],[FAKTUR]]))</f>
        <v/>
      </c>
      <c r="AI133" s="38" t="str">
        <f ca="1">IF(NOTA[[#This Row],[ID]]="","",COUNTIF(NOTA[ID_H],NOTA[[#This Row],[ID_H]]))</f>
        <v/>
      </c>
      <c r="AJ133" s="38" t="str">
        <f ca="1">IF(NOTA[[#This Row],[TGL.NOTA]]="",IF(NOTA[[#This Row],[SUPPLIER_H]]="","",AJ132),MONTH(NOTA[[#This Row],[TGL.NOTA]]))</f>
        <v/>
      </c>
      <c r="AK133" s="38" t="str">
        <f>LOWER(SUBSTITUTE(SUBSTITUTE(SUBSTITUTE(SUBSTITUTE(SUBSTITUTE(SUBSTITUTE(SUBSTITUTE(SUBSTITUTE(SUBSTITUTE(NOTA[NAMA BARANG]," ",),".",""),"-",""),"(",""),")",""),",",""),"/",""),"""",""),"+",""))</f>
        <v/>
      </c>
      <c r="AL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3" s="181" t="str">
        <f>IF(NOTA[[#This Row],[CONCAT1]]="","",MATCH(NOTA[[#This Row],[CONCAT1]],[2]!db[NB NOTA_C],0)+1)</f>
        <v/>
      </c>
    </row>
    <row r="134" spans="1:40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65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4" s="181" t="str">
        <f>IF(NOTA[[#This Row],[CONCAT1]]="","",MATCH(NOTA[[#This Row],[CONCAT1]],[2]!db[NB NOTA_C],0)+1)</f>
        <v/>
      </c>
    </row>
    <row r="135" spans="1:40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CTN]]*IF(NOTA[[#This Row],[C]]="",0,NOTA[[#This Row],[C]]))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65" t="str">
        <f ca="1">IF(NOTA[[#This Row],[ID_H]]="","",IF(NOTA[[#This Row],[FAKTUR]]="",INDIRECT(ADDRESS(ROW()-1,COLUMN())),NOTA[[#This Row],[FAKTUR]]))</f>
        <v/>
      </c>
      <c r="AI135" s="38" t="str">
        <f ca="1">IF(NOTA[[#This Row],[ID]]="","",COUNTIF(NOTA[ID_H],NOTA[[#This Row],[ID_H]]))</f>
        <v/>
      </c>
      <c r="AJ135" s="38" t="str">
        <f ca="1">IF(NOTA[[#This Row],[TGL.NOTA]]="",IF(NOTA[[#This Row],[SUPPLIER_H]]="","",AJ134),MONTH(NOTA[[#This Row],[TGL.NOTA]]))</f>
        <v/>
      </c>
      <c r="AK135" s="38" t="str">
        <f>LOWER(SUBSTITUTE(SUBSTITUTE(SUBSTITUTE(SUBSTITUTE(SUBSTITUTE(SUBSTITUTE(SUBSTITUTE(SUBSTITUTE(SUBSTITUTE(NOTA[NAMA BARANG]," ",),".",""),"-",""),"(",""),")",""),",",""),"/",""),"""",""),"+",""))</f>
        <v/>
      </c>
      <c r="AL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5" s="181" t="str">
        <f>IF(NOTA[[#This Row],[CONCAT1]]="","",MATCH(NOTA[[#This Row],[CONCAT1]],[2]!db[NB NOTA_C],0)+1)</f>
        <v/>
      </c>
    </row>
    <row r="136" spans="1:40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65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6" s="181" t="str">
        <f>IF(NOTA[[#This Row],[CONCAT1]]="","",MATCH(NOTA[[#This Row],[CONCAT1]],[2]!db[NB NOTA_C],0)+1)</f>
        <v/>
      </c>
    </row>
    <row r="137" spans="1:40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65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7" s="181" t="str">
        <f>IF(NOTA[[#This Row],[CONCAT1]]="","",MATCH(NOTA[[#This Row],[CONCAT1]],[2]!db[NB NOTA_C],0)+1)</f>
        <v/>
      </c>
    </row>
    <row r="138" spans="1:40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CTN]]*IF(NOTA[[#This Row],[C]]="",0,NOTA[[#This Row],[C]]))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65" t="str">
        <f ca="1">IF(NOTA[[#This Row],[ID_H]]="","",IF(NOTA[[#This Row],[FAKTUR]]="",INDIRECT(ADDRESS(ROW()-1,COLUMN())),NOTA[[#This Row],[FAKTUR]]))</f>
        <v/>
      </c>
      <c r="AI138" s="38" t="str">
        <f ca="1">IF(NOTA[[#This Row],[ID]]="","",COUNTIF(NOTA[ID_H],NOTA[[#This Row],[ID_H]]))</f>
        <v/>
      </c>
      <c r="AJ138" s="38" t="str">
        <f ca="1">IF(NOTA[[#This Row],[TGL.NOTA]]="",IF(NOTA[[#This Row],[SUPPLIER_H]]="","",AJ137),MONTH(NOTA[[#This Row],[TGL.NOTA]]))</f>
        <v/>
      </c>
      <c r="AK138" s="38" t="str">
        <f>LOWER(SUBSTITUTE(SUBSTITUTE(SUBSTITUTE(SUBSTITUTE(SUBSTITUTE(SUBSTITUTE(SUBSTITUTE(SUBSTITUTE(SUBSTITUTE(NOTA[NAMA BARANG]," ",),".",""),"-",""),"(",""),")",""),",",""),"/",""),"""",""),"+",""))</f>
        <v/>
      </c>
      <c r="AL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8" s="181" t="str">
        <f>IF(NOTA[[#This Row],[CONCAT1]]="","",MATCH(NOTA[[#This Row],[CONCAT1]],[2]!db[NB NOTA_C],0)+1)</f>
        <v/>
      </c>
    </row>
    <row r="139" spans="1:40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65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181" t="str">
        <f>IF(NOTA[[#This Row],[CONCAT1]]="","",MATCH(NOTA[[#This Row],[CONCAT1]],[2]!db[NB NOTA_C],0)+1)</f>
        <v/>
      </c>
    </row>
    <row r="140" spans="1:40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CTN]]*IF(NOTA[[#This Row],[C]]="",0,NOTA[[#This Row],[C]]))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65" t="str">
        <f ca="1">IF(NOTA[[#This Row],[ID_H]]="","",IF(NOTA[[#This Row],[FAKTUR]]="",INDIRECT(ADDRESS(ROW()-1,COLUMN())),NOTA[[#This Row],[FAKTUR]]))</f>
        <v/>
      </c>
      <c r="AI140" s="38" t="str">
        <f ca="1">IF(NOTA[[#This Row],[ID]]="","",COUNTIF(NOTA[ID_H],NOTA[[#This Row],[ID_H]]))</f>
        <v/>
      </c>
      <c r="AJ140" s="38" t="str">
        <f ca="1">IF(NOTA[[#This Row],[TGL.NOTA]]="",IF(NOTA[[#This Row],[SUPPLIER_H]]="","",AJ139),MONTH(NOTA[[#This Row],[TGL.NOTA]]))</f>
        <v/>
      </c>
      <c r="AK140" s="38" t="str">
        <f>LOWER(SUBSTITUTE(SUBSTITUTE(SUBSTITUTE(SUBSTITUTE(SUBSTITUTE(SUBSTITUTE(SUBSTITUTE(SUBSTITUTE(SUBSTITUTE(NOTA[NAMA BARANG]," ",),".",""),"-",""),"(",""),")",""),",",""),"/",""),"""",""),"+",""))</f>
        <v/>
      </c>
      <c r="AL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0" s="181" t="str">
        <f>IF(NOTA[[#This Row],[CONCAT1]]="","",MATCH(NOTA[[#This Row],[CONCAT1]],[2]!db[NB NOTA_C],0)+1)</f>
        <v/>
      </c>
    </row>
    <row r="141" spans="1:40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65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1" s="181" t="str">
        <f>IF(NOTA[[#This Row],[CONCAT1]]="","",MATCH(NOTA[[#This Row],[CONCAT1]],[2]!db[NB NOTA_C],0)+1)</f>
        <v/>
      </c>
    </row>
    <row r="142" spans="1:40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23"/>
      <c r="F142" s="26"/>
      <c r="G142" s="26"/>
      <c r="H142" s="31"/>
      <c r="I142" s="26"/>
      <c r="J142" s="51"/>
      <c r="K142" s="26"/>
      <c r="L142" s="26"/>
      <c r="M142" s="39"/>
      <c r="N142" s="26"/>
      <c r="O142" s="26"/>
      <c r="P142" s="49"/>
      <c r="Q142" s="52"/>
      <c r="R142" s="39"/>
      <c r="S142" s="53"/>
      <c r="T142" s="53"/>
      <c r="U142" s="54"/>
      <c r="V142" s="37"/>
      <c r="W142" s="54" t="str">
        <f>IF(NOTA[[#This Row],[HARGA/ CTN]]="",NOTA[[#This Row],[JUMLAH_H]],NOTA[[#This Row],[HARGA/ CTN]]*IF(NOTA[[#This Row],[C]]="",0,NOTA[[#This Row],[C]]))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65" t="str">
        <f ca="1">IF(NOTA[[#This Row],[ID_H]]="","",IF(NOTA[[#This Row],[FAKTUR]]="",INDIRECT(ADDRESS(ROW()-1,COLUMN())),NOTA[[#This Row],[FAKTUR]]))</f>
        <v/>
      </c>
      <c r="AI142" s="38" t="str">
        <f ca="1">IF(NOTA[[#This Row],[ID]]="","",COUNTIF(NOTA[ID_H],NOTA[[#This Row],[ID_H]]))</f>
        <v/>
      </c>
      <c r="AJ142" s="38" t="str">
        <f ca="1">IF(NOTA[[#This Row],[TGL.NOTA]]="",IF(NOTA[[#This Row],[SUPPLIER_H]]="","",AJ141),MONTH(NOTA[[#This Row],[TGL.NOTA]]))</f>
        <v/>
      </c>
      <c r="AK142" s="38" t="str">
        <f>LOWER(SUBSTITUTE(SUBSTITUTE(SUBSTITUTE(SUBSTITUTE(SUBSTITUTE(SUBSTITUTE(SUBSTITUTE(SUBSTITUTE(SUBSTITUTE(NOTA[NAMA BARANG]," ",),".",""),"-",""),"(",""),")",""),",",""),"/",""),"""",""),"+",""))</f>
        <v/>
      </c>
      <c r="AL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2" s="181" t="str">
        <f>IF(NOTA[[#This Row],[CONCAT1]]="","",MATCH(NOTA[[#This Row],[CONCAT1]],[2]!db[NB NOTA_C],0)+1)</f>
        <v/>
      </c>
    </row>
    <row r="143" spans="1:40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65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3" s="181" t="str">
        <f>IF(NOTA[[#This Row],[CONCAT1]]="","",MATCH(NOTA[[#This Row],[CONCAT1]],[2]!db[NB NOTA_C],0)+1)</f>
        <v/>
      </c>
    </row>
    <row r="144" spans="1:40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65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4" s="181" t="str">
        <f>IF(NOTA[[#This Row],[CONCAT1]]="","",MATCH(NOTA[[#This Row],[CONCAT1]],[2]!db[NB NOTA_C],0)+1)</f>
        <v/>
      </c>
    </row>
    <row r="145" spans="1:40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CTN]]*IF(NOTA[[#This Row],[C]]="",0,NOTA[[#This Row],[C]]))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65" t="str">
        <f ca="1">IF(NOTA[[#This Row],[ID_H]]="","",IF(NOTA[[#This Row],[FAKTUR]]="",INDIRECT(ADDRESS(ROW()-1,COLUMN())),NOTA[[#This Row],[FAKTUR]]))</f>
        <v/>
      </c>
      <c r="AI145" s="38" t="str">
        <f ca="1">IF(NOTA[[#This Row],[ID]]="","",COUNTIF(NOTA[ID_H],NOTA[[#This Row],[ID_H]]))</f>
        <v/>
      </c>
      <c r="AJ145" s="38" t="str">
        <f ca="1">IF(NOTA[[#This Row],[TGL.NOTA]]="",IF(NOTA[[#This Row],[SUPPLIER_H]]="","",AJ144),MONTH(NOTA[[#This Row],[TGL.NOTA]]))</f>
        <v/>
      </c>
      <c r="AK145" s="38" t="str">
        <f>LOWER(SUBSTITUTE(SUBSTITUTE(SUBSTITUTE(SUBSTITUTE(SUBSTITUTE(SUBSTITUTE(SUBSTITUTE(SUBSTITUTE(SUBSTITUTE(NOTA[NAMA BARANG]," ",),".",""),"-",""),"(",""),")",""),",",""),"/",""),"""",""),"+",""))</f>
        <v/>
      </c>
      <c r="AL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5" s="181" t="str">
        <f>IF(NOTA[[#This Row],[CONCAT1]]="","",MATCH(NOTA[[#This Row],[CONCAT1]],[2]!db[NB NOTA_C],0)+1)</f>
        <v/>
      </c>
    </row>
    <row r="146" spans="1:40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65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6" s="181" t="str">
        <f>IF(NOTA[[#This Row],[CONCAT1]]="","",MATCH(NOTA[[#This Row],[CONCAT1]],[2]!db[NB NOTA_C],0)+1)</f>
        <v/>
      </c>
    </row>
    <row r="147" spans="1:40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65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7" s="181" t="str">
        <f>IF(NOTA[[#This Row],[CONCAT1]]="","",MATCH(NOTA[[#This Row],[CONCAT1]],[2]!db[NB NOTA_C],0)+1)</f>
        <v/>
      </c>
    </row>
    <row r="148" spans="1:40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8" s="181" t="str">
        <f>IF(NOTA[[#This Row],[CONCAT1]]="","",MATCH(NOTA[[#This Row],[CONCAT1]],[2]!db[NB NOTA_C],0)+1)</f>
        <v/>
      </c>
    </row>
    <row r="149" spans="1:40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65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181" t="str">
        <f>IF(NOTA[[#This Row],[CONCAT1]]="","",MATCH(NOTA[[#This Row],[CONCAT1]],[2]!db[NB NOTA_C],0)+1)</f>
        <v/>
      </c>
    </row>
    <row r="150" spans="1:40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CTN]]*IF(NOTA[[#This Row],[C]]="",0,NOTA[[#This Row],[C]]))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65" t="str">
        <f ca="1">IF(NOTA[[#This Row],[ID_H]]="","",IF(NOTA[[#This Row],[FAKTUR]]="",INDIRECT(ADDRESS(ROW()-1,COLUMN())),NOTA[[#This Row],[FAKTUR]]))</f>
        <v/>
      </c>
      <c r="AI150" s="38" t="str">
        <f ca="1">IF(NOTA[[#This Row],[ID]]="","",COUNTIF(NOTA[ID_H],NOTA[[#This Row],[ID_H]]))</f>
        <v/>
      </c>
      <c r="AJ150" s="38" t="str">
        <f ca="1">IF(NOTA[[#This Row],[TGL.NOTA]]="",IF(NOTA[[#This Row],[SUPPLIER_H]]="","",AJ149),MONTH(NOTA[[#This Row],[TGL.NOTA]]))</f>
        <v/>
      </c>
      <c r="AK150" s="38" t="str">
        <f>LOWER(SUBSTITUTE(SUBSTITUTE(SUBSTITUTE(SUBSTITUTE(SUBSTITUTE(SUBSTITUTE(SUBSTITUTE(SUBSTITUTE(SUBSTITUTE(NOTA[NAMA BARANG]," ",),".",""),"-",""),"(",""),")",""),",",""),"/",""),"""",""),"+",""))</f>
        <v/>
      </c>
      <c r="AL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0" s="181" t="str">
        <f>IF(NOTA[[#This Row],[CONCAT1]]="","",MATCH(NOTA[[#This Row],[CONCAT1]],[2]!db[NB NOTA_C],0)+1)</f>
        <v/>
      </c>
    </row>
    <row r="151" spans="1:40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65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1" s="181" t="str">
        <f>IF(NOTA[[#This Row],[CONCAT1]]="","",MATCH(NOTA[[#This Row],[CONCAT1]],[2]!db[NB NOTA_C],0)+1)</f>
        <v/>
      </c>
    </row>
    <row r="152" spans="1:40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69"/>
      <c r="I152" s="31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CTN]]*IF(NOTA[[#This Row],[C]]="",0,NOTA[[#This Row],[C]]))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65" t="str">
        <f ca="1">IF(NOTA[[#This Row],[ID_H]]="","",IF(NOTA[[#This Row],[FAKTUR]]="",INDIRECT(ADDRESS(ROW()-1,COLUMN())),NOTA[[#This Row],[FAKTUR]]))</f>
        <v/>
      </c>
      <c r="AI152" s="38" t="str">
        <f ca="1">IF(NOTA[[#This Row],[ID]]="","",COUNTIF(NOTA[ID_H],NOTA[[#This Row],[ID_H]]))</f>
        <v/>
      </c>
      <c r="AJ152" s="38" t="str">
        <f ca="1">IF(NOTA[[#This Row],[TGL.NOTA]]="",IF(NOTA[[#This Row],[SUPPLIER_H]]="","",AJ151),MONTH(NOTA[[#This Row],[TGL.NOTA]]))</f>
        <v/>
      </c>
      <c r="AK152" s="38" t="str">
        <f>LOWER(SUBSTITUTE(SUBSTITUTE(SUBSTITUTE(SUBSTITUTE(SUBSTITUTE(SUBSTITUTE(SUBSTITUTE(SUBSTITUTE(SUBSTITUTE(NOTA[NAMA BARANG]," ",),".",""),"-",""),"(",""),")",""),",",""),"/",""),"""",""),"+",""))</f>
        <v/>
      </c>
      <c r="AL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2" s="181" t="str">
        <f>IF(NOTA[[#This Row],[CONCAT1]]="","",MATCH(NOTA[[#This Row],[CONCAT1]],[2]!db[NB NOTA_C],0)+1)</f>
        <v/>
      </c>
    </row>
    <row r="153" spans="1:40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CTN]]*IF(NOTA[[#This Row],[C]]="",0,NOTA[[#This Row],[C]]))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65" t="str">
        <f ca="1">IF(NOTA[[#This Row],[ID_H]]="","",IF(NOTA[[#This Row],[FAKTUR]]="",INDIRECT(ADDRESS(ROW()-1,COLUMN())),NOTA[[#This Row],[FAKTUR]]))</f>
        <v/>
      </c>
      <c r="AI153" s="38" t="str">
        <f ca="1">IF(NOTA[[#This Row],[ID]]="","",COUNTIF(NOTA[ID_H],NOTA[[#This Row],[ID_H]]))</f>
        <v/>
      </c>
      <c r="AJ153" s="38" t="str">
        <f ca="1">IF(NOTA[[#This Row],[TGL.NOTA]]="",IF(NOTA[[#This Row],[SUPPLIER_H]]="","",AJ152),MONTH(NOTA[[#This Row],[TGL.NOTA]]))</f>
        <v/>
      </c>
      <c r="AK153" s="38" t="str">
        <f>LOWER(SUBSTITUTE(SUBSTITUTE(SUBSTITUTE(SUBSTITUTE(SUBSTITUTE(SUBSTITUTE(SUBSTITUTE(SUBSTITUTE(SUBSTITUTE(NOTA[NAMA BARANG]," ",),".",""),"-",""),"(",""),")",""),",",""),"/",""),"""",""),"+",""))</f>
        <v/>
      </c>
      <c r="AL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3" s="181" t="str">
        <f>IF(NOTA[[#This Row],[CONCAT1]]="","",MATCH(NOTA[[#This Row],[CONCAT1]],[2]!db[NB NOTA_C],0)+1)</f>
        <v/>
      </c>
    </row>
    <row r="154" spans="1:40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CTN]]*IF(NOTA[[#This Row],[C]]="",0,NOTA[[#This Row],[C]]))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65" t="str">
        <f ca="1">IF(NOTA[[#This Row],[ID_H]]="","",IF(NOTA[[#This Row],[FAKTUR]]="",INDIRECT(ADDRESS(ROW()-1,COLUMN())),NOTA[[#This Row],[FAKTUR]]))</f>
        <v/>
      </c>
      <c r="AI154" s="38" t="str">
        <f ca="1">IF(NOTA[[#This Row],[ID]]="","",COUNTIF(NOTA[ID_H],NOTA[[#This Row],[ID_H]]))</f>
        <v/>
      </c>
      <c r="AJ154" s="38" t="str">
        <f ca="1">IF(NOTA[[#This Row],[TGL.NOTA]]="",IF(NOTA[[#This Row],[SUPPLIER_H]]="","",AJ153),MONTH(NOTA[[#This Row],[TGL.NOTA]]))</f>
        <v/>
      </c>
      <c r="AK154" s="38" t="str">
        <f>LOWER(SUBSTITUTE(SUBSTITUTE(SUBSTITUTE(SUBSTITUTE(SUBSTITUTE(SUBSTITUTE(SUBSTITUTE(SUBSTITUTE(SUBSTITUTE(NOTA[NAMA BARANG]," ",),".",""),"-",""),"(",""),")",""),",",""),"/",""),"""",""),"+",""))</f>
        <v/>
      </c>
      <c r="AL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4" s="181" t="str">
        <f>IF(NOTA[[#This Row],[CONCAT1]]="","",MATCH(NOTA[[#This Row],[CONCAT1]],[2]!db[NB NOTA_C],0)+1)</f>
        <v/>
      </c>
    </row>
    <row r="155" spans="1:40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CTN]]*IF(NOTA[[#This Row],[C]]="",0,NOTA[[#This Row],[C]]))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65" t="str">
        <f ca="1">IF(NOTA[[#This Row],[ID_H]]="","",IF(NOTA[[#This Row],[FAKTUR]]="",INDIRECT(ADDRESS(ROW()-1,COLUMN())),NOTA[[#This Row],[FAKTUR]]))</f>
        <v/>
      </c>
      <c r="AI155" s="38" t="str">
        <f ca="1">IF(NOTA[[#This Row],[ID]]="","",COUNTIF(NOTA[ID_H],NOTA[[#This Row],[ID_H]]))</f>
        <v/>
      </c>
      <c r="AJ155" s="38" t="str">
        <f ca="1">IF(NOTA[[#This Row],[TGL.NOTA]]="",IF(NOTA[[#This Row],[SUPPLIER_H]]="","",AJ154),MONTH(NOTA[[#This Row],[TGL.NOTA]]))</f>
        <v/>
      </c>
      <c r="AK155" s="38" t="str">
        <f>LOWER(SUBSTITUTE(SUBSTITUTE(SUBSTITUTE(SUBSTITUTE(SUBSTITUTE(SUBSTITUTE(SUBSTITUTE(SUBSTITUTE(SUBSTITUTE(NOTA[NAMA BARANG]," ",),".",""),"-",""),"(",""),")",""),",",""),"/",""),"""",""),"+",""))</f>
        <v/>
      </c>
      <c r="AL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5" s="181" t="str">
        <f>IF(NOTA[[#This Row],[CONCAT1]]="","",MATCH(NOTA[[#This Row],[CONCAT1]],[2]!db[NB NOTA_C],0)+1)</f>
        <v/>
      </c>
    </row>
    <row r="156" spans="1:40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CTN]]*IF(NOTA[[#This Row],[C]]="",0,NOTA[[#This Row],[C]]))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65" t="str">
        <f ca="1">IF(NOTA[[#This Row],[ID_H]]="","",IF(NOTA[[#This Row],[FAKTUR]]="",INDIRECT(ADDRESS(ROW()-1,COLUMN())),NOTA[[#This Row],[FAKTUR]]))</f>
        <v/>
      </c>
      <c r="AI156" s="38" t="str">
        <f ca="1">IF(NOTA[[#This Row],[ID]]="","",COUNTIF(NOTA[ID_H],NOTA[[#This Row],[ID_H]]))</f>
        <v/>
      </c>
      <c r="AJ156" s="38" t="str">
        <f ca="1">IF(NOTA[[#This Row],[TGL.NOTA]]="",IF(NOTA[[#This Row],[SUPPLIER_H]]="","",AJ155),MONTH(NOTA[[#This Row],[TGL.NOTA]]))</f>
        <v/>
      </c>
      <c r="AK156" s="38" t="str">
        <f>LOWER(SUBSTITUTE(SUBSTITUTE(SUBSTITUTE(SUBSTITUTE(SUBSTITUTE(SUBSTITUTE(SUBSTITUTE(SUBSTITUTE(SUBSTITUTE(NOTA[NAMA BARANG]," ",),".",""),"-",""),"(",""),")",""),",",""),"/",""),"""",""),"+",""))</f>
        <v/>
      </c>
      <c r="AL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6" s="181" t="str">
        <f>IF(NOTA[[#This Row],[CONCAT1]]="","",MATCH(NOTA[[#This Row],[CONCAT1]],[2]!db[NB NOTA_C],0)+1)</f>
        <v/>
      </c>
    </row>
    <row r="157" spans="1:40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7" s="181" t="str">
        <f>IF(NOTA[[#This Row],[CONCAT1]]="","",MATCH(NOTA[[#This Row],[CONCAT1]],[2]!db[NB NOTA_C],0)+1)</f>
        <v/>
      </c>
    </row>
    <row r="158" spans="1:40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CTN]]*IF(NOTA[[#This Row],[C]]="",0,NOTA[[#This Row],[C]]))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65" t="str">
        <f ca="1">IF(NOTA[[#This Row],[ID_H]]="","",IF(NOTA[[#This Row],[FAKTUR]]="",INDIRECT(ADDRESS(ROW()-1,COLUMN())),NOTA[[#This Row],[FAKTUR]]))</f>
        <v/>
      </c>
      <c r="AI158" s="38" t="str">
        <f ca="1">IF(NOTA[[#This Row],[ID]]="","",COUNTIF(NOTA[ID_H],NOTA[[#This Row],[ID_H]]))</f>
        <v/>
      </c>
      <c r="AJ158" s="38" t="str">
        <f ca="1">IF(NOTA[[#This Row],[TGL.NOTA]]="",IF(NOTA[[#This Row],[SUPPLIER_H]]="","",AJ157),MONTH(NOTA[[#This Row],[TGL.NOTA]]))</f>
        <v/>
      </c>
      <c r="AK158" s="38" t="str">
        <f>LOWER(SUBSTITUTE(SUBSTITUTE(SUBSTITUTE(SUBSTITUTE(SUBSTITUTE(SUBSTITUTE(SUBSTITUTE(SUBSTITUTE(SUBSTITUTE(NOTA[NAMA BARANG]," ",),".",""),"-",""),"(",""),")",""),",",""),"/",""),"""",""),"+",""))</f>
        <v/>
      </c>
      <c r="AL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8" s="181" t="str">
        <f>IF(NOTA[[#This Row],[CONCAT1]]="","",MATCH(NOTA[[#This Row],[CONCAT1]],[2]!db[NB NOTA_C],0)+1)</f>
        <v/>
      </c>
    </row>
    <row r="159" spans="1:40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65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181" t="str">
        <f>IF(NOTA[[#This Row],[CONCAT1]]="","",MATCH(NOTA[[#This Row],[CONCAT1]],[2]!db[NB NOTA_C],0)+1)</f>
        <v/>
      </c>
    </row>
    <row r="160" spans="1:40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54"/>
      <c r="V160" s="37"/>
      <c r="W160" s="54" t="str">
        <f>IF(NOTA[[#This Row],[HARGA/ CTN]]="",NOTA[[#This Row],[JUMLAH_H]],NOTA[[#This Row],[HARGA/ CTN]]*IF(NOTA[[#This Row],[C]]="",0,NOTA[[#This Row],[C]]))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65" t="str">
        <f ca="1">IF(NOTA[[#This Row],[ID_H]]="","",IF(NOTA[[#This Row],[FAKTUR]]="",INDIRECT(ADDRESS(ROW()-1,COLUMN())),NOTA[[#This Row],[FAKTUR]]))</f>
        <v/>
      </c>
      <c r="AI160" s="38" t="str">
        <f ca="1">IF(NOTA[[#This Row],[ID]]="","",COUNTIF(NOTA[ID_H],NOTA[[#This Row],[ID_H]]))</f>
        <v/>
      </c>
      <c r="AJ160" s="38" t="str">
        <f ca="1">IF(NOTA[[#This Row],[TGL.NOTA]]="",IF(NOTA[[#This Row],[SUPPLIER_H]]="","",AJ159),MONTH(NOTA[[#This Row],[TGL.NOTA]]))</f>
        <v/>
      </c>
      <c r="AK160" s="38" t="str">
        <f>LOWER(SUBSTITUTE(SUBSTITUTE(SUBSTITUTE(SUBSTITUTE(SUBSTITUTE(SUBSTITUTE(SUBSTITUTE(SUBSTITUTE(SUBSTITUTE(NOTA[NAMA BARANG]," ",),".",""),"-",""),"(",""),")",""),",",""),"/",""),"""",""),"+",""))</f>
        <v/>
      </c>
      <c r="AL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0" s="181" t="str">
        <f>IF(NOTA[[#This Row],[CONCAT1]]="","",MATCH(NOTA[[#This Row],[CONCAT1]],[2]!db[NB NOTA_C],0)+1)</f>
        <v/>
      </c>
    </row>
    <row r="161" spans="1:40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65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1" s="181" t="str">
        <f>IF(NOTA[[#This Row],[CONCAT1]]="","",MATCH(NOTA[[#This Row],[CONCAT1]],[2]!db[NB NOTA_C],0)+1)</f>
        <v/>
      </c>
    </row>
    <row r="162" spans="1:40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2" s="181" t="str">
        <f>IF(NOTA[[#This Row],[CONCAT1]]="","",MATCH(NOTA[[#This Row],[CONCAT1]],[2]!db[NB NOTA_C],0)+1)</f>
        <v/>
      </c>
    </row>
    <row r="163" spans="1:40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CTN]]*IF(NOTA[[#This Row],[C]]="",0,NOTA[[#This Row],[C]]))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65" t="str">
        <f ca="1">IF(NOTA[[#This Row],[ID_H]]="","",IF(NOTA[[#This Row],[FAKTUR]]="",INDIRECT(ADDRESS(ROW()-1,COLUMN())),NOTA[[#This Row],[FAKTUR]]))</f>
        <v/>
      </c>
      <c r="AI163" s="38" t="str">
        <f ca="1">IF(NOTA[[#This Row],[ID]]="","",COUNTIF(NOTA[ID_H],NOTA[[#This Row],[ID_H]]))</f>
        <v/>
      </c>
      <c r="AJ163" s="38" t="str">
        <f ca="1">IF(NOTA[[#This Row],[TGL.NOTA]]="",IF(NOTA[[#This Row],[SUPPLIER_H]]="","",AJ162),MONTH(NOTA[[#This Row],[TGL.NOTA]]))</f>
        <v/>
      </c>
      <c r="AK163" s="38" t="str">
        <f>LOWER(SUBSTITUTE(SUBSTITUTE(SUBSTITUTE(SUBSTITUTE(SUBSTITUTE(SUBSTITUTE(SUBSTITUTE(SUBSTITUTE(SUBSTITUTE(NOTA[NAMA BARANG]," ",),".",""),"-",""),"(",""),")",""),",",""),"/",""),"""",""),"+",""))</f>
        <v/>
      </c>
      <c r="AL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3" s="181" t="str">
        <f>IF(NOTA[[#This Row],[CONCAT1]]="","",MATCH(NOTA[[#This Row],[CONCAT1]],[2]!db[NB NOTA_C],0)+1)</f>
        <v/>
      </c>
    </row>
    <row r="164" spans="1:40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4" s="181" t="str">
        <f>IF(NOTA[[#This Row],[CONCAT1]]="","",MATCH(NOTA[[#This Row],[CONCAT1]],[2]!db[NB NOTA_C],0)+1)</f>
        <v/>
      </c>
    </row>
    <row r="165" spans="1:40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CTN]]*IF(NOTA[[#This Row],[C]]="",0,NOTA[[#This Row],[C]]))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65" t="str">
        <f ca="1">IF(NOTA[[#This Row],[ID_H]]="","",IF(NOTA[[#This Row],[FAKTUR]]="",INDIRECT(ADDRESS(ROW()-1,COLUMN())),NOTA[[#This Row],[FAKTUR]]))</f>
        <v/>
      </c>
      <c r="AI165" s="38" t="str">
        <f ca="1">IF(NOTA[[#This Row],[ID]]="","",COUNTIF(NOTA[ID_H],NOTA[[#This Row],[ID_H]]))</f>
        <v/>
      </c>
      <c r="AJ165" s="38" t="str">
        <f ca="1">IF(NOTA[[#This Row],[TGL.NOTA]]="",IF(NOTA[[#This Row],[SUPPLIER_H]]="","",AJ164),MONTH(NOTA[[#This Row],[TGL.NOTA]]))</f>
        <v/>
      </c>
      <c r="AK165" s="38" t="str">
        <f>LOWER(SUBSTITUTE(SUBSTITUTE(SUBSTITUTE(SUBSTITUTE(SUBSTITUTE(SUBSTITUTE(SUBSTITUTE(SUBSTITUTE(SUBSTITUTE(NOTA[NAMA BARANG]," ",),".",""),"-",""),"(",""),")",""),",",""),"/",""),"""",""),"+",""))</f>
        <v/>
      </c>
      <c r="AL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5" s="181" t="str">
        <f>IF(NOTA[[#This Row],[CONCAT1]]="","",MATCH(NOTA[[#This Row],[CONCAT1]],[2]!db[NB NOTA_C],0)+1)</f>
        <v/>
      </c>
    </row>
    <row r="166" spans="1:40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6" s="181" t="str">
        <f>IF(NOTA[[#This Row],[CONCAT1]]="","",MATCH(NOTA[[#This Row],[CONCAT1]],[2]!db[NB NOTA_C],0)+1)</f>
        <v/>
      </c>
    </row>
    <row r="167" spans="1:40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CTN]]*IF(NOTA[[#This Row],[C]]="",0,NOTA[[#This Row],[C]]))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65" t="str">
        <f ca="1">IF(NOTA[[#This Row],[ID_H]]="","",IF(NOTA[[#This Row],[FAKTUR]]="",INDIRECT(ADDRESS(ROW()-1,COLUMN())),NOTA[[#This Row],[FAKTUR]]))</f>
        <v/>
      </c>
      <c r="AI167" s="38" t="str">
        <f ca="1">IF(NOTA[[#This Row],[ID]]="","",COUNTIF(NOTA[ID_H],NOTA[[#This Row],[ID_H]]))</f>
        <v/>
      </c>
      <c r="AJ167" s="38" t="str">
        <f ca="1">IF(NOTA[[#This Row],[TGL.NOTA]]="",IF(NOTA[[#This Row],[SUPPLIER_H]]="","",AJ166),MONTH(NOTA[[#This Row],[TGL.NOTA]]))</f>
        <v/>
      </c>
      <c r="AK167" s="38" t="str">
        <f>LOWER(SUBSTITUTE(SUBSTITUTE(SUBSTITUTE(SUBSTITUTE(SUBSTITUTE(SUBSTITUTE(SUBSTITUTE(SUBSTITUTE(SUBSTITUTE(NOTA[NAMA BARANG]," ",),".",""),"-",""),"(",""),")",""),",",""),"/",""),"""",""),"+",""))</f>
        <v/>
      </c>
      <c r="AL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181" t="str">
        <f>IF(NOTA[[#This Row],[CONCAT1]]="","",MATCH(NOTA[[#This Row],[CONCAT1]],[2]!db[NB NOTA_C],0)+1)</f>
        <v/>
      </c>
    </row>
    <row r="168" spans="1:40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8" s="181" t="str">
        <f>IF(NOTA[[#This Row],[CONCAT1]]="","",MATCH(NOTA[[#This Row],[CONCAT1]],[2]!db[NB NOTA_C],0)+1)</f>
        <v/>
      </c>
    </row>
    <row r="169" spans="1:40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CTN]]*IF(NOTA[[#This Row],[C]]="",0,NOTA[[#This Row],[C]]))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65" t="str">
        <f ca="1">IF(NOTA[[#This Row],[ID_H]]="","",IF(NOTA[[#This Row],[FAKTUR]]="",INDIRECT(ADDRESS(ROW()-1,COLUMN())),NOTA[[#This Row],[FAKTUR]]))</f>
        <v/>
      </c>
      <c r="AI169" s="38" t="str">
        <f ca="1">IF(NOTA[[#This Row],[ID]]="","",COUNTIF(NOTA[ID_H],NOTA[[#This Row],[ID_H]]))</f>
        <v/>
      </c>
      <c r="AJ169" s="38" t="str">
        <f ca="1">IF(NOTA[[#This Row],[TGL.NOTA]]="",IF(NOTA[[#This Row],[SUPPLIER_H]]="","",AJ168),MONTH(NOTA[[#This Row],[TGL.NOTA]]))</f>
        <v/>
      </c>
      <c r="AK169" s="38" t="str">
        <f>LOWER(SUBSTITUTE(SUBSTITUTE(SUBSTITUTE(SUBSTITUTE(SUBSTITUTE(SUBSTITUTE(SUBSTITUTE(SUBSTITUTE(SUBSTITUTE(NOTA[NAMA BARANG]," ",),".",""),"-",""),"(",""),")",""),",",""),"/",""),"""",""),"+",""))</f>
        <v/>
      </c>
      <c r="AL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9" s="181" t="str">
        <f>IF(NOTA[[#This Row],[CONCAT1]]="","",MATCH(NOTA[[#This Row],[CONCAT1]],[2]!db[NB NOTA_C],0)+1)</f>
        <v/>
      </c>
    </row>
    <row r="170" spans="1:40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0" s="181" t="str">
        <f>IF(NOTA[[#This Row],[CONCAT1]]="","",MATCH(NOTA[[#This Row],[CONCAT1]],[2]!db[NB NOTA_C],0)+1)</f>
        <v/>
      </c>
    </row>
    <row r="171" spans="1:40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CTN]]*IF(NOTA[[#This Row],[C]]="",0,NOTA[[#This Row],[C]]))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65" t="str">
        <f ca="1">IF(NOTA[[#This Row],[ID_H]]="","",IF(NOTA[[#This Row],[FAKTUR]]="",INDIRECT(ADDRESS(ROW()-1,COLUMN())),NOTA[[#This Row],[FAKTUR]]))</f>
        <v/>
      </c>
      <c r="AI171" s="38" t="str">
        <f ca="1">IF(NOTA[[#This Row],[ID]]="","",COUNTIF(NOTA[ID_H],NOTA[[#This Row],[ID_H]]))</f>
        <v/>
      </c>
      <c r="AJ171" s="38" t="str">
        <f ca="1">IF(NOTA[[#This Row],[TGL.NOTA]]="",IF(NOTA[[#This Row],[SUPPLIER_H]]="","",AJ170),MONTH(NOTA[[#This Row],[TGL.NOTA]]))</f>
        <v/>
      </c>
      <c r="AK171" s="38" t="str">
        <f>LOWER(SUBSTITUTE(SUBSTITUTE(SUBSTITUTE(SUBSTITUTE(SUBSTITUTE(SUBSTITUTE(SUBSTITUTE(SUBSTITUTE(SUBSTITUTE(NOTA[NAMA BARANG]," ",),".",""),"-",""),"(",""),")",""),",",""),"/",""),"""",""),"+",""))</f>
        <v/>
      </c>
      <c r="AL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181" t="str">
        <f>IF(NOTA[[#This Row],[CONCAT1]]="","",MATCH(NOTA[[#This Row],[CONCAT1]],[2]!db[NB NOTA_C],0)+1)</f>
        <v/>
      </c>
    </row>
    <row r="172" spans="1:40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CTN]]*IF(NOTA[[#This Row],[C]]="",0,NOTA[[#This Row],[C]]))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65" t="str">
        <f ca="1">IF(NOTA[[#This Row],[ID_H]]="","",IF(NOTA[[#This Row],[FAKTUR]]="",INDIRECT(ADDRESS(ROW()-1,COLUMN())),NOTA[[#This Row],[FAKTUR]]))</f>
        <v/>
      </c>
      <c r="AI172" s="38" t="str">
        <f ca="1">IF(NOTA[[#This Row],[ID]]="","",COUNTIF(NOTA[ID_H],NOTA[[#This Row],[ID_H]]))</f>
        <v/>
      </c>
      <c r="AJ172" s="38" t="str">
        <f ca="1">IF(NOTA[[#This Row],[TGL.NOTA]]="",IF(NOTA[[#This Row],[SUPPLIER_H]]="","",AJ171),MONTH(NOTA[[#This Row],[TGL.NOTA]]))</f>
        <v/>
      </c>
      <c r="AK172" s="38" t="str">
        <f>LOWER(SUBSTITUTE(SUBSTITUTE(SUBSTITUTE(SUBSTITUTE(SUBSTITUTE(SUBSTITUTE(SUBSTITUTE(SUBSTITUTE(SUBSTITUTE(NOTA[NAMA BARANG]," ",),".",""),"-",""),"(",""),")",""),",",""),"/",""),"""",""),"+",""))</f>
        <v/>
      </c>
      <c r="AL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2" s="181" t="str">
        <f>IF(NOTA[[#This Row],[CONCAT1]]="","",MATCH(NOTA[[#This Row],[CONCAT1]],[2]!db[NB NOTA_C],0)+1)</f>
        <v/>
      </c>
    </row>
    <row r="173" spans="1:40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65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3" s="181" t="str">
        <f>IF(NOTA[[#This Row],[CONCAT1]]="","",MATCH(NOTA[[#This Row],[CONCAT1]],[2]!db[NB NOTA_C],0)+1)</f>
        <v/>
      </c>
    </row>
    <row r="174" spans="1:40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65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181" t="str">
        <f>IF(NOTA[[#This Row],[CONCAT1]]="","",MATCH(NOTA[[#This Row],[CONCAT1]],[2]!db[NB NOTA_C],0)+1)</f>
        <v/>
      </c>
    </row>
    <row r="175" spans="1:40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65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5" s="181" t="str">
        <f>IF(NOTA[[#This Row],[CONCAT1]]="","",MATCH(NOTA[[#This Row],[CONCAT1]],[2]!db[NB NOTA_C],0)+1)</f>
        <v/>
      </c>
    </row>
    <row r="176" spans="1:40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CTN]]*IF(NOTA[[#This Row],[C]]="",0,NOTA[[#This Row],[C]]))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65" t="str">
        <f ca="1">IF(NOTA[[#This Row],[ID_H]]="","",IF(NOTA[[#This Row],[FAKTUR]]="",INDIRECT(ADDRESS(ROW()-1,COLUMN())),NOTA[[#This Row],[FAKTUR]]))</f>
        <v/>
      </c>
      <c r="AI176" s="38" t="str">
        <f ca="1">IF(NOTA[[#This Row],[ID]]="","",COUNTIF(NOTA[ID_H],NOTA[[#This Row],[ID_H]]))</f>
        <v/>
      </c>
      <c r="AJ176" s="38" t="str">
        <f ca="1">IF(NOTA[[#This Row],[TGL.NOTA]]="",IF(NOTA[[#This Row],[SUPPLIER_H]]="","",AJ175),MONTH(NOTA[[#This Row],[TGL.NOTA]]))</f>
        <v/>
      </c>
      <c r="AK176" s="38" t="str">
        <f>LOWER(SUBSTITUTE(SUBSTITUTE(SUBSTITUTE(SUBSTITUTE(SUBSTITUTE(SUBSTITUTE(SUBSTITUTE(SUBSTITUTE(SUBSTITUTE(NOTA[NAMA BARANG]," ",),".",""),"-",""),"(",""),")",""),",",""),"/",""),"""",""),"+",""))</f>
        <v/>
      </c>
      <c r="AL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6" s="181" t="str">
        <f>IF(NOTA[[#This Row],[CONCAT1]]="","",MATCH(NOTA[[#This Row],[CONCAT1]],[2]!db[NB NOTA_C],0)+1)</f>
        <v/>
      </c>
    </row>
    <row r="177" spans="1:40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7" s="181" t="str">
        <f>IF(NOTA[[#This Row],[CONCAT1]]="","",MATCH(NOTA[[#This Row],[CONCAT1]],[2]!db[NB NOTA_C],0)+1)</f>
        <v/>
      </c>
    </row>
    <row r="178" spans="1:40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65" t="str">
        <f ca="1">IF(NOTA[[#This Row],[ID_H]]="","",IF(NOTA[[#This Row],[FAKTUR]]="",INDIRECT(ADDRESS(ROW()-1,COLUMN())),NOTA[[#This Row],[FAKTUR]]))</f>
        <v/>
      </c>
      <c r="AI178" s="38" t="str">
        <f ca="1">IF(NOTA[[#This Row],[ID]]="","",COUNTIF(NOTA[ID_H],NOTA[[#This Row],[ID_H]]))</f>
        <v/>
      </c>
      <c r="AJ178" s="38" t="str">
        <f ca="1">IF(NOTA[[#This Row],[TGL.NOTA]]="",IF(NOTA[[#This Row],[SUPPLIER_H]]="","",AJ177),MONTH(NOTA[[#This Row],[TGL.NOTA]]))</f>
        <v/>
      </c>
      <c r="AK178" s="38" t="str">
        <f>LOWER(SUBSTITUTE(SUBSTITUTE(SUBSTITUTE(SUBSTITUTE(SUBSTITUTE(SUBSTITUTE(SUBSTITUTE(SUBSTITUTE(SUBSTITUTE(NOTA[NAMA BARANG]," ",),".",""),"-",""),"(",""),")",""),",",""),"/",""),"""",""),"+",""))</f>
        <v/>
      </c>
      <c r="AL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8" s="181" t="str">
        <f>IF(NOTA[[#This Row],[CONCAT1]]="","",MATCH(NOTA[[#This Row],[CONCAT1]],[2]!db[NB NOTA_C],0)+1)</f>
        <v/>
      </c>
    </row>
    <row r="179" spans="1:40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65" t="str">
        <f ca="1">IF(NOTA[[#This Row],[ID_H]]="","",IF(NOTA[[#This Row],[FAKTUR]]="",INDIRECT(ADDRESS(ROW()-1,COLUMN())),NOTA[[#This Row],[FAKTUR]]))</f>
        <v/>
      </c>
      <c r="AI179" s="38" t="str">
        <f ca="1">IF(NOTA[[#This Row],[ID]]="","",COUNTIF(NOTA[ID_H],NOTA[[#This Row],[ID_H]]))</f>
        <v/>
      </c>
      <c r="AJ179" s="38" t="str">
        <f ca="1">IF(NOTA[[#This Row],[TGL.NOTA]]="",IF(NOTA[[#This Row],[SUPPLIER_H]]="","",AJ178),MONTH(NOTA[[#This Row],[TGL.NOTA]]))</f>
        <v/>
      </c>
      <c r="AK179" s="38" t="str">
        <f>LOWER(SUBSTITUTE(SUBSTITUTE(SUBSTITUTE(SUBSTITUTE(SUBSTITUTE(SUBSTITUTE(SUBSTITUTE(SUBSTITUTE(SUBSTITUTE(NOTA[NAMA BARANG]," ",),".",""),"-",""),"(",""),")",""),",",""),"/",""),"""",""),"+",""))</f>
        <v/>
      </c>
      <c r="AL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9" s="181" t="str">
        <f>IF(NOTA[[#This Row],[CONCAT1]]="","",MATCH(NOTA[[#This Row],[CONCAT1]],[2]!db[NB NOTA_C],0)+1)</f>
        <v/>
      </c>
    </row>
    <row r="180" spans="1:40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162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65" t="str">
        <f ca="1">IF(NOTA[[#This Row],[ID_H]]="","",IF(NOTA[[#This Row],[FAKTUR]]="",INDIRECT(ADDRESS(ROW()-1,COLUMN())),NOTA[[#This Row],[FAKTUR]]))</f>
        <v/>
      </c>
      <c r="AI180" s="38" t="str">
        <f ca="1">IF(NOTA[[#This Row],[ID]]="","",COUNTIF(NOTA[ID_H],NOTA[[#This Row],[ID_H]]))</f>
        <v/>
      </c>
      <c r="AJ180" s="38" t="str">
        <f ca="1">IF(NOTA[[#This Row],[TGL.NOTA]]="",IF(NOTA[[#This Row],[SUPPLIER_H]]="","",AJ179),MONTH(NOTA[[#This Row],[TGL.NOTA]]))</f>
        <v/>
      </c>
      <c r="AK180" s="38" t="str">
        <f>LOWER(SUBSTITUTE(SUBSTITUTE(SUBSTITUTE(SUBSTITUTE(SUBSTITUTE(SUBSTITUTE(SUBSTITUTE(SUBSTITUTE(SUBSTITUTE(NOTA[NAMA BARANG]," ",),".",""),"-",""),"(",""),")",""),",",""),"/",""),"""",""),"+",""))</f>
        <v/>
      </c>
      <c r="AL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0" s="181" t="str">
        <f>IF(NOTA[[#This Row],[CONCAT1]]="","",MATCH(NOTA[[#This Row],[CONCAT1]],[2]!db[NB NOTA_C],0)+1)</f>
        <v/>
      </c>
    </row>
    <row r="181" spans="1:40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162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65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1" s="181" t="str">
        <f>IF(NOTA[[#This Row],[CONCAT1]]="","",MATCH(NOTA[[#This Row],[CONCAT1]],[2]!db[NB NOTA_C],0)+1)</f>
        <v/>
      </c>
    </row>
    <row r="182" spans="1:40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162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65" t="str">
        <f ca="1">IF(NOTA[[#This Row],[ID_H]]="","",IF(NOTA[[#This Row],[FAKTUR]]="",INDIRECT(ADDRESS(ROW()-1,COLUMN())),NOTA[[#This Row],[FAKTUR]]))</f>
        <v/>
      </c>
      <c r="AI182" s="38" t="str">
        <f ca="1">IF(NOTA[[#This Row],[ID]]="","",COUNTIF(NOTA[ID_H],NOTA[[#This Row],[ID_H]]))</f>
        <v/>
      </c>
      <c r="AJ182" s="38" t="str">
        <f ca="1">IF(NOTA[[#This Row],[TGL.NOTA]]="",IF(NOTA[[#This Row],[SUPPLIER_H]]="","",AJ181),MONTH(NOTA[[#This Row],[TGL.NOTA]]))</f>
        <v/>
      </c>
      <c r="AK182" s="38" t="str">
        <f>LOWER(SUBSTITUTE(SUBSTITUTE(SUBSTITUTE(SUBSTITUTE(SUBSTITUTE(SUBSTITUTE(SUBSTITUTE(SUBSTITUTE(SUBSTITUTE(NOTA[NAMA BARANG]," ",),".",""),"-",""),"(",""),")",""),",",""),"/",""),"""",""),"+",""))</f>
        <v/>
      </c>
      <c r="AL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2" s="181" t="str">
        <f>IF(NOTA[[#This Row],[CONCAT1]]="","",MATCH(NOTA[[#This Row],[CONCAT1]],[2]!db[NB NOTA_C],0)+1)</f>
        <v/>
      </c>
    </row>
    <row r="183" spans="1:40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162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65" t="str">
        <f ca="1">IF(NOTA[[#This Row],[ID_H]]="","",IF(NOTA[[#This Row],[FAKTUR]]="",INDIRECT(ADDRESS(ROW()-1,COLUMN())),NOTA[[#This Row],[FAKTUR]]))</f>
        <v/>
      </c>
      <c r="AI183" s="38" t="str">
        <f ca="1">IF(NOTA[[#This Row],[ID]]="","",COUNTIF(NOTA[ID_H],NOTA[[#This Row],[ID_H]]))</f>
        <v/>
      </c>
      <c r="AJ183" s="38" t="str">
        <f ca="1">IF(NOTA[[#This Row],[TGL.NOTA]]="",IF(NOTA[[#This Row],[SUPPLIER_H]]="","",AJ182),MONTH(NOTA[[#This Row],[TGL.NOTA]]))</f>
        <v/>
      </c>
      <c r="AK183" s="38" t="str">
        <f>LOWER(SUBSTITUTE(SUBSTITUTE(SUBSTITUTE(SUBSTITUTE(SUBSTITUTE(SUBSTITUTE(SUBSTITUTE(SUBSTITUTE(SUBSTITUTE(NOTA[NAMA BARANG]," ",),".",""),"-",""),"(",""),")",""),",",""),"/",""),"""",""),"+",""))</f>
        <v/>
      </c>
      <c r="AL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3" s="181" t="str">
        <f>IF(NOTA[[#This Row],[CONCAT1]]="","",MATCH(NOTA[[#This Row],[CONCAT1]],[2]!db[NB NOTA_C],0)+1)</f>
        <v/>
      </c>
    </row>
    <row r="184" spans="1:40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162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65" t="str">
        <f ca="1">IF(NOTA[[#This Row],[ID_H]]="","",IF(NOTA[[#This Row],[FAKTUR]]="",INDIRECT(ADDRESS(ROW()-1,COLUMN())),NOTA[[#This Row],[FAKTUR]]))</f>
        <v/>
      </c>
      <c r="AI184" s="38" t="str">
        <f ca="1">IF(NOTA[[#This Row],[ID]]="","",COUNTIF(NOTA[ID_H],NOTA[[#This Row],[ID_H]]))</f>
        <v/>
      </c>
      <c r="AJ184" s="38" t="str">
        <f ca="1">IF(NOTA[[#This Row],[TGL.NOTA]]="",IF(NOTA[[#This Row],[SUPPLIER_H]]="","",AJ183),MONTH(NOTA[[#This Row],[TGL.NOTA]]))</f>
        <v/>
      </c>
      <c r="AK184" s="38" t="str">
        <f>LOWER(SUBSTITUTE(SUBSTITUTE(SUBSTITUTE(SUBSTITUTE(SUBSTITUTE(SUBSTITUTE(SUBSTITUTE(SUBSTITUTE(SUBSTITUTE(NOTA[NAMA BARANG]," ",),".",""),"-",""),"(",""),")",""),",",""),"/",""),"""",""),"+",""))</f>
        <v/>
      </c>
      <c r="AL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181" t="str">
        <f>IF(NOTA[[#This Row],[CONCAT1]]="","",MATCH(NOTA[[#This Row],[CONCAT1]],[2]!db[NB NOTA_C],0)+1)</f>
        <v/>
      </c>
    </row>
    <row r="185" spans="1:40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162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65" t="str">
        <f ca="1">IF(NOTA[[#This Row],[ID_H]]="","",IF(NOTA[[#This Row],[FAKTUR]]="",INDIRECT(ADDRESS(ROW()-1,COLUMN())),NOTA[[#This Row],[FAKTUR]]))</f>
        <v/>
      </c>
      <c r="AI185" s="38" t="str">
        <f ca="1">IF(NOTA[[#This Row],[ID]]="","",COUNTIF(NOTA[ID_H],NOTA[[#This Row],[ID_H]]))</f>
        <v/>
      </c>
      <c r="AJ185" s="38" t="str">
        <f ca="1">IF(NOTA[[#This Row],[TGL.NOTA]]="",IF(NOTA[[#This Row],[SUPPLIER_H]]="","",AJ184),MONTH(NOTA[[#This Row],[TGL.NOTA]]))</f>
        <v/>
      </c>
      <c r="AK185" s="38" t="str">
        <f>LOWER(SUBSTITUTE(SUBSTITUTE(SUBSTITUTE(SUBSTITUTE(SUBSTITUTE(SUBSTITUTE(SUBSTITUTE(SUBSTITUTE(SUBSTITUTE(NOTA[NAMA BARANG]," ",),".",""),"-",""),"(",""),")",""),",",""),"/",""),"""",""),"+",""))</f>
        <v/>
      </c>
      <c r="AL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5" s="181" t="str">
        <f>IF(NOTA[[#This Row],[CONCAT1]]="","",MATCH(NOTA[[#This Row],[CONCAT1]],[2]!db[NB NOTA_C],0)+1)</f>
        <v/>
      </c>
    </row>
    <row r="186" spans="1:40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65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6" s="181" t="str">
        <f>IF(NOTA[[#This Row],[CONCAT1]]="","",MATCH(NOTA[[#This Row],[CONCAT1]],[2]!db[NB NOTA_C],0)+1)</f>
        <v/>
      </c>
    </row>
    <row r="187" spans="1:40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65" t="str">
        <f ca="1">IF(NOTA[[#This Row],[ID_H]]="","",IF(NOTA[[#This Row],[FAKTUR]]="",INDIRECT(ADDRESS(ROW()-1,COLUMN())),NOTA[[#This Row],[FAKTUR]]))</f>
        <v/>
      </c>
      <c r="AI187" s="38" t="str">
        <f ca="1">IF(NOTA[[#This Row],[ID]]="","",COUNTIF(NOTA[ID_H],NOTA[[#This Row],[ID_H]]))</f>
        <v/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/>
      </c>
      <c r="AL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7" s="181" t="str">
        <f>IF(NOTA[[#This Row],[CONCAT1]]="","",MATCH(NOTA[[#This Row],[CONCAT1]],[2]!db[NB NOTA_C],0)+1)</f>
        <v/>
      </c>
    </row>
    <row r="188" spans="1:40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8" s="181" t="str">
        <f>IF(NOTA[[#This Row],[CONCAT1]]="","",MATCH(NOTA[[#This Row],[CONCAT1]],[2]!db[NB NOTA_C],0)+1)</f>
        <v/>
      </c>
    </row>
    <row r="189" spans="1:40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189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65" t="str">
        <f ca="1">IF(NOTA[[#This Row],[ID_H]]="","",IF(NOTA[[#This Row],[FAKTUR]]="",INDIRECT(ADDRESS(ROW()-1,COLUMN())),NOTA[[#This Row],[FAKTUR]]))</f>
        <v/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/>
      </c>
      <c r="AL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9" s="181" t="str">
        <f>IF(NOTA[[#This Row],[CONCAT1]]="","",MATCH(NOTA[[#This Row],[CONCAT1]],[2]!db[NB NOTA_C],0)+1)</f>
        <v/>
      </c>
    </row>
    <row r="190" spans="1:40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65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0" s="181" t="str">
        <f>IF(NOTA[[#This Row],[CONCAT1]]="","",MATCH(NOTA[[#This Row],[CONCAT1]],[2]!db[NB NOTA_C],0)+1)</f>
        <v/>
      </c>
    </row>
    <row r="191" spans="1:40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65" t="str">
        <f ca="1">IF(NOTA[[#This Row],[ID_H]]="","",IF(NOTA[[#This Row],[FAKTUR]]="",INDIRECT(ADDRESS(ROW()-1,COLUMN())),NOTA[[#This Row],[FAKTUR]]))</f>
        <v/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/>
      </c>
      <c r="AL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1" s="181" t="str">
        <f>IF(NOTA[[#This Row],[CONCAT1]]="","",MATCH(NOTA[[#This Row],[CONCAT1]],[2]!db[NB NOTA_C],0)+1)</f>
        <v/>
      </c>
    </row>
    <row r="192" spans="1:40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65" t="str">
        <f ca="1">IF(NOTA[[#This Row],[ID_H]]="","",IF(NOTA[[#This Row],[FAKTUR]]="",INDIRECT(ADDRESS(ROW()-1,COLUMN())),NOTA[[#This Row],[FAKTUR]]))</f>
        <v/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/>
      </c>
      <c r="AL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2" s="181" t="str">
        <f>IF(NOTA[[#This Row],[CONCAT1]]="","",MATCH(NOTA[[#This Row],[CONCAT1]],[2]!db[NB NOTA_C],0)+1)</f>
        <v/>
      </c>
    </row>
    <row r="193" spans="1:40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65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3" s="181" t="str">
        <f>IF(NOTA[[#This Row],[CONCAT1]]="","",MATCH(NOTA[[#This Row],[CONCAT1]],[2]!db[NB NOTA_C],0)+1)</f>
        <v/>
      </c>
    </row>
    <row r="194" spans="1:40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65" t="str">
        <f ca="1">IF(NOTA[[#This Row],[ID_H]]="","",IF(NOTA[[#This Row],[FAKTUR]]="",INDIRECT(ADDRESS(ROW()-1,COLUMN())),NOTA[[#This Row],[FAKTUR]]))</f>
        <v/>
      </c>
      <c r="AI194" s="38" t="str">
        <f ca="1">IF(NOTA[[#This Row],[ID]]="","",COUNTIF(NOTA[ID_H],NOTA[[#This Row],[ID_H]]))</f>
        <v/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/>
      </c>
      <c r="AL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181" t="str">
        <f>IF(NOTA[[#This Row],[CONCAT1]]="","",MATCH(NOTA[[#This Row],[CONCAT1]],[2]!db[NB NOTA_C],0)+1)</f>
        <v/>
      </c>
    </row>
    <row r="195" spans="1:40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65" t="str">
        <f ca="1">IF(NOTA[[#This Row],[ID_H]]="","",IF(NOTA[[#This Row],[FAKTUR]]="",INDIRECT(ADDRESS(ROW()-1,COLUMN())),NOTA[[#This Row],[FAKTUR]]))</f>
        <v/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/>
      </c>
      <c r="AL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5" s="181" t="str">
        <f>IF(NOTA[[#This Row],[CONCAT1]]="","",MATCH(NOTA[[#This Row],[CONCAT1]],[2]!db[NB NOTA_C],0)+1)</f>
        <v/>
      </c>
    </row>
    <row r="196" spans="1:40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6" s="181" t="str">
        <f>IF(NOTA[[#This Row],[CONCAT1]]="","",MATCH(NOTA[[#This Row],[CONCAT1]],[2]!db[NB NOTA_C],0)+1)</f>
        <v/>
      </c>
    </row>
    <row r="197" spans="1:40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65" t="str">
        <f ca="1">IF(NOTA[[#This Row],[ID_H]]="","",IF(NOTA[[#This Row],[FAKTUR]]="",INDIRECT(ADDRESS(ROW()-1,COLUMN())),NOTA[[#This Row],[FAKTUR]]))</f>
        <v/>
      </c>
      <c r="AI197" s="38" t="str">
        <f ca="1">IF(NOTA[[#This Row],[ID]]="","",COUNTIF(NOTA[ID_H],NOTA[[#This Row],[ID_H]]))</f>
        <v/>
      </c>
      <c r="AJ197" s="38" t="str">
        <f ca="1">IF(NOTA[[#This Row],[TGL.NOTA]]="",IF(NOTA[[#This Row],[SUPPLIER_H]]="","",AJ196),MONTH(NOTA[[#This Row],[TGL.NOTA]]))</f>
        <v/>
      </c>
      <c r="AK197" s="38" t="str">
        <f>LOWER(SUBSTITUTE(SUBSTITUTE(SUBSTITUTE(SUBSTITUTE(SUBSTITUTE(SUBSTITUTE(SUBSTITUTE(SUBSTITUTE(SUBSTITUTE(NOTA[NAMA BARANG]," ",),".",""),"-",""),"(",""),")",""),",",""),"/",""),"""",""),"+",""))</f>
        <v/>
      </c>
      <c r="AL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7" s="181" t="str">
        <f>IF(NOTA[[#This Row],[CONCAT1]]="","",MATCH(NOTA[[#This Row],[CONCAT1]],[2]!db[NB NOTA_C],0)+1)</f>
        <v/>
      </c>
    </row>
    <row r="198" spans="1:40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181" t="str">
        <f>IF(NOTA[[#This Row],[CONCAT1]]="","",MATCH(NOTA[[#This Row],[CONCAT1]],[2]!db[NB NOTA_C],0)+1)</f>
        <v/>
      </c>
    </row>
    <row r="199" spans="1:40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65" t="str">
        <f ca="1">IF(NOTA[[#This Row],[ID_H]]="","",IF(NOTA[[#This Row],[FAKTUR]]="",INDIRECT(ADDRESS(ROW()-1,COLUMN())),NOTA[[#This Row],[FAKTUR]]))</f>
        <v/>
      </c>
      <c r="AI199" s="38" t="str">
        <f ca="1">IF(NOTA[[#This Row],[ID]]="","",COUNTIF(NOTA[ID_H],NOTA[[#This Row],[ID_H]]))</f>
        <v/>
      </c>
      <c r="AJ199" s="38" t="str">
        <f ca="1">IF(NOTA[[#This Row],[TGL.NOTA]]="",IF(NOTA[[#This Row],[SUPPLIER_H]]="","",AJ198),MONTH(NOTA[[#This Row],[TGL.NOTA]]))</f>
        <v/>
      </c>
      <c r="AK199" s="38" t="str">
        <f>LOWER(SUBSTITUTE(SUBSTITUTE(SUBSTITUTE(SUBSTITUTE(SUBSTITUTE(SUBSTITUTE(SUBSTITUTE(SUBSTITUTE(SUBSTITUTE(NOTA[NAMA BARANG]," ",),".",""),"-",""),"(",""),")",""),",",""),"/",""),"""",""),"+",""))</f>
        <v/>
      </c>
      <c r="AL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9" s="181" t="str">
        <f>IF(NOTA[[#This Row],[CONCAT1]]="","",MATCH(NOTA[[#This Row],[CONCAT1]],[2]!db[NB NOTA_C],0)+1)</f>
        <v/>
      </c>
    </row>
    <row r="200" spans="1:40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65" t="str">
        <f ca="1">IF(NOTA[[#This Row],[ID_H]]="","",IF(NOTA[[#This Row],[FAKTUR]]="",INDIRECT(ADDRESS(ROW()-1,COLUMN())),NOTA[[#This Row],[FAKTUR]]))</f>
        <v/>
      </c>
      <c r="AI200" s="38" t="str">
        <f ca="1">IF(NOTA[[#This Row],[ID]]="","",COUNTIF(NOTA[ID_H],NOTA[[#This Row],[ID_H]]))</f>
        <v/>
      </c>
      <c r="AJ200" s="38" t="str">
        <f ca="1">IF(NOTA[[#This Row],[TGL.NOTA]]="",IF(NOTA[[#This Row],[SUPPLIER_H]]="","",AJ199),MONTH(NOTA[[#This Row],[TGL.NOTA]]))</f>
        <v/>
      </c>
      <c r="AK200" s="38" t="str">
        <f>LOWER(SUBSTITUTE(SUBSTITUTE(SUBSTITUTE(SUBSTITUTE(SUBSTITUTE(SUBSTITUTE(SUBSTITUTE(SUBSTITUTE(SUBSTITUTE(NOTA[NAMA BARANG]," ",),".",""),"-",""),"(",""),")",""),",",""),"/",""),"""",""),"+",""))</f>
        <v/>
      </c>
      <c r="AL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181" t="str">
        <f>IF(NOTA[[#This Row],[CONCAT1]]="","",MATCH(NOTA[[#This Row],[CONCAT1]],[2]!db[NB NOTA_C],0)+1)</f>
        <v/>
      </c>
    </row>
    <row r="201" spans="1:40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65" t="str">
        <f ca="1">IF(NOTA[[#This Row],[ID_H]]="","",IF(NOTA[[#This Row],[FAKTUR]]="",INDIRECT(ADDRESS(ROW()-1,COLUMN())),NOTA[[#This Row],[FAKTUR]]))</f>
        <v/>
      </c>
      <c r="AI201" s="38" t="str">
        <f ca="1">IF(NOTA[[#This Row],[ID]]="","",COUNTIF(NOTA[ID_H],NOTA[[#This Row],[ID_H]]))</f>
        <v/>
      </c>
      <c r="AJ201" s="38" t="str">
        <f ca="1">IF(NOTA[[#This Row],[TGL.NOTA]]="",IF(NOTA[[#This Row],[SUPPLIER_H]]="","",AJ200),MONTH(NOTA[[#This Row],[TGL.NOTA]]))</f>
        <v/>
      </c>
      <c r="AK201" s="38" t="str">
        <f>LOWER(SUBSTITUTE(SUBSTITUTE(SUBSTITUTE(SUBSTITUTE(SUBSTITUTE(SUBSTITUTE(SUBSTITUTE(SUBSTITUTE(SUBSTITUTE(NOTA[NAMA BARANG]," ",),".",""),"-",""),"(",""),")",""),",",""),"/",""),"""",""),"+",""))</f>
        <v/>
      </c>
      <c r="AL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1" s="181" t="str">
        <f>IF(NOTA[[#This Row],[CONCAT1]]="","",MATCH(NOTA[[#This Row],[CONCAT1]],[2]!db[NB NOTA_C],0)+1)</f>
        <v/>
      </c>
    </row>
    <row r="202" spans="1:40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65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181" t="str">
        <f>IF(NOTA[[#This Row],[CONCAT1]]="","",MATCH(NOTA[[#This Row],[CONCAT1]],[2]!db[NB NOTA_C],0)+1)</f>
        <v/>
      </c>
    </row>
    <row r="203" spans="1:40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65" t="str">
        <f ca="1">IF(NOTA[[#This Row],[ID_H]]="","",IF(NOTA[[#This Row],[FAKTUR]]="",INDIRECT(ADDRESS(ROW()-1,COLUMN())),NOTA[[#This Row],[FAKTUR]]))</f>
        <v/>
      </c>
      <c r="AI203" s="38" t="str">
        <f ca="1">IF(NOTA[[#This Row],[ID]]="","",COUNTIF(NOTA[ID_H],NOTA[[#This Row],[ID_H]]))</f>
        <v/>
      </c>
      <c r="AJ203" s="38" t="str">
        <f ca="1">IF(NOTA[[#This Row],[TGL.NOTA]]="",IF(NOTA[[#This Row],[SUPPLIER_H]]="","",AJ202),MONTH(NOTA[[#This Row],[TGL.NOTA]]))</f>
        <v/>
      </c>
      <c r="AK203" s="38" t="str">
        <f>LOWER(SUBSTITUTE(SUBSTITUTE(SUBSTITUTE(SUBSTITUTE(SUBSTITUTE(SUBSTITUTE(SUBSTITUTE(SUBSTITUTE(SUBSTITUTE(NOTA[NAMA BARANG]," ",),".",""),"-",""),"(",""),")",""),",",""),"/",""),"""",""),"+",""))</f>
        <v/>
      </c>
      <c r="AL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3" s="181" t="str">
        <f>IF(NOTA[[#This Row],[CONCAT1]]="","",MATCH(NOTA[[#This Row],[CONCAT1]],[2]!db[NB NOTA_C],0)+1)</f>
        <v/>
      </c>
    </row>
    <row r="204" spans="1:40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65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4" s="181" t="str">
        <f>IF(NOTA[[#This Row],[CONCAT1]]="","",MATCH(NOTA[[#This Row],[CONCAT1]],[2]!db[NB NOTA_C],0)+1)</f>
        <v/>
      </c>
    </row>
    <row r="205" spans="1:40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65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5" s="181" t="str">
        <f>IF(NOTA[[#This Row],[CONCAT1]]="","",MATCH(NOTA[[#This Row],[CONCAT1]],[2]!db[NB NOTA_C],0)+1)</f>
        <v/>
      </c>
    </row>
    <row r="206" spans="1:40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65" t="str">
        <f ca="1">IF(NOTA[[#This Row],[ID_H]]="","",IF(NOTA[[#This Row],[FAKTUR]]="",INDIRECT(ADDRESS(ROW()-1,COLUMN())),NOTA[[#This Row],[FAKTUR]]))</f>
        <v/>
      </c>
      <c r="AI206" s="38" t="str">
        <f ca="1">IF(NOTA[[#This Row],[ID]]="","",COUNTIF(NOTA[ID_H],NOTA[[#This Row],[ID_H]]))</f>
        <v/>
      </c>
      <c r="AJ206" s="38" t="str">
        <f ca="1">IF(NOTA[[#This Row],[TGL.NOTA]]="",IF(NOTA[[#This Row],[SUPPLIER_H]]="","",AJ205),MONTH(NOTA[[#This Row],[TGL.NOTA]]))</f>
        <v/>
      </c>
      <c r="AK206" s="38" t="str">
        <f>LOWER(SUBSTITUTE(SUBSTITUTE(SUBSTITUTE(SUBSTITUTE(SUBSTITUTE(SUBSTITUTE(SUBSTITUTE(SUBSTITUTE(SUBSTITUTE(NOTA[NAMA BARANG]," ",),".",""),"-",""),"(",""),")",""),",",""),"/",""),"""",""),"+",""))</f>
        <v/>
      </c>
      <c r="AL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181" t="str">
        <f>IF(NOTA[[#This Row],[CONCAT1]]="","",MATCH(NOTA[[#This Row],[CONCAT1]],[2]!db[NB NOTA_C],0)+1)</f>
        <v/>
      </c>
    </row>
    <row r="207" spans="1:40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65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7" s="181" t="str">
        <f>IF(NOTA[[#This Row],[CONCAT1]]="","",MATCH(NOTA[[#This Row],[CONCAT1]],[2]!db[NB NOTA_C],0)+1)</f>
        <v/>
      </c>
    </row>
    <row r="208" spans="1:40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65" t="str">
        <f ca="1">IF(NOTA[[#This Row],[ID_H]]="","",IF(NOTA[[#This Row],[FAKTUR]]="",INDIRECT(ADDRESS(ROW()-1,COLUMN())),NOTA[[#This Row],[FAKTUR]]))</f>
        <v/>
      </c>
      <c r="AI208" s="38" t="str">
        <f ca="1">IF(NOTA[[#This Row],[ID]]="","",COUNTIF(NOTA[ID_H],NOTA[[#This Row],[ID_H]]))</f>
        <v/>
      </c>
      <c r="AJ208" s="38" t="str">
        <f ca="1">IF(NOTA[[#This Row],[TGL.NOTA]]="",IF(NOTA[[#This Row],[SUPPLIER_H]]="","",AJ207),MONTH(NOTA[[#This Row],[TGL.NOTA]]))</f>
        <v/>
      </c>
      <c r="AK208" s="38" t="str">
        <f>LOWER(SUBSTITUTE(SUBSTITUTE(SUBSTITUTE(SUBSTITUTE(SUBSTITUTE(SUBSTITUTE(SUBSTITUTE(SUBSTITUTE(SUBSTITUTE(NOTA[NAMA BARANG]," ",),".",""),"-",""),"(",""),")",""),",",""),"/",""),"""",""),"+",""))</f>
        <v/>
      </c>
      <c r="AL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8" s="181" t="str">
        <f>IF(NOTA[[#This Row],[CONCAT1]]="","",MATCH(NOTA[[#This Row],[CONCAT1]],[2]!db[NB NOTA_C],0)+1)</f>
        <v/>
      </c>
    </row>
    <row r="209" spans="1:40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9" s="181" t="str">
        <f>IF(NOTA[[#This Row],[CONCAT1]]="","",MATCH(NOTA[[#This Row],[CONCAT1]],[2]!db[NB NOTA_C],0)+1)</f>
        <v/>
      </c>
    </row>
    <row r="210" spans="1:40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CTN]]*IF(NOTA[[#This Row],[C]]="",0,NOTA[[#This Row],[C]]))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65" t="str">
        <f ca="1">IF(NOTA[[#This Row],[ID_H]]="","",IF(NOTA[[#This Row],[FAKTUR]]="",INDIRECT(ADDRESS(ROW()-1,COLUMN())),NOTA[[#This Row],[FAKTUR]]))</f>
        <v/>
      </c>
      <c r="AI210" s="38" t="str">
        <f ca="1">IF(NOTA[[#This Row],[ID]]="","",COUNTIF(NOTA[ID_H],NOTA[[#This Row],[ID_H]]))</f>
        <v/>
      </c>
      <c r="AJ210" s="38" t="str">
        <f ca="1">IF(NOTA[[#This Row],[TGL.NOTA]]="",IF(NOTA[[#This Row],[SUPPLIER_H]]="","",AJ209),MONTH(NOTA[[#This Row],[TGL.NOTA]]))</f>
        <v/>
      </c>
      <c r="AK210" s="38" t="str">
        <f>LOWER(SUBSTITUTE(SUBSTITUTE(SUBSTITUTE(SUBSTITUTE(SUBSTITUTE(SUBSTITUTE(SUBSTITUTE(SUBSTITUTE(SUBSTITUTE(NOTA[NAMA BARANG]," ",),".",""),"-",""),"(",""),")",""),",",""),"/",""),"""",""),"+",""))</f>
        <v/>
      </c>
      <c r="AL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181" t="str">
        <f>IF(NOTA[[#This Row],[CONCAT1]]="","",MATCH(NOTA[[#This Row],[CONCAT1]],[2]!db[NB NOTA_C],0)+1)</f>
        <v/>
      </c>
    </row>
    <row r="211" spans="1:40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65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1" s="181" t="str">
        <f>IF(NOTA[[#This Row],[CONCAT1]]="","",MATCH(NOTA[[#This Row],[CONCAT1]],[2]!db[NB NOTA_C],0)+1)</f>
        <v/>
      </c>
    </row>
    <row r="212" spans="1:40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CTN]]*IF(NOTA[[#This Row],[C]]="",0,NOTA[[#This Row],[C]]))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65" t="str">
        <f ca="1">IF(NOTA[[#This Row],[ID_H]]="","",IF(NOTA[[#This Row],[FAKTUR]]="",INDIRECT(ADDRESS(ROW()-1,COLUMN())),NOTA[[#This Row],[FAKTUR]]))</f>
        <v/>
      </c>
      <c r="AI212" s="38" t="str">
        <f ca="1">IF(NOTA[[#This Row],[ID]]="","",COUNTIF(NOTA[ID_H],NOTA[[#This Row],[ID_H]]))</f>
        <v/>
      </c>
      <c r="AJ212" s="38" t="str">
        <f ca="1">IF(NOTA[[#This Row],[TGL.NOTA]]="",IF(NOTA[[#This Row],[SUPPLIER_H]]="","",AJ211),MONTH(NOTA[[#This Row],[TGL.NOTA]]))</f>
        <v/>
      </c>
      <c r="AK212" s="38" t="str">
        <f>LOWER(SUBSTITUTE(SUBSTITUTE(SUBSTITUTE(SUBSTITUTE(SUBSTITUTE(SUBSTITUTE(SUBSTITUTE(SUBSTITUTE(SUBSTITUTE(NOTA[NAMA BARANG]," ",),".",""),"-",""),"(",""),")",""),",",""),"/",""),"""",""),"+",""))</f>
        <v/>
      </c>
      <c r="AL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2" s="181" t="str">
        <f>IF(NOTA[[#This Row],[CONCAT1]]="","",MATCH(NOTA[[#This Row],[CONCAT1]],[2]!db[NB NOTA_C],0)+1)</f>
        <v/>
      </c>
    </row>
    <row r="213" spans="1:40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181" t="str">
        <f>IF(NOTA[[#This Row],[CONCAT1]]="","",MATCH(NOTA[[#This Row],[CONCAT1]],[2]!db[NB NOTA_C],0)+1)</f>
        <v/>
      </c>
    </row>
    <row r="214" spans="1:40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CTN]]*IF(NOTA[[#This Row],[C]]="",0,NOTA[[#This Row],[C]]))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65" t="str">
        <f ca="1">IF(NOTA[[#This Row],[ID_H]]="","",IF(NOTA[[#This Row],[FAKTUR]]="",INDIRECT(ADDRESS(ROW()-1,COLUMN())),NOTA[[#This Row],[FAKTUR]]))</f>
        <v/>
      </c>
      <c r="AI214" s="38" t="str">
        <f ca="1">IF(NOTA[[#This Row],[ID]]="","",COUNTIF(NOTA[ID_H],NOTA[[#This Row],[ID_H]]))</f>
        <v/>
      </c>
      <c r="AJ214" s="38" t="str">
        <f ca="1">IF(NOTA[[#This Row],[TGL.NOTA]]="",IF(NOTA[[#This Row],[SUPPLIER_H]]="","",AJ213),MONTH(NOTA[[#This Row],[TGL.NOTA]]))</f>
        <v/>
      </c>
      <c r="AK214" s="38" t="str">
        <f>LOWER(SUBSTITUTE(SUBSTITUTE(SUBSTITUTE(SUBSTITUTE(SUBSTITUTE(SUBSTITUTE(SUBSTITUTE(SUBSTITUTE(SUBSTITUTE(NOTA[NAMA BARANG]," ",),".",""),"-",""),"(",""),")",""),",",""),"/",""),"""",""),"+",""))</f>
        <v/>
      </c>
      <c r="AL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4" s="181" t="str">
        <f>IF(NOTA[[#This Row],[CONCAT1]]="","",MATCH(NOTA[[#This Row],[CONCAT1]],[2]!db[NB NOTA_C],0)+1)</f>
        <v/>
      </c>
    </row>
    <row r="215" spans="1:40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65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181" t="str">
        <f>IF(NOTA[[#This Row],[CONCAT1]]="","",MATCH(NOTA[[#This Row],[CONCAT1]],[2]!db[NB NOTA_C],0)+1)</f>
        <v/>
      </c>
    </row>
    <row r="216" spans="1:40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CTN]]*IF(NOTA[[#This Row],[C]]="",0,NOTA[[#This Row],[C]]))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65" t="str">
        <f ca="1">IF(NOTA[[#This Row],[ID_H]]="","",IF(NOTA[[#This Row],[FAKTUR]]="",INDIRECT(ADDRESS(ROW()-1,COLUMN())),NOTA[[#This Row],[FAKTUR]]))</f>
        <v/>
      </c>
      <c r="AI216" s="38" t="str">
        <f ca="1">IF(NOTA[[#This Row],[ID]]="","",COUNTIF(NOTA[ID_H],NOTA[[#This Row],[ID_H]]))</f>
        <v/>
      </c>
      <c r="AJ216" s="38" t="str">
        <f ca="1">IF(NOTA[[#This Row],[TGL.NOTA]]="",IF(NOTA[[#This Row],[SUPPLIER_H]]="","",AJ215),MONTH(NOTA[[#This Row],[TGL.NOTA]]))</f>
        <v/>
      </c>
      <c r="AK216" s="38" t="str">
        <f>LOWER(SUBSTITUTE(SUBSTITUTE(SUBSTITUTE(SUBSTITUTE(SUBSTITUTE(SUBSTITUTE(SUBSTITUTE(SUBSTITUTE(SUBSTITUTE(NOTA[NAMA BARANG]," ",),".",""),"-",""),"(",""),")",""),",",""),"/",""),"""",""),"+",""))</f>
        <v/>
      </c>
      <c r="AL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6" s="181" t="str">
        <f>IF(NOTA[[#This Row],[CONCAT1]]="","",MATCH(NOTA[[#This Row],[CONCAT1]],[2]!db[NB NOTA_C],0)+1)</f>
        <v/>
      </c>
    </row>
    <row r="217" spans="1:40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CTN]]*IF(NOTA[[#This Row],[C]]="",0,NOTA[[#This Row],[C]]))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65" t="str">
        <f ca="1">IF(NOTA[[#This Row],[ID_H]]="","",IF(NOTA[[#This Row],[FAKTUR]]="",INDIRECT(ADDRESS(ROW()-1,COLUMN())),NOTA[[#This Row],[FAKTUR]]))</f>
        <v/>
      </c>
      <c r="AI217" s="38" t="str">
        <f ca="1">IF(NOTA[[#This Row],[ID]]="","",COUNTIF(NOTA[ID_H],NOTA[[#This Row],[ID_H]]))</f>
        <v/>
      </c>
      <c r="AJ217" s="38" t="str">
        <f ca="1">IF(NOTA[[#This Row],[TGL.NOTA]]="",IF(NOTA[[#This Row],[SUPPLIER_H]]="","",AJ216),MONTH(NOTA[[#This Row],[TGL.NOTA]]))</f>
        <v/>
      </c>
      <c r="AK217" s="38" t="str">
        <f>LOWER(SUBSTITUTE(SUBSTITUTE(SUBSTITUTE(SUBSTITUTE(SUBSTITUTE(SUBSTITUTE(SUBSTITUTE(SUBSTITUTE(SUBSTITUTE(NOTA[NAMA BARANG]," ",),".",""),"-",""),"(",""),")",""),",",""),"/",""),"""",""),"+",""))</f>
        <v/>
      </c>
      <c r="AL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7" s="181" t="str">
        <f>IF(NOTA[[#This Row],[CONCAT1]]="","",MATCH(NOTA[[#This Row],[CONCAT1]],[2]!db[NB NOTA_C],0)+1)</f>
        <v/>
      </c>
    </row>
    <row r="218" spans="1:40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65" t="str">
        <f ca="1">IF(NOTA[[#This Row],[ID_H]]="","",IF(NOTA[[#This Row],[FAKTUR]]="",INDIRECT(ADDRESS(ROW()-1,COLUMN())),NOTA[[#This Row],[FAKTUR]]))</f>
        <v/>
      </c>
      <c r="AI218" s="38" t="str">
        <f ca="1">IF(NOTA[[#This Row],[ID]]="","",COUNTIF(NOTA[ID_H],NOTA[[#This Row],[ID_H]]))</f>
        <v/>
      </c>
      <c r="AJ218" s="38" t="str">
        <f ca="1">IF(NOTA[[#This Row],[TGL.NOTA]]="",IF(NOTA[[#This Row],[SUPPLIER_H]]="","",AJ217),MONTH(NOTA[[#This Row],[TGL.NOTA]]))</f>
        <v/>
      </c>
      <c r="AK218" s="38" t="str">
        <f>LOWER(SUBSTITUTE(SUBSTITUTE(SUBSTITUTE(SUBSTITUTE(SUBSTITUTE(SUBSTITUTE(SUBSTITUTE(SUBSTITUTE(SUBSTITUTE(NOTA[NAMA BARANG]," ",),".",""),"-",""),"(",""),")",""),",",""),"/",""),"""",""),"+",""))</f>
        <v/>
      </c>
      <c r="AL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8" s="181" t="str">
        <f>IF(NOTA[[#This Row],[CONCAT1]]="","",MATCH(NOTA[[#This Row],[CONCAT1]],[2]!db[NB NOTA_C],0)+1)</f>
        <v/>
      </c>
    </row>
    <row r="219" spans="1:40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65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181" t="str">
        <f>IF(NOTA[[#This Row],[CONCAT1]]="","",MATCH(NOTA[[#This Row],[CONCAT1]],[2]!db[NB NOTA_C],0)+1)</f>
        <v/>
      </c>
    </row>
    <row r="220" spans="1:40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65" t="str">
        <f ca="1">IF(NOTA[[#This Row],[ID_H]]="","",IF(NOTA[[#This Row],[FAKTUR]]="",INDIRECT(ADDRESS(ROW()-1,COLUMN())),NOTA[[#This Row],[FAKTUR]]))</f>
        <v/>
      </c>
      <c r="AI220" s="38" t="str">
        <f ca="1">IF(NOTA[[#This Row],[ID]]="","",COUNTIF(NOTA[ID_H],NOTA[[#This Row],[ID_H]]))</f>
        <v/>
      </c>
      <c r="AJ220" s="38" t="str">
        <f ca="1">IF(NOTA[[#This Row],[TGL.NOTA]]="",IF(NOTA[[#This Row],[SUPPLIER_H]]="","",AJ219),MONTH(NOTA[[#This Row],[TGL.NOTA]]))</f>
        <v/>
      </c>
      <c r="AK220" s="38" t="str">
        <f>LOWER(SUBSTITUTE(SUBSTITUTE(SUBSTITUTE(SUBSTITUTE(SUBSTITUTE(SUBSTITUTE(SUBSTITUTE(SUBSTITUTE(SUBSTITUTE(NOTA[NAMA BARANG]," ",),".",""),"-",""),"(",""),")",""),",",""),"/",""),"""",""),"+",""))</f>
        <v/>
      </c>
      <c r="AL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0" s="181" t="str">
        <f>IF(NOTA[[#This Row],[CONCAT1]]="","",MATCH(NOTA[[#This Row],[CONCAT1]],[2]!db[NB NOTA_C],0)+1)</f>
        <v/>
      </c>
    </row>
    <row r="221" spans="1:40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65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1" s="181" t="str">
        <f>IF(NOTA[[#This Row],[CONCAT1]]="","",MATCH(NOTA[[#This Row],[CONCAT1]],[2]!db[NB NOTA_C],0)+1)</f>
        <v/>
      </c>
    </row>
    <row r="222" spans="1:40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65" t="str">
        <f ca="1">IF(NOTA[[#This Row],[ID_H]]="","",IF(NOTA[[#This Row],[FAKTUR]]="",INDIRECT(ADDRESS(ROW()-1,COLUMN())),NOTA[[#This Row],[FAKTUR]]))</f>
        <v/>
      </c>
      <c r="AI222" s="38" t="str">
        <f ca="1">IF(NOTA[[#This Row],[ID]]="","",COUNTIF(NOTA[ID_H],NOTA[[#This Row],[ID_H]]))</f>
        <v/>
      </c>
      <c r="AJ222" s="38" t="str">
        <f ca="1">IF(NOTA[[#This Row],[TGL.NOTA]]="",IF(NOTA[[#This Row],[SUPPLIER_H]]="","",AJ221),MONTH(NOTA[[#This Row],[TGL.NOTA]]))</f>
        <v/>
      </c>
      <c r="AK222" s="38" t="str">
        <f>LOWER(SUBSTITUTE(SUBSTITUTE(SUBSTITUTE(SUBSTITUTE(SUBSTITUTE(SUBSTITUTE(SUBSTITUTE(SUBSTITUTE(SUBSTITUTE(NOTA[NAMA BARANG]," ",),".",""),"-",""),"(",""),")",""),",",""),"/",""),"""",""),"+",""))</f>
        <v/>
      </c>
      <c r="AL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2" s="181" t="str">
        <f>IF(NOTA[[#This Row],[CONCAT1]]="","",MATCH(NOTA[[#This Row],[CONCAT1]],[2]!db[NB NOTA_C],0)+1)</f>
        <v/>
      </c>
    </row>
    <row r="223" spans="1:40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181" t="str">
        <f>IF(NOTA[[#This Row],[CONCAT1]]="","",MATCH(NOTA[[#This Row],[CONCAT1]],[2]!db[NB NOTA_C],0)+1)</f>
        <v/>
      </c>
    </row>
    <row r="224" spans="1:40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65" t="str">
        <f ca="1">IF(NOTA[[#This Row],[ID_H]]="","",IF(NOTA[[#This Row],[FAKTUR]]="",INDIRECT(ADDRESS(ROW()-1,COLUMN())),NOTA[[#This Row],[FAKTUR]]))</f>
        <v/>
      </c>
      <c r="AI224" s="38" t="str">
        <f ca="1">IF(NOTA[[#This Row],[ID]]="","",COUNTIF(NOTA[ID_H],NOTA[[#This Row],[ID_H]]))</f>
        <v/>
      </c>
      <c r="AJ224" s="38" t="str">
        <f ca="1">IF(NOTA[[#This Row],[TGL.NOTA]]="",IF(NOTA[[#This Row],[SUPPLIER_H]]="","",AJ223),MONTH(NOTA[[#This Row],[TGL.NOTA]]))</f>
        <v/>
      </c>
      <c r="AK224" s="38" t="str">
        <f>LOWER(SUBSTITUTE(SUBSTITUTE(SUBSTITUTE(SUBSTITUTE(SUBSTITUTE(SUBSTITUTE(SUBSTITUTE(SUBSTITUTE(SUBSTITUTE(NOTA[NAMA BARANG]," ",),".",""),"-",""),"(",""),")",""),",",""),"/",""),"""",""),"+",""))</f>
        <v/>
      </c>
      <c r="AL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4" s="181" t="str">
        <f>IF(NOTA[[#This Row],[CONCAT1]]="","",MATCH(NOTA[[#This Row],[CONCAT1]],[2]!db[NB NOTA_C],0)+1)</f>
        <v/>
      </c>
    </row>
    <row r="225" spans="1:40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5" s="181" t="str">
        <f>IF(NOTA[[#This Row],[CONCAT1]]="","",MATCH(NOTA[[#This Row],[CONCAT1]],[2]!db[NB NOTA_C],0)+1)</f>
        <v/>
      </c>
    </row>
    <row r="226" spans="1:40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65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6" s="181" t="str">
        <f>IF(NOTA[[#This Row],[CONCAT1]]="","",MATCH(NOTA[[#This Row],[CONCAT1]],[2]!db[NB NOTA_C],0)+1)</f>
        <v/>
      </c>
    </row>
    <row r="227" spans="1:40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CTN]]*IF(NOTA[[#This Row],[C]]="",0,NOTA[[#This Row],[C]]))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65" t="str">
        <f ca="1">IF(NOTA[[#This Row],[ID_H]]="","",IF(NOTA[[#This Row],[FAKTUR]]="",INDIRECT(ADDRESS(ROW()-1,COLUMN())),NOTA[[#This Row],[FAKTUR]]))</f>
        <v/>
      </c>
      <c r="AI227" s="38" t="str">
        <f ca="1">IF(NOTA[[#This Row],[ID]]="","",COUNTIF(NOTA[ID_H],NOTA[[#This Row],[ID_H]]))</f>
        <v/>
      </c>
      <c r="AJ227" s="38" t="str">
        <f ca="1">IF(NOTA[[#This Row],[TGL.NOTA]]="",IF(NOTA[[#This Row],[SUPPLIER_H]]="","",AJ226),MONTH(NOTA[[#This Row],[TGL.NOTA]]))</f>
        <v/>
      </c>
      <c r="AK227" s="38" t="str">
        <f>LOWER(SUBSTITUTE(SUBSTITUTE(SUBSTITUTE(SUBSTITUTE(SUBSTITUTE(SUBSTITUTE(SUBSTITUTE(SUBSTITUTE(SUBSTITUTE(NOTA[NAMA BARANG]," ",),".",""),"-",""),"(",""),")",""),",",""),"/",""),"""",""),"+",""))</f>
        <v/>
      </c>
      <c r="AL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7" s="181" t="str">
        <f>IF(NOTA[[#This Row],[CONCAT1]]="","",MATCH(NOTA[[#This Row],[CONCAT1]],[2]!db[NB NOTA_C],0)+1)</f>
        <v/>
      </c>
    </row>
    <row r="228" spans="1:40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CTN]]*IF(NOTA[[#This Row],[C]]="",0,NOTA[[#This Row],[C]]))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65" t="str">
        <f ca="1">IF(NOTA[[#This Row],[ID_H]]="","",IF(NOTA[[#This Row],[FAKTUR]]="",INDIRECT(ADDRESS(ROW()-1,COLUMN())),NOTA[[#This Row],[FAKTUR]]))</f>
        <v/>
      </c>
      <c r="AI228" s="38" t="str">
        <f ca="1">IF(NOTA[[#This Row],[ID]]="","",COUNTIF(NOTA[ID_H],NOTA[[#This Row],[ID_H]]))</f>
        <v/>
      </c>
      <c r="AJ228" s="38" t="str">
        <f ca="1">IF(NOTA[[#This Row],[TGL.NOTA]]="",IF(NOTA[[#This Row],[SUPPLIER_H]]="","",AJ227),MONTH(NOTA[[#This Row],[TGL.NOTA]]))</f>
        <v/>
      </c>
      <c r="AK228" s="38" t="str">
        <f>LOWER(SUBSTITUTE(SUBSTITUTE(SUBSTITUTE(SUBSTITUTE(SUBSTITUTE(SUBSTITUTE(SUBSTITUTE(SUBSTITUTE(SUBSTITUTE(NOTA[NAMA BARANG]," ",),".",""),"-",""),"(",""),")",""),",",""),"/",""),"""",""),"+",""))</f>
        <v/>
      </c>
      <c r="AL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8" s="181" t="str">
        <f>IF(NOTA[[#This Row],[CONCAT1]]="","",MATCH(NOTA[[#This Row],[CONCAT1]],[2]!db[NB NOTA_C],0)+1)</f>
        <v/>
      </c>
    </row>
    <row r="229" spans="1:40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CTN]]*IF(NOTA[[#This Row],[C]]="",0,NOTA[[#This Row],[C]]))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65" t="str">
        <f ca="1">IF(NOTA[[#This Row],[ID_H]]="","",IF(NOTA[[#This Row],[FAKTUR]]="",INDIRECT(ADDRESS(ROW()-1,COLUMN())),NOTA[[#This Row],[FAKTUR]]))</f>
        <v/>
      </c>
      <c r="AI229" s="38" t="str">
        <f ca="1">IF(NOTA[[#This Row],[ID]]="","",COUNTIF(NOTA[ID_H],NOTA[[#This Row],[ID_H]]))</f>
        <v/>
      </c>
      <c r="AJ229" s="38" t="str">
        <f ca="1">IF(NOTA[[#This Row],[TGL.NOTA]]="",IF(NOTA[[#This Row],[SUPPLIER_H]]="","",AJ228),MONTH(NOTA[[#This Row],[TGL.NOTA]]))</f>
        <v/>
      </c>
      <c r="AK229" s="38" t="str">
        <f>LOWER(SUBSTITUTE(SUBSTITUTE(SUBSTITUTE(SUBSTITUTE(SUBSTITUTE(SUBSTITUTE(SUBSTITUTE(SUBSTITUTE(SUBSTITUTE(NOTA[NAMA BARANG]," ",),".",""),"-",""),"(",""),")",""),",",""),"/",""),"""",""),"+",""))</f>
        <v/>
      </c>
      <c r="AL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9" s="181" t="str">
        <f>IF(NOTA[[#This Row],[CONCAT1]]="","",MATCH(NOTA[[#This Row],[CONCAT1]],[2]!db[NB NOTA_C],0)+1)</f>
        <v/>
      </c>
    </row>
    <row r="230" spans="1:40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CTN]]*IF(NOTA[[#This Row],[C]]="",0,NOTA[[#This Row],[C]]))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65" t="str">
        <f ca="1">IF(NOTA[[#This Row],[ID_H]]="","",IF(NOTA[[#This Row],[FAKTUR]]="",INDIRECT(ADDRESS(ROW()-1,COLUMN())),NOTA[[#This Row],[FAKTUR]]))</f>
        <v/>
      </c>
      <c r="AI230" s="38" t="str">
        <f ca="1">IF(NOTA[[#This Row],[ID]]="","",COUNTIF(NOTA[ID_H],NOTA[[#This Row],[ID_H]]))</f>
        <v/>
      </c>
      <c r="AJ230" s="38" t="str">
        <f ca="1">IF(NOTA[[#This Row],[TGL.NOTA]]="",IF(NOTA[[#This Row],[SUPPLIER_H]]="","",AJ229),MONTH(NOTA[[#This Row],[TGL.NOTA]]))</f>
        <v/>
      </c>
      <c r="AK230" s="38" t="str">
        <f>LOWER(SUBSTITUTE(SUBSTITUTE(SUBSTITUTE(SUBSTITUTE(SUBSTITUTE(SUBSTITUTE(SUBSTITUTE(SUBSTITUTE(SUBSTITUTE(NOTA[NAMA BARANG]," ",),".",""),"-",""),"(",""),")",""),",",""),"/",""),"""",""),"+",""))</f>
        <v/>
      </c>
      <c r="AL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0" s="181" t="str">
        <f>IF(NOTA[[#This Row],[CONCAT1]]="","",MATCH(NOTA[[#This Row],[CONCAT1]],[2]!db[NB NOTA_C],0)+1)</f>
        <v/>
      </c>
    </row>
    <row r="231" spans="1:40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CTN]]*IF(NOTA[[#This Row],[C]]="",0,NOTA[[#This Row],[C]]))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65" t="str">
        <f ca="1">IF(NOTA[[#This Row],[ID_H]]="","",IF(NOTA[[#This Row],[FAKTUR]]="",INDIRECT(ADDRESS(ROW()-1,COLUMN())),NOTA[[#This Row],[FAKTUR]]))</f>
        <v/>
      </c>
      <c r="AI231" s="38" t="str">
        <f ca="1">IF(NOTA[[#This Row],[ID]]="","",COUNTIF(NOTA[ID_H],NOTA[[#This Row],[ID_H]]))</f>
        <v/>
      </c>
      <c r="AJ231" s="38" t="str">
        <f ca="1">IF(NOTA[[#This Row],[TGL.NOTA]]="",IF(NOTA[[#This Row],[SUPPLIER_H]]="","",AJ230),MONTH(NOTA[[#This Row],[TGL.NOTA]]))</f>
        <v/>
      </c>
      <c r="AK231" s="38" t="str">
        <f>LOWER(SUBSTITUTE(SUBSTITUTE(SUBSTITUTE(SUBSTITUTE(SUBSTITUTE(SUBSTITUTE(SUBSTITUTE(SUBSTITUTE(SUBSTITUTE(NOTA[NAMA BARANG]," ",),".",""),"-",""),"(",""),")",""),",",""),"/",""),"""",""),"+",""))</f>
        <v/>
      </c>
      <c r="AL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1" s="181" t="str">
        <f>IF(NOTA[[#This Row],[CONCAT1]]="","",MATCH(NOTA[[#This Row],[CONCAT1]],[2]!db[NB NOTA_C],0)+1)</f>
        <v/>
      </c>
    </row>
    <row r="232" spans="1:40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65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2" s="181" t="str">
        <f>IF(NOTA[[#This Row],[CONCAT1]]="","",MATCH(NOTA[[#This Row],[CONCAT1]],[2]!db[NB NOTA_C],0)+1)</f>
        <v/>
      </c>
    </row>
    <row r="233" spans="1:40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38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3" s="181" t="str">
        <f>IF(NOTA[[#This Row],[CONCAT1]]="","",MATCH(NOTA[[#This Row],[CONCAT1]],[2]!db[NB NOTA_C],0)+1)</f>
        <v/>
      </c>
    </row>
    <row r="234" spans="1:40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CTN]]*IF(NOTA[[#This Row],[C]]="",0,NOTA[[#This Row],[C]]))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65" t="str">
        <f ca="1">IF(NOTA[[#This Row],[ID_H]]="","",IF(NOTA[[#This Row],[FAKTUR]]="",INDIRECT(ADDRESS(ROW()-1,COLUMN())),NOTA[[#This Row],[FAKTUR]]))</f>
        <v/>
      </c>
      <c r="AI234" s="38" t="str">
        <f ca="1">IF(NOTA[[#This Row],[ID]]="","",COUNTIF(NOTA[ID_H],NOTA[[#This Row],[ID_H]]))</f>
        <v/>
      </c>
      <c r="AJ234" s="38" t="str">
        <f ca="1">IF(NOTA[[#This Row],[TGL.NOTA]]="",IF(NOTA[[#This Row],[SUPPLIER_H]]="","",AJ233),MONTH(NOTA[[#This Row],[TGL.NOTA]]))</f>
        <v/>
      </c>
      <c r="AK234" s="38" t="str">
        <f>LOWER(SUBSTITUTE(SUBSTITUTE(SUBSTITUTE(SUBSTITUTE(SUBSTITUTE(SUBSTITUTE(SUBSTITUTE(SUBSTITUTE(SUBSTITUTE(NOTA[NAMA BARANG]," ",),".",""),"-",""),"(",""),")",""),",",""),"/",""),"""",""),"+",""))</f>
        <v/>
      </c>
      <c r="AL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4" s="181" t="str">
        <f>IF(NOTA[[#This Row],[CONCAT1]]="","",MATCH(NOTA[[#This Row],[CONCAT1]],[2]!db[NB NOTA_C],0)+1)</f>
        <v/>
      </c>
    </row>
    <row r="235" spans="1:40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CTN]]*IF(NOTA[[#This Row],[C]]="",0,NOTA[[#This Row],[C]]))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65" t="str">
        <f ca="1">IF(NOTA[[#This Row],[ID_H]]="","",IF(NOTA[[#This Row],[FAKTUR]]="",INDIRECT(ADDRESS(ROW()-1,COLUMN())),NOTA[[#This Row],[FAKTUR]]))</f>
        <v/>
      </c>
      <c r="AI235" s="38" t="str">
        <f ca="1">IF(NOTA[[#This Row],[ID]]="","",COUNTIF(NOTA[ID_H],NOTA[[#This Row],[ID_H]]))</f>
        <v/>
      </c>
      <c r="AJ235" s="38" t="str">
        <f ca="1">IF(NOTA[[#This Row],[TGL.NOTA]]="",IF(NOTA[[#This Row],[SUPPLIER_H]]="","",AJ234),MONTH(NOTA[[#This Row],[TGL.NOTA]]))</f>
        <v/>
      </c>
      <c r="AK235" s="38" t="str">
        <f>LOWER(SUBSTITUTE(SUBSTITUTE(SUBSTITUTE(SUBSTITUTE(SUBSTITUTE(SUBSTITUTE(SUBSTITUTE(SUBSTITUTE(SUBSTITUTE(NOTA[NAMA BARANG]," ",),".",""),"-",""),"(",""),")",""),",",""),"/",""),"""",""),"+",""))</f>
        <v/>
      </c>
      <c r="AL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181" t="str">
        <f>IF(NOTA[[#This Row],[CONCAT1]]="","",MATCH(NOTA[[#This Row],[CONCAT1]],[2]!db[NB NOTA_C],0)+1)</f>
        <v/>
      </c>
    </row>
    <row r="236" spans="1:40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65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6" s="181" t="str">
        <f>IF(NOTA[[#This Row],[CONCAT1]]="","",MATCH(NOTA[[#This Row],[CONCAT1]],[2]!db[NB NOTA_C],0)+1)</f>
        <v/>
      </c>
    </row>
    <row r="237" spans="1:40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65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181" t="str">
        <f>IF(NOTA[[#This Row],[CONCAT1]]="","",MATCH(NOTA[[#This Row],[CONCAT1]],[2]!db[NB NOTA_C],0)+1)</f>
        <v/>
      </c>
    </row>
    <row r="238" spans="1:40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8" s="181" t="str">
        <f>IF(NOTA[[#This Row],[CONCAT1]]="","",MATCH(NOTA[[#This Row],[CONCAT1]],[2]!db[NB NOTA_C],0)+1)</f>
        <v/>
      </c>
    </row>
    <row r="239" spans="1:40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CTN]]*IF(NOTA[[#This Row],[C]]="",0,NOTA[[#This Row],[C]]))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65" t="str">
        <f ca="1">IF(NOTA[[#This Row],[ID_H]]="","",IF(NOTA[[#This Row],[FAKTUR]]="",INDIRECT(ADDRESS(ROW()-1,COLUMN())),NOTA[[#This Row],[FAKTUR]]))</f>
        <v/>
      </c>
      <c r="AI239" s="38" t="str">
        <f ca="1">IF(NOTA[[#This Row],[ID]]="","",COUNTIF(NOTA[ID_H],NOTA[[#This Row],[ID_H]]))</f>
        <v/>
      </c>
      <c r="AJ239" s="38" t="str">
        <f ca="1">IF(NOTA[[#This Row],[TGL.NOTA]]="",IF(NOTA[[#This Row],[SUPPLIER_H]]="","",AJ238),MONTH(NOTA[[#This Row],[TGL.NOTA]]))</f>
        <v/>
      </c>
      <c r="AK239" s="38" t="str">
        <f>LOWER(SUBSTITUTE(SUBSTITUTE(SUBSTITUTE(SUBSTITUTE(SUBSTITUTE(SUBSTITUTE(SUBSTITUTE(SUBSTITUTE(SUBSTITUTE(NOTA[NAMA BARANG]," ",),".",""),"-",""),"(",""),")",""),",",""),"/",""),"""",""),"+",""))</f>
        <v/>
      </c>
      <c r="AL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9" s="181" t="str">
        <f>IF(NOTA[[#This Row],[CONCAT1]]="","",MATCH(NOTA[[#This Row],[CONCAT1]],[2]!db[NB NOTA_C],0)+1)</f>
        <v/>
      </c>
    </row>
    <row r="240" spans="1:40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38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65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0" s="181" t="str">
        <f>IF(NOTA[[#This Row],[CONCAT1]]="","",MATCH(NOTA[[#This Row],[CONCAT1]],[2]!db[NB NOTA_C],0)+1)</f>
        <v/>
      </c>
    </row>
    <row r="241" spans="1:40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CTN]]*IF(NOTA[[#This Row],[C]]="",0,NOTA[[#This Row],[C]]))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65" t="str">
        <f ca="1">IF(NOTA[[#This Row],[ID_H]]="","",IF(NOTA[[#This Row],[FAKTUR]]="",INDIRECT(ADDRESS(ROW()-1,COLUMN())),NOTA[[#This Row],[FAKTUR]]))</f>
        <v/>
      </c>
      <c r="AI241" s="38" t="str">
        <f ca="1">IF(NOTA[[#This Row],[ID]]="","",COUNTIF(NOTA[ID_H],NOTA[[#This Row],[ID_H]]))</f>
        <v/>
      </c>
      <c r="AJ241" s="38" t="str">
        <f ca="1">IF(NOTA[[#This Row],[TGL.NOTA]]="",IF(NOTA[[#This Row],[SUPPLIER_H]]="","",AJ240),MONTH(NOTA[[#This Row],[TGL.NOTA]]))</f>
        <v/>
      </c>
      <c r="AK241" s="38" t="str">
        <f>LOWER(SUBSTITUTE(SUBSTITUTE(SUBSTITUTE(SUBSTITUTE(SUBSTITUTE(SUBSTITUTE(SUBSTITUTE(SUBSTITUTE(SUBSTITUTE(NOTA[NAMA BARANG]," ",),".",""),"-",""),"(",""),")",""),",",""),"/",""),"""",""),"+",""))</f>
        <v/>
      </c>
      <c r="AL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1" s="181" t="str">
        <f>IF(NOTA[[#This Row],[CONCAT1]]="","",MATCH(NOTA[[#This Row],[CONCAT1]],[2]!db[NB NOTA_C],0)+1)</f>
        <v/>
      </c>
    </row>
    <row r="242" spans="1:40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CTN]]*IF(NOTA[[#This Row],[C]]="",0,NOTA[[#This Row],[C]]))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65" t="str">
        <f ca="1">IF(NOTA[[#This Row],[ID_H]]="","",IF(NOTA[[#This Row],[FAKTUR]]="",INDIRECT(ADDRESS(ROW()-1,COLUMN())),NOTA[[#This Row],[FAKTUR]]))</f>
        <v/>
      </c>
      <c r="AI242" s="38" t="str">
        <f ca="1">IF(NOTA[[#This Row],[ID]]="","",COUNTIF(NOTA[ID_H],NOTA[[#This Row],[ID_H]]))</f>
        <v/>
      </c>
      <c r="AJ242" s="38" t="str">
        <f ca="1">IF(NOTA[[#This Row],[TGL.NOTA]]="",IF(NOTA[[#This Row],[SUPPLIER_H]]="","",AJ241),MONTH(NOTA[[#This Row],[TGL.NOTA]]))</f>
        <v/>
      </c>
      <c r="AK242" s="38" t="str">
        <f>LOWER(SUBSTITUTE(SUBSTITUTE(SUBSTITUTE(SUBSTITUTE(SUBSTITUTE(SUBSTITUTE(SUBSTITUTE(SUBSTITUTE(SUBSTITUTE(NOTA[NAMA BARANG]," ",),".",""),"-",""),"(",""),")",""),",",""),"/",""),"""",""),"+",""))</f>
        <v/>
      </c>
      <c r="AL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2" s="181" t="str">
        <f>IF(NOTA[[#This Row],[CONCAT1]]="","",MATCH(NOTA[[#This Row],[CONCAT1]],[2]!db[NB NOTA_C],0)+1)</f>
        <v/>
      </c>
    </row>
    <row r="243" spans="1:40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CTN]]*IF(NOTA[[#This Row],[C]]="",0,NOTA[[#This Row],[C]]))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65" t="str">
        <f ca="1">IF(NOTA[[#This Row],[ID_H]]="","",IF(NOTA[[#This Row],[FAKTUR]]="",INDIRECT(ADDRESS(ROW()-1,COLUMN())),NOTA[[#This Row],[FAKTUR]]))</f>
        <v/>
      </c>
      <c r="AI243" s="38" t="str">
        <f ca="1">IF(NOTA[[#This Row],[ID]]="","",COUNTIF(NOTA[ID_H],NOTA[[#This Row],[ID_H]]))</f>
        <v/>
      </c>
      <c r="AJ243" s="38" t="str">
        <f ca="1">IF(NOTA[[#This Row],[TGL.NOTA]]="",IF(NOTA[[#This Row],[SUPPLIER_H]]="","",AJ242),MONTH(NOTA[[#This Row],[TGL.NOTA]]))</f>
        <v/>
      </c>
      <c r="AK243" s="38" t="str">
        <f>LOWER(SUBSTITUTE(SUBSTITUTE(SUBSTITUTE(SUBSTITUTE(SUBSTITUTE(SUBSTITUTE(SUBSTITUTE(SUBSTITUTE(SUBSTITUTE(NOTA[NAMA BARANG]," ",),".",""),"-",""),"(",""),")",""),",",""),"/",""),"""",""),"+",""))</f>
        <v/>
      </c>
      <c r="AL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3" s="181" t="str">
        <f>IF(NOTA[[#This Row],[CONCAT1]]="","",MATCH(NOTA[[#This Row],[CONCAT1]],[2]!db[NB NOTA_C],0)+1)</f>
        <v/>
      </c>
    </row>
    <row r="244" spans="1:40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CTN]]*IF(NOTA[[#This Row],[C]]="",0,NOTA[[#This Row],[C]]))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65" t="str">
        <f ca="1">IF(NOTA[[#This Row],[ID_H]]="","",IF(NOTA[[#This Row],[FAKTUR]]="",INDIRECT(ADDRESS(ROW()-1,COLUMN())),NOTA[[#This Row],[FAKTUR]]))</f>
        <v/>
      </c>
      <c r="AI244" s="38" t="str">
        <f ca="1">IF(NOTA[[#This Row],[ID]]="","",COUNTIF(NOTA[ID_H],NOTA[[#This Row],[ID_H]]))</f>
        <v/>
      </c>
      <c r="AJ244" s="38" t="str">
        <f ca="1">IF(NOTA[[#This Row],[TGL.NOTA]]="",IF(NOTA[[#This Row],[SUPPLIER_H]]="","",AJ243),MONTH(NOTA[[#This Row],[TGL.NOTA]]))</f>
        <v/>
      </c>
      <c r="AK244" s="38" t="str">
        <f>LOWER(SUBSTITUTE(SUBSTITUTE(SUBSTITUTE(SUBSTITUTE(SUBSTITUTE(SUBSTITUTE(SUBSTITUTE(SUBSTITUTE(SUBSTITUTE(NOTA[NAMA BARANG]," ",),".",""),"-",""),"(",""),")",""),",",""),"/",""),"""",""),"+",""))</f>
        <v/>
      </c>
      <c r="AL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4" s="181" t="str">
        <f>IF(NOTA[[#This Row],[CONCAT1]]="","",MATCH(NOTA[[#This Row],[CONCAT1]],[2]!db[NB NOTA_C],0)+1)</f>
        <v/>
      </c>
    </row>
    <row r="245" spans="1:40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65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5" s="181" t="str">
        <f>IF(NOTA[[#This Row],[CONCAT1]]="","",MATCH(NOTA[[#This Row],[CONCAT1]],[2]!db[NB NOTA_C],0)+1)</f>
        <v/>
      </c>
    </row>
    <row r="246" spans="1:40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CTN]]*IF(NOTA[[#This Row],[C]]="",0,NOTA[[#This Row],[C]]))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65" t="str">
        <f ca="1">IF(NOTA[[#This Row],[ID_H]]="","",IF(NOTA[[#This Row],[FAKTUR]]="",INDIRECT(ADDRESS(ROW()-1,COLUMN())),NOTA[[#This Row],[FAKTUR]]))</f>
        <v/>
      </c>
      <c r="AI246" s="38" t="str">
        <f ca="1">IF(NOTA[[#This Row],[ID]]="","",COUNTIF(NOTA[ID_H],NOTA[[#This Row],[ID_H]]))</f>
        <v/>
      </c>
      <c r="AJ246" s="38" t="str">
        <f ca="1">IF(NOTA[[#This Row],[TGL.NOTA]]="",IF(NOTA[[#This Row],[SUPPLIER_H]]="","",AJ245),MONTH(NOTA[[#This Row],[TGL.NOTA]]))</f>
        <v/>
      </c>
      <c r="AK246" s="38" t="str">
        <f>LOWER(SUBSTITUTE(SUBSTITUTE(SUBSTITUTE(SUBSTITUTE(SUBSTITUTE(SUBSTITUTE(SUBSTITUTE(SUBSTITUTE(SUBSTITUTE(NOTA[NAMA BARANG]," ",),".",""),"-",""),"(",""),")",""),",",""),"/",""),"""",""),"+",""))</f>
        <v/>
      </c>
      <c r="AL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6" s="181" t="str">
        <f>IF(NOTA[[#This Row],[CONCAT1]]="","",MATCH(NOTA[[#This Row],[CONCAT1]],[2]!db[NB NOTA_C],0)+1)</f>
        <v/>
      </c>
    </row>
    <row r="247" spans="1:40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65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7" s="181" t="str">
        <f>IF(NOTA[[#This Row],[CONCAT1]]="","",MATCH(NOTA[[#This Row],[CONCAT1]],[2]!db[NB NOTA_C],0)+1)</f>
        <v/>
      </c>
    </row>
    <row r="248" spans="1:40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65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8" s="181" t="str">
        <f>IF(NOTA[[#This Row],[CONCAT1]]="","",MATCH(NOTA[[#This Row],[CONCAT1]],[2]!db[NB NOTA_C],0)+1)</f>
        <v/>
      </c>
    </row>
    <row r="249" spans="1:40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9" s="181" t="str">
        <f>IF(NOTA[[#This Row],[CONCAT1]]="","",MATCH(NOTA[[#This Row],[CONCAT1]],[2]!db[NB NOTA_C],0)+1)</f>
        <v/>
      </c>
    </row>
    <row r="250" spans="1:40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65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0" s="181" t="str">
        <f>IF(NOTA[[#This Row],[CONCAT1]]="","",MATCH(NOTA[[#This Row],[CONCAT1]],[2]!db[NB NOTA_C],0)+1)</f>
        <v/>
      </c>
    </row>
    <row r="251" spans="1:40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65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181" t="str">
        <f>IF(NOTA[[#This Row],[CONCAT1]]="","",MATCH(NOTA[[#This Row],[CONCAT1]],[2]!db[NB NOTA_C],0)+1)</f>
        <v/>
      </c>
    </row>
    <row r="252" spans="1:40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65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2" s="181" t="str">
        <f>IF(NOTA[[#This Row],[CONCAT1]]="","",MATCH(NOTA[[#This Row],[CONCAT1]],[2]!db[NB NOTA_C],0)+1)</f>
        <v/>
      </c>
    </row>
    <row r="253" spans="1:40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65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181" t="str">
        <f>IF(NOTA[[#This Row],[CONCAT1]]="","",MATCH(NOTA[[#This Row],[CONCAT1]],[2]!db[NB NOTA_C],0)+1)</f>
        <v/>
      </c>
    </row>
    <row r="254" spans="1:40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65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4" s="181" t="str">
        <f>IF(NOTA[[#This Row],[CONCAT1]]="","",MATCH(NOTA[[#This Row],[CONCAT1]],[2]!db[NB NOTA_C],0)+1)</f>
        <v/>
      </c>
    </row>
    <row r="255" spans="1:40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65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5" s="181" t="str">
        <f>IF(NOTA[[#This Row],[CONCAT1]]="","",MATCH(NOTA[[#This Row],[CONCAT1]],[2]!db[NB NOTA_C],0)+1)</f>
        <v/>
      </c>
    </row>
    <row r="256" spans="1:40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65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6" s="181" t="str">
        <f>IF(NOTA[[#This Row],[CONCAT1]]="","",MATCH(NOTA[[#This Row],[CONCAT1]],[2]!db[NB NOTA_C],0)+1)</f>
        <v/>
      </c>
    </row>
    <row r="257" spans="1:40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65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7" s="181" t="str">
        <f>IF(NOTA[[#This Row],[CONCAT1]]="","",MATCH(NOTA[[#This Row],[CONCAT1]],[2]!db[NB NOTA_C],0)+1)</f>
        <v/>
      </c>
    </row>
    <row r="258" spans="1:40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181" t="str">
        <f>IF(NOTA[[#This Row],[CONCAT1]]="","",MATCH(NOTA[[#This Row],[CONCAT1]],[2]!db[NB NOTA_C],0)+1)</f>
        <v/>
      </c>
    </row>
    <row r="259" spans="1:40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65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9" s="181" t="str">
        <f>IF(NOTA[[#This Row],[CONCAT1]]="","",MATCH(NOTA[[#This Row],[CONCAT1]],[2]!db[NB NOTA_C],0)+1)</f>
        <v/>
      </c>
    </row>
    <row r="260" spans="1:40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65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0" s="181" t="str">
        <f>IF(NOTA[[#This Row],[CONCAT1]]="","",MATCH(NOTA[[#This Row],[CONCAT1]],[2]!db[NB NOTA_C],0)+1)</f>
        <v/>
      </c>
    </row>
    <row r="261" spans="1:40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65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181" t="str">
        <f>IF(NOTA[[#This Row],[CONCAT1]]="","",MATCH(NOTA[[#This Row],[CONCAT1]],[2]!db[NB NOTA_C],0)+1)</f>
        <v/>
      </c>
    </row>
    <row r="262" spans="1:40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2" s="181" t="str">
        <f>IF(NOTA[[#This Row],[CONCAT1]]="","",MATCH(NOTA[[#This Row],[CONCAT1]],[2]!db[NB NOTA_C],0)+1)</f>
        <v/>
      </c>
    </row>
    <row r="263" spans="1:40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65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3" s="181" t="str">
        <f>IF(NOTA[[#This Row],[CONCAT1]]="","",MATCH(NOTA[[#This Row],[CONCAT1]],[2]!db[NB NOTA_C],0)+1)</f>
        <v/>
      </c>
    </row>
    <row r="264" spans="1:40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4" s="181" t="str">
        <f>IF(NOTA[[#This Row],[CONCAT1]]="","",MATCH(NOTA[[#This Row],[CONCAT1]],[2]!db[NB NOTA_C],0)+1)</f>
        <v/>
      </c>
    </row>
    <row r="265" spans="1:40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65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5" s="181" t="str">
        <f>IF(NOTA[[#This Row],[CONCAT1]]="","",MATCH(NOTA[[#This Row],[CONCAT1]],[2]!db[NB NOTA_C],0)+1)</f>
        <v/>
      </c>
    </row>
    <row r="266" spans="1:40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65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181" t="str">
        <f>IF(NOTA[[#This Row],[CONCAT1]]="","",MATCH(NOTA[[#This Row],[CONCAT1]],[2]!db[NB NOTA_C],0)+1)</f>
        <v/>
      </c>
    </row>
    <row r="267" spans="1:40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65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7" s="181" t="str">
        <f>IF(NOTA[[#This Row],[CONCAT1]]="","",MATCH(NOTA[[#This Row],[CONCAT1]],[2]!db[NB NOTA_C],0)+1)</f>
        <v/>
      </c>
    </row>
    <row r="268" spans="1:40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65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181" t="str">
        <f>IF(NOTA[[#This Row],[CONCAT1]]="","",MATCH(NOTA[[#This Row],[CONCAT1]],[2]!db[NB NOTA_C],0)+1)</f>
        <v/>
      </c>
    </row>
    <row r="269" spans="1:40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9" s="181" t="str">
        <f>IF(NOTA[[#This Row],[CONCAT1]]="","",MATCH(NOTA[[#This Row],[CONCAT1]],[2]!db[NB NOTA_C],0)+1)</f>
        <v/>
      </c>
    </row>
    <row r="270" spans="1:40" s="38" customFormat="1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65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0" s="181" t="str">
        <f>IF(NOTA[[#This Row],[CONCAT1]]="","",MATCH(NOTA[[#This Row],[CONCAT1]],[2]!db[NB NOTA_C],0)+1)</f>
        <v/>
      </c>
    </row>
    <row r="271" spans="1:40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65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1" s="181" t="str">
        <f>IF(NOTA[[#This Row],[CONCAT1]]="","",MATCH(NOTA[[#This Row],[CONCAT1]],[2]!db[NB NOTA_C],0)+1)</f>
        <v/>
      </c>
    </row>
    <row r="272" spans="1:40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65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2" s="181" t="str">
        <f>IF(NOTA[[#This Row],[CONCAT1]]="","",MATCH(NOTA[[#This Row],[CONCAT1]],[2]!db[NB NOTA_C],0)+1)</f>
        <v/>
      </c>
    </row>
    <row r="273" spans="1:40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65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3" s="181" t="str">
        <f>IF(NOTA[[#This Row],[CONCAT1]]="","",MATCH(NOTA[[#This Row],[CONCAT1]],[2]!db[NB NOTA_C],0)+1)</f>
        <v/>
      </c>
    </row>
    <row r="274" spans="1:40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65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181" t="str">
        <f>IF(NOTA[[#This Row],[CONCAT1]]="","",MATCH(NOTA[[#This Row],[CONCAT1]],[2]!db[NB NOTA_C],0)+1)</f>
        <v/>
      </c>
    </row>
    <row r="275" spans="1:40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65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5" s="181" t="str">
        <f>IF(NOTA[[#This Row],[CONCAT1]]="","",MATCH(NOTA[[#This Row],[CONCAT1]],[2]!db[NB NOTA_C],0)+1)</f>
        <v/>
      </c>
    </row>
    <row r="276" spans="1:40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6" s="181" t="str">
        <f>IF(NOTA[[#This Row],[CONCAT1]]="","",MATCH(NOTA[[#This Row],[CONCAT1]],[2]!db[NB NOTA_C],0)+1)</f>
        <v/>
      </c>
    </row>
    <row r="277" spans="1:40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65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181" t="str">
        <f>IF(NOTA[[#This Row],[CONCAT1]]="","",MATCH(NOTA[[#This Row],[CONCAT1]],[2]!db[NB NOTA_C],0)+1)</f>
        <v/>
      </c>
    </row>
    <row r="278" spans="1:40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65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8" s="181" t="str">
        <f>IF(NOTA[[#This Row],[CONCAT1]]="","",MATCH(NOTA[[#This Row],[CONCAT1]],[2]!db[NB NOTA_C],0)+1)</f>
        <v/>
      </c>
    </row>
    <row r="279" spans="1:40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9" s="181" t="str">
        <f>IF(NOTA[[#This Row],[CONCAT1]]="","",MATCH(NOTA[[#This Row],[CONCAT1]],[2]!db[NB NOTA_C],0)+1)</f>
        <v/>
      </c>
    </row>
    <row r="280" spans="1:40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65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0" s="181" t="str">
        <f>IF(NOTA[[#This Row],[CONCAT1]]="","",MATCH(NOTA[[#This Row],[CONCAT1]],[2]!db[NB NOTA_C],0)+1)</f>
        <v/>
      </c>
    </row>
    <row r="281" spans="1:40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1" s="181" t="str">
        <f>IF(NOTA[[#This Row],[CONCAT1]]="","",MATCH(NOTA[[#This Row],[CONCAT1]],[2]!db[NB NOTA_C],0)+1)</f>
        <v/>
      </c>
    </row>
    <row r="282" spans="1:40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65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2" s="181" t="str">
        <f>IF(NOTA[[#This Row],[CONCAT1]]="","",MATCH(NOTA[[#This Row],[CONCAT1]],[2]!db[NB NOTA_C],0)+1)</f>
        <v/>
      </c>
    </row>
    <row r="283" spans="1:40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65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3" s="181" t="str">
        <f>IF(NOTA[[#This Row],[CONCAT1]]="","",MATCH(NOTA[[#This Row],[CONCAT1]],[2]!db[NB NOTA_C],0)+1)</f>
        <v/>
      </c>
    </row>
    <row r="284" spans="1:40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65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4" s="181" t="str">
        <f>IF(NOTA[[#This Row],[CONCAT1]]="","",MATCH(NOTA[[#This Row],[CONCAT1]],[2]!db[NB NOTA_C],0)+1)</f>
        <v/>
      </c>
    </row>
    <row r="285" spans="1:40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5" s="181" t="str">
        <f>IF(NOTA[[#This Row],[CONCAT1]]="","",MATCH(NOTA[[#This Row],[CONCAT1]],[2]!db[NB NOTA_C],0)+1)</f>
        <v/>
      </c>
    </row>
    <row r="286" spans="1:40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65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181" t="str">
        <f>IF(NOTA[[#This Row],[CONCAT1]]="","",MATCH(NOTA[[#This Row],[CONCAT1]],[2]!db[NB NOTA_C],0)+1)</f>
        <v/>
      </c>
    </row>
    <row r="287" spans="1:40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65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7" s="181" t="str">
        <f>IF(NOTA[[#This Row],[CONCAT1]]="","",MATCH(NOTA[[#This Row],[CONCAT1]],[2]!db[NB NOTA_C],0)+1)</f>
        <v/>
      </c>
    </row>
    <row r="288" spans="1:40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51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65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8" s="181" t="str">
        <f>IF(NOTA[[#This Row],[CONCAT1]]="","",MATCH(NOTA[[#This Row],[CONCAT1]],[2]!db[NB NOTA_C],0)+1)</f>
        <v/>
      </c>
    </row>
    <row r="289" spans="1:40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65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9" s="181" t="str">
        <f>IF(NOTA[[#This Row],[CONCAT1]]="","",MATCH(NOTA[[#This Row],[CONCAT1]],[2]!db[NB NOTA_C],0)+1)</f>
        <v/>
      </c>
    </row>
    <row r="290" spans="1:40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65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0" s="181" t="str">
        <f>IF(NOTA[[#This Row],[CONCAT1]]="","",MATCH(NOTA[[#This Row],[CONCAT1]],[2]!db[NB NOTA_C],0)+1)</f>
        <v/>
      </c>
    </row>
    <row r="291" spans="1:40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65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1" s="181" t="str">
        <f>IF(NOTA[[#This Row],[CONCAT1]]="","",MATCH(NOTA[[#This Row],[CONCAT1]],[2]!db[NB NOTA_C],0)+1)</f>
        <v/>
      </c>
    </row>
    <row r="292" spans="1:40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65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181" t="str">
        <f>IF(NOTA[[#This Row],[CONCAT1]]="","",MATCH(NOTA[[#This Row],[CONCAT1]],[2]!db[NB NOTA_C],0)+1)</f>
        <v/>
      </c>
    </row>
    <row r="293" spans="1:40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3" s="181" t="str">
        <f>IF(NOTA[[#This Row],[CONCAT1]]="","",MATCH(NOTA[[#This Row],[CONCAT1]],[2]!db[NB NOTA_C],0)+1)</f>
        <v/>
      </c>
    </row>
    <row r="294" spans="1:40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65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4" s="181" t="str">
        <f>IF(NOTA[[#This Row],[CONCAT1]]="","",MATCH(NOTA[[#This Row],[CONCAT1]],[2]!db[NB NOTA_C],0)+1)</f>
        <v/>
      </c>
    </row>
    <row r="295" spans="1:40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65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5" s="181" t="str">
        <f>IF(NOTA[[#This Row],[CONCAT1]]="","",MATCH(NOTA[[#This Row],[CONCAT1]],[2]!db[NB NOTA_C],0)+1)</f>
        <v/>
      </c>
    </row>
    <row r="296" spans="1:40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65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6" s="181" t="str">
        <f>IF(NOTA[[#This Row],[CONCAT1]]="","",MATCH(NOTA[[#This Row],[CONCAT1]],[2]!db[NB NOTA_C],0)+1)</f>
        <v/>
      </c>
    </row>
    <row r="297" spans="1:40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80"/>
      <c r="F297" s="26"/>
      <c r="G297" s="26"/>
      <c r="H297" s="31"/>
      <c r="I297" s="26"/>
      <c r="J297" s="81"/>
      <c r="K297" s="82"/>
      <c r="L297" s="26"/>
      <c r="M297" s="83"/>
      <c r="N297" s="82"/>
      <c r="O297" s="26"/>
      <c r="P297" s="84"/>
      <c r="Q297" s="85"/>
      <c r="R297" s="39"/>
      <c r="S297" s="86"/>
      <c r="T297" s="86"/>
      <c r="U297" s="87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65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7" s="181" t="str">
        <f>IF(NOTA[[#This Row],[CONCAT1]]="","",MATCH(NOTA[[#This Row],[CONCAT1]],[2]!db[NB NOTA_C],0)+1)</f>
        <v/>
      </c>
    </row>
    <row r="298" spans="1:40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80"/>
      <c r="F298" s="82"/>
      <c r="G298" s="82"/>
      <c r="H298" s="88"/>
      <c r="I298" s="82"/>
      <c r="J298" s="81"/>
      <c r="K298" s="82"/>
      <c r="L298" s="26"/>
      <c r="M298" s="83"/>
      <c r="N298" s="82"/>
      <c r="O298" s="26"/>
      <c r="P298" s="84"/>
      <c r="Q298" s="85"/>
      <c r="R298" s="39"/>
      <c r="S298" s="86"/>
      <c r="T298" s="86"/>
      <c r="U298" s="87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65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181" t="str">
        <f>IF(NOTA[[#This Row],[CONCAT1]]="","",MATCH(NOTA[[#This Row],[CONCAT1]],[2]!db[NB NOTA_C],0)+1)</f>
        <v/>
      </c>
    </row>
    <row r="299" spans="1:40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80"/>
      <c r="F299" s="26"/>
      <c r="G299" s="26"/>
      <c r="H299" s="31"/>
      <c r="I299" s="26"/>
      <c r="J299" s="81"/>
      <c r="K299" s="26"/>
      <c r="L299" s="26"/>
      <c r="M299" s="83"/>
      <c r="N299" s="82"/>
      <c r="O299" s="26"/>
      <c r="P299" s="84"/>
      <c r="Q299" s="85"/>
      <c r="R299" s="39"/>
      <c r="S299" s="86"/>
      <c r="T299" s="86"/>
      <c r="U299" s="87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65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9" s="181" t="str">
        <f>IF(NOTA[[#This Row],[CONCAT1]]="","",MATCH(NOTA[[#This Row],[CONCAT1]],[2]!db[NB NOTA_C],0)+1)</f>
        <v/>
      </c>
    </row>
    <row r="300" spans="1:40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80"/>
      <c r="F300" s="82"/>
      <c r="G300" s="82"/>
      <c r="H300" s="88"/>
      <c r="I300" s="26"/>
      <c r="J300" s="81"/>
      <c r="K300" s="38"/>
      <c r="L300" s="26"/>
      <c r="M300" s="83"/>
      <c r="N300" s="82"/>
      <c r="O300" s="26"/>
      <c r="P300" s="84"/>
      <c r="Q300" s="85"/>
      <c r="R300" s="39"/>
      <c r="S300" s="86"/>
      <c r="T300" s="86"/>
      <c r="U300" s="87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65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181" t="str">
        <f>IF(NOTA[[#This Row],[CONCAT1]]="","",MATCH(NOTA[[#This Row],[CONCAT1]],[2]!db[NB NOTA_C],0)+1)</f>
        <v/>
      </c>
    </row>
    <row r="301" spans="1:40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80"/>
      <c r="F301" s="26"/>
      <c r="G301" s="26"/>
      <c r="H301" s="31"/>
      <c r="I301" s="26"/>
      <c r="J301" s="81"/>
      <c r="K301" s="82"/>
      <c r="L301" s="26"/>
      <c r="M301" s="39"/>
      <c r="N301" s="82"/>
      <c r="O301" s="26"/>
      <c r="P301" s="84"/>
      <c r="Q301" s="85"/>
      <c r="R301" s="39"/>
      <c r="S301" s="86"/>
      <c r="T301" s="86"/>
      <c r="U301" s="87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65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1" s="181" t="str">
        <f>IF(NOTA[[#This Row],[CONCAT1]]="","",MATCH(NOTA[[#This Row],[CONCAT1]],[2]!db[NB NOTA_C],0)+1)</f>
        <v/>
      </c>
    </row>
    <row r="302" spans="1:40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80"/>
      <c r="F302" s="82"/>
      <c r="G302" s="82"/>
      <c r="H302" s="88"/>
      <c r="I302" s="82"/>
      <c r="J302" s="81"/>
      <c r="K302" s="82"/>
      <c r="L302" s="26"/>
      <c r="M302" s="83"/>
      <c r="N302" s="82"/>
      <c r="O302" s="26"/>
      <c r="P302" s="84"/>
      <c r="Q302" s="85"/>
      <c r="R302" s="39"/>
      <c r="S302" s="86"/>
      <c r="T302" s="86"/>
      <c r="U302" s="87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65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2" s="181" t="str">
        <f>IF(NOTA[[#This Row],[CONCAT1]]="","",MATCH(NOTA[[#This Row],[CONCAT1]],[2]!db[NB NOTA_C],0)+1)</f>
        <v/>
      </c>
    </row>
    <row r="303" spans="1:40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181" t="str">
        <f>IF(NOTA[[#This Row],[CONCAT1]]="","",MATCH(NOTA[[#This Row],[CONCAT1]],[2]!db[NB NOTA_C],0)+1)</f>
        <v/>
      </c>
    </row>
    <row r="304" spans="1:40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4" s="181" t="str">
        <f>IF(NOTA[[#This Row],[CONCAT1]]="","",MATCH(NOTA[[#This Row],[CONCAT1]],[2]!db[NB NOTA_C],0)+1)</f>
        <v/>
      </c>
    </row>
    <row r="305" spans="1:40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65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5" s="181" t="str">
        <f>IF(NOTA[[#This Row],[CONCAT1]]="","",MATCH(NOTA[[#This Row],[CONCAT1]],[2]!db[NB NOTA_C],0)+1)</f>
        <v/>
      </c>
    </row>
    <row r="306" spans="1:40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181" t="str">
        <f>IF(NOTA[[#This Row],[CONCAT1]]="","",MATCH(NOTA[[#This Row],[CONCAT1]],[2]!db[NB NOTA_C],0)+1)</f>
        <v/>
      </c>
    </row>
    <row r="307" spans="1:40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65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7" s="181" t="str">
        <f>IF(NOTA[[#This Row],[CONCAT1]]="","",MATCH(NOTA[[#This Row],[CONCAT1]],[2]!db[NB NOTA_C],0)+1)</f>
        <v/>
      </c>
    </row>
    <row r="308" spans="1:40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8" s="181" t="str">
        <f>IF(NOTA[[#This Row],[CONCAT1]]="","",MATCH(NOTA[[#This Row],[CONCAT1]],[2]!db[NB NOTA_C],0)+1)</f>
        <v/>
      </c>
    </row>
    <row r="309" spans="1:40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65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9" s="181" t="str">
        <f>IF(NOTA[[#This Row],[CONCAT1]]="","",MATCH(NOTA[[#This Row],[CONCAT1]],[2]!db[NB NOTA_C],0)+1)</f>
        <v/>
      </c>
    </row>
    <row r="310" spans="1:40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0" s="181" t="str">
        <f>IF(NOTA[[#This Row],[CONCAT1]]="","",MATCH(NOTA[[#This Row],[CONCAT1]],[2]!db[NB NOTA_C],0)+1)</f>
        <v/>
      </c>
    </row>
    <row r="311" spans="1:40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65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1" s="181" t="str">
        <f>IF(NOTA[[#This Row],[CONCAT1]]="","",MATCH(NOTA[[#This Row],[CONCAT1]],[2]!db[NB NOTA_C],0)+1)</f>
        <v/>
      </c>
    </row>
    <row r="312" spans="1:40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2" s="181" t="str">
        <f>IF(NOTA[[#This Row],[CONCAT1]]="","",MATCH(NOTA[[#This Row],[CONCAT1]],[2]!db[NB NOTA_C],0)+1)</f>
        <v/>
      </c>
    </row>
    <row r="313" spans="1:40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65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3" s="181" t="str">
        <f>IF(NOTA[[#This Row],[CONCAT1]]="","",MATCH(NOTA[[#This Row],[CONCAT1]],[2]!db[NB NOTA_C],0)+1)</f>
        <v/>
      </c>
    </row>
    <row r="314" spans="1:40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4" s="181" t="str">
        <f>IF(NOTA[[#This Row],[CONCAT1]]="","",MATCH(NOTA[[#This Row],[CONCAT1]],[2]!db[NB NOTA_C],0)+1)</f>
        <v/>
      </c>
    </row>
    <row r="315" spans="1:40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65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5" s="181" t="str">
        <f>IF(NOTA[[#This Row],[CONCAT1]]="","",MATCH(NOTA[[#This Row],[CONCAT1]],[2]!db[NB NOTA_C],0)+1)</f>
        <v/>
      </c>
    </row>
    <row r="316" spans="1:40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65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181" t="str">
        <f>IF(NOTA[[#This Row],[CONCAT1]]="","",MATCH(NOTA[[#This Row],[CONCAT1]],[2]!db[NB NOTA_C],0)+1)</f>
        <v/>
      </c>
    </row>
    <row r="317" spans="1:40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7" s="181" t="str">
        <f>IF(NOTA[[#This Row],[CONCAT1]]="","",MATCH(NOTA[[#This Row],[CONCAT1]],[2]!db[NB NOTA_C],0)+1)</f>
        <v/>
      </c>
    </row>
    <row r="318" spans="1:40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51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65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8" s="181" t="str">
        <f>IF(NOTA[[#This Row],[CONCAT1]]="","",MATCH(NOTA[[#This Row],[CONCAT1]],[2]!db[NB NOTA_C],0)+1)</f>
        <v/>
      </c>
    </row>
    <row r="319" spans="1:40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51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181" t="str">
        <f>IF(NOTA[[#This Row],[CONCAT1]]="","",MATCH(NOTA[[#This Row],[CONCAT1]],[2]!db[NB NOTA_C],0)+1)</f>
        <v/>
      </c>
    </row>
    <row r="320" spans="1:40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65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0" s="181" t="str">
        <f>IF(NOTA[[#This Row],[CONCAT1]]="","",MATCH(NOTA[[#This Row],[CONCAT1]],[2]!db[NB NOTA_C],0)+1)</f>
        <v/>
      </c>
    </row>
    <row r="321" spans="1:40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38"/>
      <c r="H321" s="26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65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1" s="181" t="str">
        <f>IF(NOTA[[#This Row],[CONCAT1]]="","",MATCH(NOTA[[#This Row],[CONCAT1]],[2]!db[NB NOTA_C],0)+1)</f>
        <v/>
      </c>
    </row>
    <row r="322" spans="1:40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65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181" t="str">
        <f>IF(NOTA[[#This Row],[CONCAT1]]="","",MATCH(NOTA[[#This Row],[CONCAT1]],[2]!db[NB NOTA_C],0)+1)</f>
        <v/>
      </c>
    </row>
    <row r="323" spans="1:40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65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3" s="181" t="str">
        <f>IF(NOTA[[#This Row],[CONCAT1]]="","",MATCH(NOTA[[#This Row],[CONCAT1]],[2]!db[NB NOTA_C],0)+1)</f>
        <v/>
      </c>
    </row>
    <row r="324" spans="1:40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65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4" s="181" t="str">
        <f>IF(NOTA[[#This Row],[CONCAT1]]="","",MATCH(NOTA[[#This Row],[CONCAT1]],[2]!db[NB NOTA_C],0)+1)</f>
        <v/>
      </c>
    </row>
    <row r="325" spans="1:40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38"/>
      <c r="G325" s="38"/>
      <c r="H325" s="79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65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5" s="181" t="str">
        <f>IF(NOTA[[#This Row],[CONCAT1]]="","",MATCH(NOTA[[#This Row],[CONCAT1]],[2]!db[NB NOTA_C],0)+1)</f>
        <v/>
      </c>
    </row>
    <row r="326" spans="1:40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6" s="181" t="str">
        <f>IF(NOTA[[#This Row],[CONCAT1]]="","",MATCH(NOTA[[#This Row],[CONCAT1]],[2]!db[NB NOTA_C],0)+1)</f>
        <v/>
      </c>
    </row>
    <row r="327" spans="1:40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65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7" s="181" t="str">
        <f>IF(NOTA[[#This Row],[CONCAT1]]="","",MATCH(NOTA[[#This Row],[CONCAT1]],[2]!db[NB NOTA_C],0)+1)</f>
        <v/>
      </c>
    </row>
    <row r="328" spans="1:40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8" s="181" t="str">
        <f>IF(NOTA[[#This Row],[CONCAT1]]="","",MATCH(NOTA[[#This Row],[CONCAT1]],[2]!db[NB NOTA_C],0)+1)</f>
        <v/>
      </c>
    </row>
    <row r="329" spans="1:40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65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9" s="181" t="str">
        <f>IF(NOTA[[#This Row],[CONCAT1]]="","",MATCH(NOTA[[#This Row],[CONCAT1]],[2]!db[NB NOTA_C],0)+1)</f>
        <v/>
      </c>
    </row>
    <row r="330" spans="1:40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65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0" s="181" t="str">
        <f>IF(NOTA[[#This Row],[CONCAT1]]="","",MATCH(NOTA[[#This Row],[CONCAT1]],[2]!db[NB NOTA_C],0)+1)</f>
        <v/>
      </c>
    </row>
    <row r="331" spans="1:40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1" s="181" t="str">
        <f>IF(NOTA[[#This Row],[CONCAT1]]="","",MATCH(NOTA[[#This Row],[CONCAT1]],[2]!db[NB NOTA_C],0)+1)</f>
        <v/>
      </c>
    </row>
    <row r="332" spans="1:40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65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181" t="str">
        <f>IF(NOTA[[#This Row],[CONCAT1]]="","",MATCH(NOTA[[#This Row],[CONCAT1]],[2]!db[NB NOTA_C],0)+1)</f>
        <v/>
      </c>
    </row>
    <row r="333" spans="1:40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65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3" s="181" t="str">
        <f>IF(NOTA[[#This Row],[CONCAT1]]="","",MATCH(NOTA[[#This Row],[CONCAT1]],[2]!db[NB NOTA_C],0)+1)</f>
        <v/>
      </c>
    </row>
    <row r="334" spans="1:40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65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4" s="181" t="str">
        <f>IF(NOTA[[#This Row],[CONCAT1]]="","",MATCH(NOTA[[#This Row],[CONCAT1]],[2]!db[NB NOTA_C],0)+1)</f>
        <v/>
      </c>
    </row>
    <row r="335" spans="1:40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65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5" s="181" t="str">
        <f>IF(NOTA[[#This Row],[CONCAT1]]="","",MATCH(NOTA[[#This Row],[CONCAT1]],[2]!db[NB NOTA_C],0)+1)</f>
        <v/>
      </c>
    </row>
    <row r="336" spans="1:40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6" s="181" t="str">
        <f>IF(NOTA[[#This Row],[CONCAT1]]="","",MATCH(NOTA[[#This Row],[CONCAT1]],[2]!db[NB NOTA_C],0)+1)</f>
        <v/>
      </c>
    </row>
    <row r="337" spans="1:40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65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7" s="181" t="str">
        <f>IF(NOTA[[#This Row],[CONCAT1]]="","",MATCH(NOTA[[#This Row],[CONCAT1]],[2]!db[NB NOTA_C],0)+1)</f>
        <v/>
      </c>
    </row>
    <row r="338" spans="1:40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8" s="181" t="str">
        <f>IF(NOTA[[#This Row],[CONCAT1]]="","",MATCH(NOTA[[#This Row],[CONCAT1]],[2]!db[NB NOTA_C],0)+1)</f>
        <v/>
      </c>
    </row>
    <row r="339" spans="1:40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65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9" s="181" t="str">
        <f>IF(NOTA[[#This Row],[CONCAT1]]="","",MATCH(NOTA[[#This Row],[CONCAT1]],[2]!db[NB NOTA_C],0)+1)</f>
        <v/>
      </c>
    </row>
    <row r="340" spans="1:40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89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0" s="181" t="str">
        <f>IF(NOTA[[#This Row],[CONCAT1]]="","",MATCH(NOTA[[#This Row],[CONCAT1]],[2]!db[NB NOTA_C],0)+1)</f>
        <v/>
      </c>
    </row>
    <row r="341" spans="1:40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1" s="181" t="str">
        <f>IF(NOTA[[#This Row],[CONCAT1]]="","",MATCH(NOTA[[#This Row],[CONCAT1]],[2]!db[NB NOTA_C],0)+1)</f>
        <v/>
      </c>
    </row>
    <row r="342" spans="1:40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2" s="181" t="str">
        <f>IF(NOTA[[#This Row],[CONCAT1]]="","",MATCH(NOTA[[#This Row],[CONCAT1]],[2]!db[NB NOTA_C],0)+1)</f>
        <v/>
      </c>
    </row>
    <row r="343" spans="1:40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105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65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181" t="str">
        <f>IF(NOTA[[#This Row],[CONCAT1]]="","",MATCH(NOTA[[#This Row],[CONCAT1]],[2]!db[NB NOTA_C],0)+1)</f>
        <v/>
      </c>
    </row>
    <row r="344" spans="1:40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105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4" s="181" t="str">
        <f>IF(NOTA[[#This Row],[CONCAT1]]="","",MATCH(NOTA[[#This Row],[CONCAT1]],[2]!db[NB NOTA_C],0)+1)</f>
        <v/>
      </c>
    </row>
    <row r="345" spans="1:40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105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65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5" s="181" t="str">
        <f>IF(NOTA[[#This Row],[CONCAT1]]="","",MATCH(NOTA[[#This Row],[CONCAT1]],[2]!db[NB NOTA_C],0)+1)</f>
        <v/>
      </c>
    </row>
    <row r="346" spans="1:40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65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6" s="181" t="str">
        <f>IF(NOTA[[#This Row],[CONCAT1]]="","",MATCH(NOTA[[#This Row],[CONCAT1]],[2]!db[NB NOTA_C],0)+1)</f>
        <v/>
      </c>
    </row>
    <row r="347" spans="1:40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65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7" s="181" t="str">
        <f>IF(NOTA[[#This Row],[CONCAT1]]="","",MATCH(NOTA[[#This Row],[CONCAT1]],[2]!db[NB NOTA_C],0)+1)</f>
        <v/>
      </c>
    </row>
    <row r="348" spans="1:40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65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181" t="str">
        <f>IF(NOTA[[#This Row],[CONCAT1]]="","",MATCH(NOTA[[#This Row],[CONCAT1]],[2]!db[NB NOTA_C],0)+1)</f>
        <v/>
      </c>
    </row>
    <row r="349" spans="1:40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65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9" s="181" t="str">
        <f>IF(NOTA[[#This Row],[CONCAT1]]="","",MATCH(NOTA[[#This Row],[CONCAT1]],[2]!db[NB NOTA_C],0)+1)</f>
        <v/>
      </c>
    </row>
    <row r="350" spans="1:40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65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0" s="181" t="str">
        <f>IF(NOTA[[#This Row],[CONCAT1]]="","",MATCH(NOTA[[#This Row],[CONCAT1]],[2]!db[NB NOTA_C],0)+1)</f>
        <v/>
      </c>
    </row>
    <row r="351" spans="1:40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65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1" s="181" t="str">
        <f>IF(NOTA[[#This Row],[CONCAT1]]="","",MATCH(NOTA[[#This Row],[CONCAT1]],[2]!db[NB NOTA_C],0)+1)</f>
        <v/>
      </c>
    </row>
    <row r="352" spans="1:40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65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181" t="str">
        <f>IF(NOTA[[#This Row],[CONCAT1]]="","",MATCH(NOTA[[#This Row],[CONCAT1]],[2]!db[NB NOTA_C],0)+1)</f>
        <v/>
      </c>
    </row>
    <row r="353" spans="1:40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3" s="181" t="str">
        <f>IF(NOTA[[#This Row],[CONCAT1]]="","",MATCH(NOTA[[#This Row],[CONCAT1]],[2]!db[NB NOTA_C],0)+1)</f>
        <v/>
      </c>
    </row>
    <row r="354" spans="1:40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65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181" t="str">
        <f>IF(NOTA[[#This Row],[CONCAT1]]="","",MATCH(NOTA[[#This Row],[CONCAT1]],[2]!db[NB NOTA_C],0)+1)</f>
        <v/>
      </c>
    </row>
    <row r="355" spans="1:40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5" s="181" t="str">
        <f>IF(NOTA[[#This Row],[CONCAT1]]="","",MATCH(NOTA[[#This Row],[CONCAT1]],[2]!db[NB NOTA_C],0)+1)</f>
        <v/>
      </c>
    </row>
    <row r="356" spans="1:40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79"/>
      <c r="I356" s="31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65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6" s="181" t="str">
        <f>IF(NOTA[[#This Row],[CONCAT1]]="","",MATCH(NOTA[[#This Row],[CONCAT1]],[2]!db[NB NOTA_C],0)+1)</f>
        <v/>
      </c>
    </row>
    <row r="357" spans="1:40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65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7" s="181" t="str">
        <f>IF(NOTA[[#This Row],[CONCAT1]]="","",MATCH(NOTA[[#This Row],[CONCAT1]],[2]!db[NB NOTA_C],0)+1)</f>
        <v/>
      </c>
    </row>
    <row r="358" spans="1:40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65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181" t="str">
        <f>IF(NOTA[[#This Row],[CONCAT1]]="","",MATCH(NOTA[[#This Row],[CONCAT1]],[2]!db[NB NOTA_C],0)+1)</f>
        <v/>
      </c>
    </row>
    <row r="359" spans="1:40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65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9" s="181" t="str">
        <f>IF(NOTA[[#This Row],[CONCAT1]]="","",MATCH(NOTA[[#This Row],[CONCAT1]],[2]!db[NB NOTA_C],0)+1)</f>
        <v/>
      </c>
    </row>
    <row r="360" spans="1:40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65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181" t="str">
        <f>IF(NOTA[[#This Row],[CONCAT1]]="","",MATCH(NOTA[[#This Row],[CONCAT1]],[2]!db[NB NOTA_C],0)+1)</f>
        <v/>
      </c>
    </row>
    <row r="361" spans="1:40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65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1" s="181" t="str">
        <f>IF(NOTA[[#This Row],[CONCAT1]]="","",MATCH(NOTA[[#This Row],[CONCAT1]],[2]!db[NB NOTA_C],0)+1)</f>
        <v/>
      </c>
    </row>
    <row r="362" spans="1:40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65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2" s="181" t="str">
        <f>IF(NOTA[[#This Row],[CONCAT1]]="","",MATCH(NOTA[[#This Row],[CONCAT1]],[2]!db[NB NOTA_C],0)+1)</f>
        <v/>
      </c>
    </row>
    <row r="363" spans="1:40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65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181" t="str">
        <f>IF(NOTA[[#This Row],[CONCAT1]]="","",MATCH(NOTA[[#This Row],[CONCAT1]],[2]!db[NB NOTA_C],0)+1)</f>
        <v/>
      </c>
    </row>
    <row r="364" spans="1:40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65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4" s="181" t="str">
        <f>IF(NOTA[[#This Row],[CONCAT1]]="","",MATCH(NOTA[[#This Row],[CONCAT1]],[2]!db[NB NOTA_C],0)+1)</f>
        <v/>
      </c>
    </row>
    <row r="365" spans="1:40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65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5" s="181" t="str">
        <f>IF(NOTA[[#This Row],[CONCAT1]]="","",MATCH(NOTA[[#This Row],[CONCAT1]],[2]!db[NB NOTA_C],0)+1)</f>
        <v/>
      </c>
    </row>
    <row r="366" spans="1:40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6" s="181" t="str">
        <f>IF(NOTA[[#This Row],[CONCAT1]]="","",MATCH(NOTA[[#This Row],[CONCAT1]],[2]!db[NB NOTA_C],0)+1)</f>
        <v/>
      </c>
    </row>
    <row r="367" spans="1:40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65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7" s="181" t="str">
        <f>IF(NOTA[[#This Row],[CONCAT1]]="","",MATCH(NOTA[[#This Row],[CONCAT1]],[2]!db[NB NOTA_C],0)+1)</f>
        <v/>
      </c>
    </row>
    <row r="368" spans="1:40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65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8" s="181" t="str">
        <f>IF(NOTA[[#This Row],[CONCAT1]]="","",MATCH(NOTA[[#This Row],[CONCAT1]],[2]!db[NB NOTA_C],0)+1)</f>
        <v/>
      </c>
    </row>
    <row r="369" spans="1:40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181" t="str">
        <f>IF(NOTA[[#This Row],[CONCAT1]]="","",MATCH(NOTA[[#This Row],[CONCAT1]],[2]!db[NB NOTA_C],0)+1)</f>
        <v/>
      </c>
    </row>
    <row r="370" spans="1:40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65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0" s="181" t="str">
        <f>IF(NOTA[[#This Row],[CONCAT1]]="","",MATCH(NOTA[[#This Row],[CONCAT1]],[2]!db[NB NOTA_C],0)+1)</f>
        <v/>
      </c>
    </row>
    <row r="371" spans="1:40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1" s="181" t="str">
        <f>IF(NOTA[[#This Row],[CONCAT1]]="","",MATCH(NOTA[[#This Row],[CONCAT1]],[2]!db[NB NOTA_C],0)+1)</f>
        <v/>
      </c>
    </row>
    <row r="372" spans="1:40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65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181" t="str">
        <f>IF(NOTA[[#This Row],[CONCAT1]]="","",MATCH(NOTA[[#This Row],[CONCAT1]],[2]!db[NB NOTA_C],0)+1)</f>
        <v/>
      </c>
    </row>
    <row r="373" spans="1:40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65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3" s="181" t="str">
        <f>IF(NOTA[[#This Row],[CONCAT1]]="","",MATCH(NOTA[[#This Row],[CONCAT1]],[2]!db[NB NOTA_C],0)+1)</f>
        <v/>
      </c>
    </row>
    <row r="374" spans="1:40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65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181" t="str">
        <f>IF(NOTA[[#This Row],[CONCAT1]]="","",MATCH(NOTA[[#This Row],[CONCAT1]],[2]!db[NB NOTA_C],0)+1)</f>
        <v/>
      </c>
    </row>
    <row r="375" spans="1:40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65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5" s="181" t="str">
        <f>IF(NOTA[[#This Row],[CONCAT1]]="","",MATCH(NOTA[[#This Row],[CONCAT1]],[2]!db[NB NOTA_C],0)+1)</f>
        <v/>
      </c>
    </row>
    <row r="376" spans="1:40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181" t="str">
        <f>IF(NOTA[[#This Row],[CONCAT1]]="","",MATCH(NOTA[[#This Row],[CONCAT1]],[2]!db[NB NOTA_C],0)+1)</f>
        <v/>
      </c>
    </row>
    <row r="377" spans="1:40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90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7" s="181" t="str">
        <f>IF(NOTA[[#This Row],[CONCAT1]]="","",MATCH(NOTA[[#This Row],[CONCAT1]],[2]!db[NB NOTA_C],0)+1)</f>
        <v/>
      </c>
    </row>
    <row r="378" spans="1:40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90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181" t="str">
        <f>IF(NOTA[[#This Row],[CONCAT1]]="","",MATCH(NOTA[[#This Row],[CONCAT1]],[2]!db[NB NOTA_C],0)+1)</f>
        <v/>
      </c>
    </row>
    <row r="379" spans="1:40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90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9" s="181" t="str">
        <f>IF(NOTA[[#This Row],[CONCAT1]]="","",MATCH(NOTA[[#This Row],[CONCAT1]],[2]!db[NB NOTA_C],0)+1)</f>
        <v/>
      </c>
    </row>
    <row r="380" spans="1:40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90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0" s="181" t="str">
        <f>IF(NOTA[[#This Row],[CONCAT1]]="","",MATCH(NOTA[[#This Row],[CONCAT1]],[2]!db[NB NOTA_C],0)+1)</f>
        <v/>
      </c>
    </row>
    <row r="381" spans="1:40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181" t="str">
        <f>IF(NOTA[[#This Row],[CONCAT1]]="","",MATCH(NOTA[[#This Row],[CONCAT1]],[2]!db[NB NOTA_C],0)+1)</f>
        <v/>
      </c>
    </row>
    <row r="382" spans="1:40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2" s="181" t="str">
        <f>IF(NOTA[[#This Row],[CONCAT1]]="","",MATCH(NOTA[[#This Row],[CONCAT1]],[2]!db[NB NOTA_C],0)+1)</f>
        <v/>
      </c>
    </row>
    <row r="383" spans="1:40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3" s="181" t="str">
        <f>IF(NOTA[[#This Row],[CONCAT1]]="","",MATCH(NOTA[[#This Row],[CONCAT1]],[2]!db[NB NOTA_C],0)+1)</f>
        <v/>
      </c>
    </row>
    <row r="384" spans="1:40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4" s="181" t="str">
        <f>IF(NOTA[[#This Row],[CONCAT1]]="","",MATCH(NOTA[[#This Row],[CONCAT1]],[2]!db[NB NOTA_C],0)+1)</f>
        <v/>
      </c>
    </row>
    <row r="385" spans="1:40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5" s="181" t="str">
        <f>IF(NOTA[[#This Row],[CONCAT1]]="","",MATCH(NOTA[[#This Row],[CONCAT1]],[2]!db[NB NOTA_C],0)+1)</f>
        <v/>
      </c>
    </row>
    <row r="386" spans="1:40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6" s="181" t="str">
        <f>IF(NOTA[[#This Row],[CONCAT1]]="","",MATCH(NOTA[[#This Row],[CONCAT1]],[2]!db[NB NOTA_C],0)+1)</f>
        <v/>
      </c>
    </row>
    <row r="387" spans="1:40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7" s="181" t="str">
        <f>IF(NOTA[[#This Row],[CONCAT1]]="","",MATCH(NOTA[[#This Row],[CONCAT1]],[2]!db[NB NOTA_C],0)+1)</f>
        <v/>
      </c>
    </row>
    <row r="388" spans="1:40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8" s="181" t="str">
        <f>IF(NOTA[[#This Row],[CONCAT1]]="","",MATCH(NOTA[[#This Row],[CONCAT1]],[2]!db[NB NOTA_C],0)+1)</f>
        <v/>
      </c>
    </row>
    <row r="389" spans="1:40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181" t="str">
        <f>IF(NOTA[[#This Row],[CONCAT1]]="","",MATCH(NOTA[[#This Row],[CONCAT1]],[2]!db[NB NOTA_C],0)+1)</f>
        <v/>
      </c>
    </row>
    <row r="390" spans="1:40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0" s="181" t="str">
        <f>IF(NOTA[[#This Row],[CONCAT1]]="","",MATCH(NOTA[[#This Row],[CONCAT1]],[2]!db[NB NOTA_C],0)+1)</f>
        <v/>
      </c>
    </row>
    <row r="391" spans="1:40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1" s="181" t="str">
        <f>IF(NOTA[[#This Row],[CONCAT1]]="","",MATCH(NOTA[[#This Row],[CONCAT1]],[2]!db[NB NOTA_C],0)+1)</f>
        <v/>
      </c>
    </row>
    <row r="392" spans="1:40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2" s="181" t="str">
        <f>IF(NOTA[[#This Row],[CONCAT1]]="","",MATCH(NOTA[[#This Row],[CONCAT1]],[2]!db[NB NOTA_C],0)+1)</f>
        <v/>
      </c>
    </row>
    <row r="393" spans="1:40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181" t="str">
        <f>IF(NOTA[[#This Row],[CONCAT1]]="","",MATCH(NOTA[[#This Row],[CONCAT1]],[2]!db[NB NOTA_C],0)+1)</f>
        <v/>
      </c>
    </row>
    <row r="394" spans="1:40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4" s="181" t="str">
        <f>IF(NOTA[[#This Row],[CONCAT1]]="","",MATCH(NOTA[[#This Row],[CONCAT1]],[2]!db[NB NOTA_C],0)+1)</f>
        <v/>
      </c>
    </row>
    <row r="395" spans="1:40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5" s="181" t="str">
        <f>IF(NOTA[[#This Row],[CONCAT1]]="","",MATCH(NOTA[[#This Row],[CONCAT1]],[2]!db[NB NOTA_C],0)+1)</f>
        <v/>
      </c>
    </row>
    <row r="396" spans="1:40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6" s="181" t="str">
        <f>IF(NOTA[[#This Row],[CONCAT1]]="","",MATCH(NOTA[[#This Row],[CONCAT1]],[2]!db[NB NOTA_C],0)+1)</f>
        <v/>
      </c>
    </row>
    <row r="397" spans="1:40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7" s="181" t="str">
        <f>IF(NOTA[[#This Row],[CONCAT1]]="","",MATCH(NOTA[[#This Row],[CONCAT1]],[2]!db[NB NOTA_C],0)+1)</f>
        <v/>
      </c>
    </row>
    <row r="398" spans="1:40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8" s="181" t="str">
        <f>IF(NOTA[[#This Row],[CONCAT1]]="","",MATCH(NOTA[[#This Row],[CONCAT1]],[2]!db[NB NOTA_C],0)+1)</f>
        <v/>
      </c>
    </row>
    <row r="399" spans="1:40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9" s="181" t="str">
        <f>IF(NOTA[[#This Row],[CONCAT1]]="","",MATCH(NOTA[[#This Row],[CONCAT1]],[2]!db[NB NOTA_C],0)+1)</f>
        <v/>
      </c>
    </row>
    <row r="400" spans="1:40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0" s="181" t="str">
        <f>IF(NOTA[[#This Row],[CONCAT1]]="","",MATCH(NOTA[[#This Row],[CONCAT1]],[2]!db[NB NOTA_C],0)+1)</f>
        <v/>
      </c>
    </row>
    <row r="401" spans="1:40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1" s="181" t="str">
        <f>IF(NOTA[[#This Row],[CONCAT1]]="","",MATCH(NOTA[[#This Row],[CONCAT1]],[2]!db[NB NOTA_C],0)+1)</f>
        <v/>
      </c>
    </row>
    <row r="402" spans="1:40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2" s="181" t="str">
        <f>IF(NOTA[[#This Row],[CONCAT1]]="","",MATCH(NOTA[[#This Row],[CONCAT1]],[2]!db[NB NOTA_C],0)+1)</f>
        <v/>
      </c>
    </row>
    <row r="403" spans="1:40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3" s="181" t="str">
        <f>IF(NOTA[[#This Row],[CONCAT1]]="","",MATCH(NOTA[[#This Row],[CONCAT1]],[2]!db[NB NOTA_C],0)+1)</f>
        <v/>
      </c>
    </row>
    <row r="404" spans="1:40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4" s="181" t="str">
        <f>IF(NOTA[[#This Row],[CONCAT1]]="","",MATCH(NOTA[[#This Row],[CONCAT1]],[2]!db[NB NOTA_C],0)+1)</f>
        <v/>
      </c>
    </row>
    <row r="405" spans="1:40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181" t="str">
        <f>IF(NOTA[[#This Row],[CONCAT1]]="","",MATCH(NOTA[[#This Row],[CONCAT1]],[2]!db[NB NOTA_C],0)+1)</f>
        <v/>
      </c>
    </row>
    <row r="406" spans="1:40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6" s="181" t="str">
        <f>IF(NOTA[[#This Row],[CONCAT1]]="","",MATCH(NOTA[[#This Row],[CONCAT1]],[2]!db[NB NOTA_C],0)+1)</f>
        <v/>
      </c>
    </row>
    <row r="407" spans="1:40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7" s="181" t="str">
        <f>IF(NOTA[[#This Row],[CONCAT1]]="","",MATCH(NOTA[[#This Row],[CONCAT1]],[2]!db[NB NOTA_C],0)+1)</f>
        <v/>
      </c>
    </row>
    <row r="408" spans="1:40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8" s="181" t="str">
        <f>IF(NOTA[[#This Row],[CONCAT1]]="","",MATCH(NOTA[[#This Row],[CONCAT1]],[2]!db[NB NOTA_C],0)+1)</f>
        <v/>
      </c>
    </row>
    <row r="409" spans="1:40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9" s="181" t="str">
        <f>IF(NOTA[[#This Row],[CONCAT1]]="","",MATCH(NOTA[[#This Row],[CONCAT1]],[2]!db[NB NOTA_C],0)+1)</f>
        <v/>
      </c>
    </row>
    <row r="410" spans="1:40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0" s="181" t="str">
        <f>IF(NOTA[[#This Row],[CONCAT1]]="","",MATCH(NOTA[[#This Row],[CONCAT1]],[2]!db[NB NOTA_C],0)+1)</f>
        <v/>
      </c>
    </row>
    <row r="411" spans="1:40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91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92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1" s="181" t="str">
        <f>IF(NOTA[[#This Row],[CONCAT1]]="","",MATCH(NOTA[[#This Row],[CONCAT1]],[2]!db[NB NOTA_C],0)+1)</f>
        <v/>
      </c>
    </row>
    <row r="412" spans="1:40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2" s="181" t="str">
        <f>IF(NOTA[[#This Row],[CONCAT1]]="","",MATCH(NOTA[[#This Row],[CONCAT1]],[2]!db[NB NOTA_C],0)+1)</f>
        <v/>
      </c>
    </row>
    <row r="413" spans="1:40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3" s="181" t="str">
        <f>IF(NOTA[[#This Row],[CONCAT1]]="","",MATCH(NOTA[[#This Row],[CONCAT1]],[2]!db[NB NOTA_C],0)+1)</f>
        <v/>
      </c>
    </row>
    <row r="414" spans="1:40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181" t="str">
        <f>IF(NOTA[[#This Row],[CONCAT1]]="","",MATCH(NOTA[[#This Row],[CONCAT1]],[2]!db[NB NOTA_C],0)+1)</f>
        <v/>
      </c>
    </row>
    <row r="415" spans="1:40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5" s="181" t="str">
        <f>IF(NOTA[[#This Row],[CONCAT1]]="","",MATCH(NOTA[[#This Row],[CONCAT1]],[2]!db[NB NOTA_C],0)+1)</f>
        <v/>
      </c>
    </row>
    <row r="416" spans="1:40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181" t="str">
        <f>IF(NOTA[[#This Row],[CONCAT1]]="","",MATCH(NOTA[[#This Row],[CONCAT1]],[2]!db[NB NOTA_C],0)+1)</f>
        <v/>
      </c>
    </row>
    <row r="417" spans="1:40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7" s="181" t="str">
        <f>IF(NOTA[[#This Row],[CONCAT1]]="","",MATCH(NOTA[[#This Row],[CONCAT1]],[2]!db[NB NOTA_C],0)+1)</f>
        <v/>
      </c>
    </row>
    <row r="418" spans="1:40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8" s="181" t="str">
        <f>IF(NOTA[[#This Row],[CONCAT1]]="","",MATCH(NOTA[[#This Row],[CONCAT1]],[2]!db[NB NOTA_C],0)+1)</f>
        <v/>
      </c>
    </row>
    <row r="419" spans="1:40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163"/>
      <c r="R419" s="184"/>
      <c r="S419" s="164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181" t="str">
        <f>IF(NOTA[[#This Row],[CONCAT1]]="","",MATCH(NOTA[[#This Row],[CONCAT1]],[2]!db[NB NOTA_C],0)+1)</f>
        <v/>
      </c>
    </row>
    <row r="420" spans="1:40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0" s="181" t="str">
        <f>IF(NOTA[[#This Row],[CONCAT1]]="","",MATCH(NOTA[[#This Row],[CONCAT1]],[2]!db[NB NOTA_C],0)+1)</f>
        <v/>
      </c>
    </row>
    <row r="421" spans="1:40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1" s="181" t="str">
        <f>IF(NOTA[[#This Row],[CONCAT1]]="","",MATCH(NOTA[[#This Row],[CONCAT1]],[2]!db[NB NOTA_C],0)+1)</f>
        <v/>
      </c>
    </row>
    <row r="422" spans="1:40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2" s="181" t="str">
        <f>IF(NOTA[[#This Row],[CONCAT1]]="","",MATCH(NOTA[[#This Row],[CONCAT1]],[2]!db[NB NOTA_C],0)+1)</f>
        <v/>
      </c>
    </row>
    <row r="423" spans="1:40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3" s="181" t="str">
        <f>IF(NOTA[[#This Row],[CONCAT1]]="","",MATCH(NOTA[[#This Row],[CONCAT1]],[2]!db[NB NOTA_C],0)+1)</f>
        <v/>
      </c>
    </row>
    <row r="424" spans="1:40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4" s="181" t="str">
        <f>IF(NOTA[[#This Row],[CONCAT1]]="","",MATCH(NOTA[[#This Row],[CONCAT1]],[2]!db[NB NOTA_C],0)+1)</f>
        <v/>
      </c>
    </row>
    <row r="425" spans="1:40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5" s="181" t="str">
        <f>IF(NOTA[[#This Row],[CONCAT1]]="","",MATCH(NOTA[[#This Row],[CONCAT1]],[2]!db[NB NOTA_C],0)+1)</f>
        <v/>
      </c>
    </row>
    <row r="426" spans="1:40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6" s="181" t="str">
        <f>IF(NOTA[[#This Row],[CONCAT1]]="","",MATCH(NOTA[[#This Row],[CONCAT1]],[2]!db[NB NOTA_C],0)+1)</f>
        <v/>
      </c>
    </row>
    <row r="427" spans="1:40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7" s="181" t="str">
        <f>IF(NOTA[[#This Row],[CONCAT1]]="","",MATCH(NOTA[[#This Row],[CONCAT1]],[2]!db[NB NOTA_C],0)+1)</f>
        <v/>
      </c>
    </row>
    <row r="428" spans="1:40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8" s="181" t="str">
        <f>IF(NOTA[[#This Row],[CONCAT1]]="","",MATCH(NOTA[[#This Row],[CONCAT1]],[2]!db[NB NOTA_C],0)+1)</f>
        <v/>
      </c>
    </row>
    <row r="429" spans="1:40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9" s="181" t="str">
        <f>IF(NOTA[[#This Row],[CONCAT1]]="","",MATCH(NOTA[[#This Row],[CONCAT1]],[2]!db[NB NOTA_C],0)+1)</f>
        <v/>
      </c>
    </row>
    <row r="430" spans="1:40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181" t="str">
        <f>IF(NOTA[[#This Row],[CONCAT1]]="","",MATCH(NOTA[[#This Row],[CONCAT1]],[2]!db[NB NOTA_C],0)+1)</f>
        <v/>
      </c>
    </row>
    <row r="431" spans="1:40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1" s="181" t="str">
        <f>IF(NOTA[[#This Row],[CONCAT1]]="","",MATCH(NOTA[[#This Row],[CONCAT1]],[2]!db[NB NOTA_C],0)+1)</f>
        <v/>
      </c>
    </row>
    <row r="432" spans="1:40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2" s="181" t="str">
        <f>IF(NOTA[[#This Row],[CONCAT1]]="","",MATCH(NOTA[[#This Row],[CONCAT1]],[2]!db[NB NOTA_C],0)+1)</f>
        <v/>
      </c>
    </row>
    <row r="433" spans="1:40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65" t="str">
        <f ca="1">IF(NOTA[[#This Row],[NAMA BARANG]]="","",INDEX(NOTA[SUPPLIER],MATCH(,INDIRECT(ADDRESS(ROW(NOTA[ID]),COLUMN(NOTA[ID]))&amp;":"&amp;ADDRESS(ROW(),COLUMN(NOTA[ID]))),-1)))</f>
        <v/>
      </c>
      <c r="AH433" s="65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3" s="181" t="str">
        <f>IF(NOTA[[#This Row],[CONCAT1]]="","",MATCH(NOTA[[#This Row],[CONCAT1]],[2]!db[NB NOTA_C],0)+1)</f>
        <v/>
      </c>
    </row>
    <row r="434" spans="1:40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65" t="str">
        <f ca="1">IF(NOTA[[#This Row],[NAMA BARANG]]="","",INDEX(NOTA[SUPPLIER],MATCH(,INDIRECT(ADDRESS(ROW(NOTA[ID]),COLUMN(NOTA[ID]))&amp;":"&amp;ADDRESS(ROW(),COLUMN(NOTA[ID]))),-1)))</f>
        <v/>
      </c>
      <c r="AH434" s="65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4" s="181" t="str">
        <f>IF(NOTA[[#This Row],[CONCAT1]]="","",MATCH(NOTA[[#This Row],[CONCAT1]],[2]!db[NB NOTA_C],0)+1)</f>
        <v/>
      </c>
    </row>
    <row r="435" spans="1:40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5" s="181" t="str">
        <f>IF(NOTA[[#This Row],[CONCAT1]]="","",MATCH(NOTA[[#This Row],[CONCAT1]],[2]!db[NB NOTA_C],0)+1)</f>
        <v/>
      </c>
    </row>
    <row r="436" spans="1:40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65" t="str">
        <f ca="1">IF(NOTA[[#This Row],[NAMA BARANG]]="","",INDEX(NOTA[SUPPLIER],MATCH(,INDIRECT(ADDRESS(ROW(NOTA[ID]),COLUMN(NOTA[ID]))&amp;":"&amp;ADDRESS(ROW(),COLUMN(NOTA[ID]))),-1)))</f>
        <v/>
      </c>
      <c r="AH436" s="65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6" s="181" t="str">
        <f>IF(NOTA[[#This Row],[CONCAT1]]="","",MATCH(NOTA[[#This Row],[CONCAT1]],[2]!db[NB NOTA_C],0)+1)</f>
        <v/>
      </c>
    </row>
    <row r="437" spans="1:40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65" t="str">
        <f ca="1">IF(NOTA[[#This Row],[NAMA BARANG]]="","",INDEX(NOTA[SUPPLIER],MATCH(,INDIRECT(ADDRESS(ROW(NOTA[ID]),COLUMN(NOTA[ID]))&amp;":"&amp;ADDRESS(ROW(),COLUMN(NOTA[ID]))),-1)))</f>
        <v/>
      </c>
      <c r="AH437" s="65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7" s="181" t="str">
        <f>IF(NOTA[[#This Row],[CONCAT1]]="","",MATCH(NOTA[[#This Row],[CONCAT1]],[2]!db[NB NOTA_C],0)+1)</f>
        <v/>
      </c>
    </row>
    <row r="438" spans="1:40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65" t="str">
        <f ca="1">IF(NOTA[[#This Row],[NAMA BARANG]]="","",INDEX(NOTA[SUPPLIER],MATCH(,INDIRECT(ADDRESS(ROW(NOTA[ID]),COLUMN(NOTA[ID]))&amp;":"&amp;ADDRESS(ROW(),COLUMN(NOTA[ID]))),-1)))</f>
        <v/>
      </c>
      <c r="AH438" s="65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181" t="str">
        <f>IF(NOTA[[#This Row],[CONCAT1]]="","",MATCH(NOTA[[#This Row],[CONCAT1]],[2]!db[NB NOTA_C],0)+1)</f>
        <v/>
      </c>
    </row>
    <row r="439" spans="1:40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65" t="str">
        <f ca="1">IF(NOTA[[#This Row],[NAMA BARANG]]="","",INDEX(NOTA[SUPPLIER],MATCH(,INDIRECT(ADDRESS(ROW(NOTA[ID]),COLUMN(NOTA[ID]))&amp;":"&amp;ADDRESS(ROW(),COLUMN(NOTA[ID]))),-1)))</f>
        <v/>
      </c>
      <c r="AH439" s="65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9" s="181" t="str">
        <f>IF(NOTA[[#This Row],[CONCAT1]]="","",MATCH(NOTA[[#This Row],[CONCAT1]],[2]!db[NB NOTA_C],0)+1)</f>
        <v/>
      </c>
    </row>
    <row r="440" spans="1:40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0" s="181" t="str">
        <f>IF(NOTA[[#This Row],[CONCAT1]]="","",MATCH(NOTA[[#This Row],[CONCAT1]],[2]!db[NB NOTA_C],0)+1)</f>
        <v/>
      </c>
    </row>
    <row r="441" spans="1:40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65" t="str">
        <f ca="1">IF(NOTA[[#This Row],[NAMA BARANG]]="","",INDEX(NOTA[SUPPLIER],MATCH(,INDIRECT(ADDRESS(ROW(NOTA[ID]),COLUMN(NOTA[ID]))&amp;":"&amp;ADDRESS(ROW(),COLUMN(NOTA[ID]))),-1)))</f>
        <v/>
      </c>
      <c r="AH441" s="65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1" s="181" t="str">
        <f>IF(NOTA[[#This Row],[CONCAT1]]="","",MATCH(NOTA[[#This Row],[CONCAT1]],[2]!db[NB NOTA_C],0)+1)</f>
        <v/>
      </c>
    </row>
    <row r="442" spans="1:40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65" t="str">
        <f ca="1">IF(NOTA[[#This Row],[NAMA BARANG]]="","",INDEX(NOTA[SUPPLIER],MATCH(,INDIRECT(ADDRESS(ROW(NOTA[ID]),COLUMN(NOTA[ID]))&amp;":"&amp;ADDRESS(ROW(),COLUMN(NOTA[ID]))),-1)))</f>
        <v/>
      </c>
      <c r="AH442" s="65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2" s="181" t="str">
        <f>IF(NOTA[[#This Row],[CONCAT1]]="","",MATCH(NOTA[[#This Row],[CONCAT1]],[2]!db[NB NOTA_C],0)+1)</f>
        <v/>
      </c>
    </row>
    <row r="443" spans="1:40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65" t="str">
        <f ca="1">IF(NOTA[[#This Row],[NAMA BARANG]]="","",INDEX(NOTA[SUPPLIER],MATCH(,INDIRECT(ADDRESS(ROW(NOTA[ID]),COLUMN(NOTA[ID]))&amp;":"&amp;ADDRESS(ROW(),COLUMN(NOTA[ID]))),-1)))</f>
        <v/>
      </c>
      <c r="AH443" s="65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3" s="181" t="str">
        <f>IF(NOTA[[#This Row],[CONCAT1]]="","",MATCH(NOTA[[#This Row],[CONCAT1]],[2]!db[NB NOTA_C],0)+1)</f>
        <v/>
      </c>
    </row>
    <row r="444" spans="1:40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65" t="str">
        <f ca="1">IF(NOTA[[#This Row],[NAMA BARANG]]="","",INDEX(NOTA[SUPPLIER],MATCH(,INDIRECT(ADDRESS(ROW(NOTA[ID]),COLUMN(NOTA[ID]))&amp;":"&amp;ADDRESS(ROW(),COLUMN(NOTA[ID]))),-1)))</f>
        <v/>
      </c>
      <c r="AH444" s="65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4" s="181" t="str">
        <f>IF(NOTA[[#This Row],[CONCAT1]]="","",MATCH(NOTA[[#This Row],[CONCAT1]],[2]!db[NB NOTA_C],0)+1)</f>
        <v/>
      </c>
    </row>
    <row r="445" spans="1:40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181" t="str">
        <f>IF(NOTA[[#This Row],[CONCAT1]]="","",MATCH(NOTA[[#This Row],[CONCAT1]],[2]!db[NB NOTA_C],0)+1)</f>
        <v/>
      </c>
    </row>
    <row r="446" spans="1:40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65" t="str">
        <f ca="1">IF(NOTA[[#This Row],[NAMA BARANG]]="","",INDEX(NOTA[SUPPLIER],MATCH(,INDIRECT(ADDRESS(ROW(NOTA[ID]),COLUMN(NOTA[ID]))&amp;":"&amp;ADDRESS(ROW(),COLUMN(NOTA[ID]))),-1)))</f>
        <v/>
      </c>
      <c r="AH446" s="65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6" s="181" t="str">
        <f>IF(NOTA[[#This Row],[CONCAT1]]="","",MATCH(NOTA[[#This Row],[CONCAT1]],[2]!db[NB NOTA_C],0)+1)</f>
        <v/>
      </c>
    </row>
    <row r="447" spans="1:40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65" t="str">
        <f ca="1">IF(NOTA[[#This Row],[NAMA BARANG]]="","",INDEX(NOTA[SUPPLIER],MATCH(,INDIRECT(ADDRESS(ROW(NOTA[ID]),COLUMN(NOTA[ID]))&amp;":"&amp;ADDRESS(ROW(),COLUMN(NOTA[ID]))),-1)))</f>
        <v/>
      </c>
      <c r="AH447" s="65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7" s="181" t="str">
        <f>IF(NOTA[[#This Row],[CONCAT1]]="","",MATCH(NOTA[[#This Row],[CONCAT1]],[2]!db[NB NOTA_C],0)+1)</f>
        <v/>
      </c>
    </row>
    <row r="448" spans="1:40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8" s="181" t="str">
        <f>IF(NOTA[[#This Row],[CONCAT1]]="","",MATCH(NOTA[[#This Row],[CONCAT1]],[2]!db[NB NOTA_C],0)+1)</f>
        <v/>
      </c>
    </row>
    <row r="449" spans="1:40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65" t="str">
        <f ca="1">IF(NOTA[[#This Row],[NAMA BARANG]]="","",INDEX(NOTA[SUPPLIER],MATCH(,INDIRECT(ADDRESS(ROW(NOTA[ID]),COLUMN(NOTA[ID]))&amp;":"&amp;ADDRESS(ROW(),COLUMN(NOTA[ID]))),-1)))</f>
        <v/>
      </c>
      <c r="AH449" s="65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9" s="181" t="str">
        <f>IF(NOTA[[#This Row],[CONCAT1]]="","",MATCH(NOTA[[#This Row],[CONCAT1]],[2]!db[NB NOTA_C],0)+1)</f>
        <v/>
      </c>
    </row>
    <row r="450" spans="1:40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65" t="str">
        <f ca="1">IF(NOTA[[#This Row],[NAMA BARANG]]="","",INDEX(NOTA[SUPPLIER],MATCH(,INDIRECT(ADDRESS(ROW(NOTA[ID]),COLUMN(NOTA[ID]))&amp;":"&amp;ADDRESS(ROW(),COLUMN(NOTA[ID]))),-1)))</f>
        <v/>
      </c>
      <c r="AH450" s="65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0" s="181" t="str">
        <f>IF(NOTA[[#This Row],[CONCAT1]]="","",MATCH(NOTA[[#This Row],[CONCAT1]],[2]!db[NB NOTA_C],0)+1)</f>
        <v/>
      </c>
    </row>
    <row r="451" spans="1:40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65" t="str">
        <f ca="1">IF(NOTA[[#This Row],[NAMA BARANG]]="","",INDEX(NOTA[SUPPLIER],MATCH(,INDIRECT(ADDRESS(ROW(NOTA[ID]),COLUMN(NOTA[ID]))&amp;":"&amp;ADDRESS(ROW(),COLUMN(NOTA[ID]))),-1)))</f>
        <v/>
      </c>
      <c r="AH451" s="65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1" s="181" t="str">
        <f>IF(NOTA[[#This Row],[CONCAT1]]="","",MATCH(NOTA[[#This Row],[CONCAT1]],[2]!db[NB NOTA_C],0)+1)</f>
        <v/>
      </c>
    </row>
    <row r="452" spans="1:40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139"/>
      <c r="F452" s="26"/>
      <c r="G452" s="26"/>
      <c r="H452" s="23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65" t="str">
        <f ca="1">IF(NOTA[[#This Row],[NAMA BARANG]]="","",INDEX(NOTA[SUPPLIER],MATCH(,INDIRECT(ADDRESS(ROW(NOTA[ID]),COLUMN(NOTA[ID]))&amp;":"&amp;ADDRESS(ROW(),COLUMN(NOTA[ID]))),-1)))</f>
        <v/>
      </c>
      <c r="AH452" s="65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Row],[SUPPLIER_H]]="","",AJ450),MONTH(NOTA[[#This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2" s="181" t="str">
        <f>IF(NOTA[[#This Row],[CONCAT1]]="","",MATCH(NOTA[[#This Row],[CONCAT1]],[2]!db[NB NOTA_C],0)+1)</f>
        <v/>
      </c>
    </row>
    <row r="453" spans="1:40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65" t="str">
        <f ca="1">IF(NOTA[[#This Row],[NAMA BARANG]]="","",INDEX(NOTA[SUPPLIER],MATCH(,INDIRECT(ADDRESS(ROW(NOTA[ID]),COLUMN(NOTA[ID]))&amp;":"&amp;ADDRESS(ROW(),COLUMN(NOTA[ID]))),-1)))</f>
        <v/>
      </c>
      <c r="AH453" s="65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3" s="181" t="str">
        <f>IF(NOTA[[#This Row],[CONCAT1]]="","",MATCH(NOTA[[#This Row],[CONCAT1]],[2]!db[NB NOTA_C],0)+1)</f>
        <v/>
      </c>
    </row>
    <row r="454" spans="1:40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80"/>
      <c r="F454" s="26"/>
      <c r="G454" s="26"/>
      <c r="H454" s="31"/>
      <c r="I454" s="26"/>
      <c r="J454" s="81"/>
      <c r="K454" s="26"/>
      <c r="L454" s="26"/>
      <c r="M454" s="39"/>
      <c r="N454" s="26"/>
      <c r="O454" s="26"/>
      <c r="P454" s="49"/>
      <c r="Q454" s="85"/>
      <c r="R454" s="39"/>
      <c r="S454" s="86"/>
      <c r="T454" s="86"/>
      <c r="U454" s="87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65" t="str">
        <f ca="1">IF(NOTA[[#This Row],[NAMA BARANG]]="","",INDEX(NOTA[SUPPLIER],MATCH(,INDIRECT(ADDRESS(ROW(NOTA[ID]),COLUMN(NOTA[ID]))&amp;":"&amp;ADDRESS(ROW(),COLUMN(NOTA[ID]))),-1)))</f>
        <v/>
      </c>
      <c r="AH454" s="65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4" s="181" t="str">
        <f>IF(NOTA[[#This Row],[CONCAT1]]="","",MATCH(NOTA[[#This Row],[CONCAT1]],[2]!db[NB NOTA_C],0)+1)</f>
        <v/>
      </c>
    </row>
    <row r="455" spans="1:40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80"/>
      <c r="F455" s="26"/>
      <c r="G455" s="26"/>
      <c r="H455" s="31"/>
      <c r="I455" s="82"/>
      <c r="J455" s="81"/>
      <c r="K455" s="26"/>
      <c r="L455" s="26"/>
      <c r="M455" s="39"/>
      <c r="N455" s="26"/>
      <c r="O455" s="26"/>
      <c r="P455" s="49"/>
      <c r="Q455" s="85"/>
      <c r="R455" s="39"/>
      <c r="S455" s="86"/>
      <c r="T455" s="86"/>
      <c r="U455" s="87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65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5" s="181" t="str">
        <f>IF(NOTA[[#This Row],[CONCAT1]]="","",MATCH(NOTA[[#This Row],[CONCAT1]],[2]!db[NB NOTA_C],0)+1)</f>
        <v/>
      </c>
    </row>
    <row r="456" spans="1:40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80"/>
      <c r="F456" s="26"/>
      <c r="G456" s="26"/>
      <c r="H456" s="31"/>
      <c r="I456" s="82"/>
      <c r="J456" s="81"/>
      <c r="K456" s="26"/>
      <c r="L456" s="26"/>
      <c r="M456" s="39"/>
      <c r="N456" s="26"/>
      <c r="O456" s="26"/>
      <c r="P456" s="49"/>
      <c r="Q456" s="85"/>
      <c r="R456" s="39"/>
      <c r="S456" s="86"/>
      <c r="T456" s="86"/>
      <c r="U456" s="87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65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181" t="str">
        <f>IF(NOTA[[#This Row],[CONCAT1]]="","",MATCH(NOTA[[#This Row],[CONCAT1]],[2]!db[NB NOTA_C],0)+1)</f>
        <v/>
      </c>
    </row>
    <row r="457" spans="1:40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80"/>
      <c r="F457" s="26"/>
      <c r="G457" s="26"/>
      <c r="H457" s="31"/>
      <c r="I457" s="26"/>
      <c r="J457" s="81"/>
      <c r="K457" s="26"/>
      <c r="L457" s="26"/>
      <c r="M457" s="39"/>
      <c r="N457" s="26"/>
      <c r="O457" s="26"/>
      <c r="P457" s="49"/>
      <c r="Q457" s="85"/>
      <c r="R457" s="39"/>
      <c r="S457" s="86"/>
      <c r="T457" s="86"/>
      <c r="U457" s="87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65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7" s="181" t="str">
        <f>IF(NOTA[[#This Row],[CONCAT1]]="","",MATCH(NOTA[[#This Row],[CONCAT1]],[2]!db[NB NOTA_C],0)+1)</f>
        <v/>
      </c>
    </row>
    <row r="458" spans="1:40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80"/>
      <c r="F458" s="26"/>
      <c r="G458" s="26"/>
      <c r="H458" s="31"/>
      <c r="I458" s="26"/>
      <c r="J458" s="81"/>
      <c r="K458" s="26"/>
      <c r="L458" s="26"/>
      <c r="M458" s="39"/>
      <c r="N458" s="26"/>
      <c r="O458" s="26"/>
      <c r="P458" s="49"/>
      <c r="Q458" s="85"/>
      <c r="R458" s="39"/>
      <c r="S458" s="86"/>
      <c r="T458" s="86"/>
      <c r="U458" s="87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65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8" s="181" t="str">
        <f>IF(NOTA[[#This Row],[CONCAT1]]="","",MATCH(NOTA[[#This Row],[CONCAT1]],[2]!db[NB NOTA_C],0)+1)</f>
        <v/>
      </c>
    </row>
    <row r="459" spans="1:40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26"/>
      <c r="G459" s="26"/>
      <c r="H459" s="31"/>
      <c r="I459" s="26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9" s="181" t="str">
        <f>IF(NOTA[[#This Row],[CONCAT1]]="","",MATCH(NOTA[[#This Row],[CONCAT1]],[2]!db[NB NOTA_C],0)+1)</f>
        <v/>
      </c>
    </row>
    <row r="460" spans="1:40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80"/>
      <c r="F460" s="82"/>
      <c r="G460" s="82"/>
      <c r="H460" s="88"/>
      <c r="I460" s="82"/>
      <c r="J460" s="81"/>
      <c r="K460" s="26"/>
      <c r="L460" s="26"/>
      <c r="M460" s="39"/>
      <c r="N460" s="26"/>
      <c r="O460" s="26"/>
      <c r="P460" s="49"/>
      <c r="Q460" s="85"/>
      <c r="R460" s="39"/>
      <c r="S460" s="86"/>
      <c r="T460" s="86"/>
      <c r="U460" s="87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65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0" s="181" t="str">
        <f>IF(NOTA[[#This Row],[CONCAT1]]="","",MATCH(NOTA[[#This Row],[CONCAT1]],[2]!db[NB NOTA_C],0)+1)</f>
        <v/>
      </c>
    </row>
    <row r="461" spans="1:40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80"/>
      <c r="F461" s="26"/>
      <c r="G461" s="26"/>
      <c r="H461" s="31"/>
      <c r="I461" s="26"/>
      <c r="J461" s="81"/>
      <c r="K461" s="38"/>
      <c r="L461" s="26"/>
      <c r="M461" s="39"/>
      <c r="N461" s="26"/>
      <c r="O461" s="26"/>
      <c r="P461" s="49"/>
      <c r="Q461" s="85"/>
      <c r="R461" s="39"/>
      <c r="S461" s="86"/>
      <c r="T461" s="86"/>
      <c r="U461" s="87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65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1" s="181" t="str">
        <f>IF(NOTA[[#This Row],[CONCAT1]]="","",MATCH(NOTA[[#This Row],[CONCAT1]],[2]!db[NB NOTA_C],0)+1)</f>
        <v/>
      </c>
    </row>
    <row r="462" spans="1:40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80"/>
      <c r="F462" s="26"/>
      <c r="G462" s="26"/>
      <c r="H462" s="31"/>
      <c r="I462" s="26"/>
      <c r="J462" s="81"/>
      <c r="K462" s="26"/>
      <c r="L462" s="26"/>
      <c r="M462" s="39"/>
      <c r="N462" s="26"/>
      <c r="O462" s="26"/>
      <c r="P462" s="49"/>
      <c r="Q462" s="85"/>
      <c r="R462" s="39"/>
      <c r="S462" s="86"/>
      <c r="T462" s="86"/>
      <c r="U462" s="87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65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2" s="181" t="str">
        <f>IF(NOTA[[#This Row],[CONCAT1]]="","",MATCH(NOTA[[#This Row],[CONCAT1]],[2]!db[NB NOTA_C],0)+1)</f>
        <v/>
      </c>
    </row>
    <row r="463" spans="1:40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26"/>
      <c r="J463" s="81"/>
      <c r="K463" s="82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3" s="181" t="str">
        <f>IF(NOTA[[#This Row],[CONCAT1]]="","",MATCH(NOTA[[#This Row],[CONCAT1]],[2]!db[NB NOTA_C],0)+1)</f>
        <v/>
      </c>
    </row>
    <row r="464" spans="1:40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80"/>
      <c r="F464" s="26"/>
      <c r="G464" s="26"/>
      <c r="H464" s="31"/>
      <c r="I464" s="82"/>
      <c r="J464" s="81"/>
      <c r="K464" s="26"/>
      <c r="L464" s="26"/>
      <c r="M464" s="83"/>
      <c r="N464" s="82"/>
      <c r="O464" s="26"/>
      <c r="P464" s="84"/>
      <c r="Q464" s="85"/>
      <c r="R464" s="39"/>
      <c r="S464" s="86"/>
      <c r="T464" s="86"/>
      <c r="U464" s="87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65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4" s="181" t="str">
        <f>IF(NOTA[[#This Row],[CONCAT1]]="","",MATCH(NOTA[[#This Row],[CONCAT1]],[2]!db[NB NOTA_C],0)+1)</f>
        <v/>
      </c>
    </row>
    <row r="465" spans="1:40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80"/>
      <c r="F465" s="26"/>
      <c r="G465" s="26"/>
      <c r="H465" s="31"/>
      <c r="I465" s="26"/>
      <c r="J465" s="81"/>
      <c r="K465" s="26"/>
      <c r="L465" s="26"/>
      <c r="M465" s="83"/>
      <c r="N465" s="82"/>
      <c r="O465" s="26"/>
      <c r="P465" s="84"/>
      <c r="Q465" s="85"/>
      <c r="R465" s="39"/>
      <c r="S465" s="86"/>
      <c r="T465" s="86"/>
      <c r="U465" s="87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65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5" s="181" t="str">
        <f>IF(NOTA[[#This Row],[CONCAT1]]="","",MATCH(NOTA[[#This Row],[CONCAT1]],[2]!db[NB NOTA_C],0)+1)</f>
        <v/>
      </c>
    </row>
    <row r="466" spans="1:40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6" s="181" t="str">
        <f>IF(NOTA[[#This Row],[CONCAT1]]="","",MATCH(NOTA[[#This Row],[CONCAT1]],[2]!db[NB NOTA_C],0)+1)</f>
        <v/>
      </c>
    </row>
    <row r="467" spans="1:40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80"/>
      <c r="F467" s="26"/>
      <c r="G467" s="26"/>
      <c r="H467" s="31"/>
      <c r="I467" s="82"/>
      <c r="J467" s="81"/>
      <c r="K467" s="26"/>
      <c r="L467" s="26"/>
      <c r="M467" s="83"/>
      <c r="N467" s="82"/>
      <c r="O467" s="26"/>
      <c r="P467" s="84"/>
      <c r="Q467" s="85"/>
      <c r="R467" s="39"/>
      <c r="S467" s="86"/>
      <c r="T467" s="86"/>
      <c r="U467" s="87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65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181" t="str">
        <f>IF(NOTA[[#This Row],[CONCAT1]]="","",MATCH(NOTA[[#This Row],[CONCAT1]],[2]!db[NB NOTA_C],0)+1)</f>
        <v/>
      </c>
    </row>
    <row r="468" spans="1:40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80"/>
      <c r="F468" s="26"/>
      <c r="G468" s="26"/>
      <c r="H468" s="31"/>
      <c r="I468" s="82"/>
      <c r="J468" s="81"/>
      <c r="K468" s="26"/>
      <c r="L468" s="26"/>
      <c r="M468" s="83"/>
      <c r="N468" s="82"/>
      <c r="O468" s="26"/>
      <c r="P468" s="84"/>
      <c r="Q468" s="85"/>
      <c r="R468" s="39"/>
      <c r="S468" s="86"/>
      <c r="T468" s="86"/>
      <c r="U468" s="87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65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8" s="181" t="str">
        <f>IF(NOTA[[#This Row],[CONCAT1]]="","",MATCH(NOTA[[#This Row],[CONCAT1]],[2]!db[NB NOTA_C],0)+1)</f>
        <v/>
      </c>
    </row>
    <row r="469" spans="1:40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82"/>
      <c r="J469" s="8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9" s="181" t="str">
        <f>IF(NOTA[[#This Row],[CONCAT1]]="","",MATCH(NOTA[[#This Row],[CONCAT1]],[2]!db[NB NOTA_C],0)+1)</f>
        <v/>
      </c>
    </row>
    <row r="470" spans="1:40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80"/>
      <c r="F470" s="26"/>
      <c r="G470" s="26"/>
      <c r="H470" s="31"/>
      <c r="I470" s="26"/>
      <c r="J470" s="51"/>
      <c r="K470" s="26"/>
      <c r="L470" s="26"/>
      <c r="M470" s="83"/>
      <c r="N470" s="82"/>
      <c r="O470" s="26"/>
      <c r="P470" s="84"/>
      <c r="Q470" s="85"/>
      <c r="R470" s="39"/>
      <c r="S470" s="86"/>
      <c r="T470" s="86"/>
      <c r="U470" s="87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65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0" s="181" t="str">
        <f>IF(NOTA[[#This Row],[CONCAT1]]="","",MATCH(NOTA[[#This Row],[CONCAT1]],[2]!db[NB NOTA_C],0)+1)</f>
        <v/>
      </c>
    </row>
    <row r="471" spans="1:40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38"/>
      <c r="G471" s="38"/>
      <c r="H471" s="79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53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1" s="181" t="str">
        <f>IF(NOTA[[#This Row],[CONCAT1]]="","",MATCH(NOTA[[#This Row],[CONCAT1]],[2]!db[NB NOTA_C],0)+1)</f>
        <v/>
      </c>
    </row>
    <row r="472" spans="1:40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80"/>
      <c r="F472" s="26"/>
      <c r="G472" s="26"/>
      <c r="H472" s="31"/>
      <c r="I472" s="82"/>
      <c r="J472" s="81"/>
      <c r="K472" s="26"/>
      <c r="L472" s="26"/>
      <c r="M472" s="83"/>
      <c r="N472" s="82"/>
      <c r="O472" s="26"/>
      <c r="P472" s="84"/>
      <c r="Q472" s="85"/>
      <c r="R472" s="39"/>
      <c r="S472" s="86"/>
      <c r="T472" s="86"/>
      <c r="U472" s="87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65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2" s="181" t="str">
        <f>IF(NOTA[[#This Row],[CONCAT1]]="","",MATCH(NOTA[[#This Row],[CONCAT1]],[2]!db[NB NOTA_C],0)+1)</f>
        <v/>
      </c>
    </row>
    <row r="473" spans="1:40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80"/>
      <c r="F473" s="26"/>
      <c r="G473" s="26"/>
      <c r="H473" s="31"/>
      <c r="I473" s="26"/>
      <c r="J473" s="81"/>
      <c r="K473" s="26"/>
      <c r="L473" s="26"/>
      <c r="M473" s="83"/>
      <c r="N473" s="82"/>
      <c r="O473" s="26"/>
      <c r="P473" s="84"/>
      <c r="Q473" s="85"/>
      <c r="R473" s="39"/>
      <c r="S473" s="86"/>
      <c r="T473" s="86"/>
      <c r="U473" s="87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65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3" s="181" t="str">
        <f>IF(NOTA[[#This Row],[CONCAT1]]="","",MATCH(NOTA[[#This Row],[CONCAT1]],[2]!db[NB NOTA_C],0)+1)</f>
        <v/>
      </c>
    </row>
    <row r="474" spans="1:40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80"/>
      <c r="F474" s="26"/>
      <c r="G474" s="26"/>
      <c r="H474" s="31"/>
      <c r="I474" s="82"/>
      <c r="J474" s="81"/>
      <c r="K474" s="26"/>
      <c r="L474" s="26"/>
      <c r="M474" s="83"/>
      <c r="N474" s="82"/>
      <c r="O474" s="26"/>
      <c r="P474" s="84"/>
      <c r="Q474" s="85"/>
      <c r="R474" s="39"/>
      <c r="S474" s="86"/>
      <c r="T474" s="86"/>
      <c r="U474" s="87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65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4" s="181" t="str">
        <f>IF(NOTA[[#This Row],[CONCAT1]]="","",MATCH(NOTA[[#This Row],[CONCAT1]],[2]!db[NB NOTA_C],0)+1)</f>
        <v/>
      </c>
    </row>
    <row r="475" spans="1:40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83"/>
      <c r="N475" s="82"/>
      <c r="O475" s="26"/>
      <c r="P475" s="84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65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5" s="181" t="str">
        <f>IF(NOTA[[#This Row],[CONCAT1]]="","",MATCH(NOTA[[#This Row],[CONCAT1]],[2]!db[NB NOTA_C],0)+1)</f>
        <v/>
      </c>
    </row>
    <row r="476" spans="1:40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83"/>
      <c r="N476" s="82"/>
      <c r="O476" s="26"/>
      <c r="P476" s="84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6" s="181" t="str">
        <f>IF(NOTA[[#This Row],[CONCAT1]]="","",MATCH(NOTA[[#This Row],[CONCAT1]],[2]!db[NB NOTA_C],0)+1)</f>
        <v/>
      </c>
    </row>
    <row r="477" spans="1:40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83"/>
      <c r="N477" s="82"/>
      <c r="O477" s="26"/>
      <c r="P477" s="84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7" s="181" t="str">
        <f>IF(NOTA[[#This Row],[CONCAT1]]="","",MATCH(NOTA[[#This Row],[CONCAT1]],[2]!db[NB NOTA_C],0)+1)</f>
        <v/>
      </c>
    </row>
    <row r="478" spans="1:40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51"/>
      <c r="L478" s="26"/>
      <c r="M478" s="83"/>
      <c r="N478" s="82"/>
      <c r="O478" s="26"/>
      <c r="P478" s="84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181" t="str">
        <f>IF(NOTA[[#This Row],[CONCAT1]]="","",MATCH(NOTA[[#This Row],[CONCAT1]],[2]!db[NB NOTA_C],0)+1)</f>
        <v/>
      </c>
    </row>
    <row r="479" spans="1:40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9" s="181" t="str">
        <f>IF(NOTA[[#This Row],[CONCAT1]]="","",MATCH(NOTA[[#This Row],[CONCAT1]],[2]!db[NB NOTA_C],0)+1)</f>
        <v/>
      </c>
    </row>
    <row r="480" spans="1:40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0" s="181" t="str">
        <f>IF(NOTA[[#This Row],[CONCAT1]]="","",MATCH(NOTA[[#This Row],[CONCAT1]],[2]!db[NB NOTA_C],0)+1)</f>
        <v/>
      </c>
    </row>
    <row r="481" spans="1:40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1" s="181" t="str">
        <f>IF(NOTA[[#This Row],[CONCAT1]]="","",MATCH(NOTA[[#This Row],[CONCAT1]],[2]!db[NB NOTA_C],0)+1)</f>
        <v/>
      </c>
    </row>
    <row r="482" spans="1:40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2" s="181" t="str">
        <f>IF(NOTA[[#This Row],[CONCAT1]]="","",MATCH(NOTA[[#This Row],[CONCAT1]],[2]!db[NB NOTA_C],0)+1)</f>
        <v/>
      </c>
    </row>
    <row r="483" spans="1:40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181" t="str">
        <f>IF(NOTA[[#This Row],[CONCAT1]]="","",MATCH(NOTA[[#This Row],[CONCAT1]],[2]!db[NB NOTA_C],0)+1)</f>
        <v/>
      </c>
    </row>
    <row r="484" spans="1:40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4" s="181" t="str">
        <f>IF(NOTA[[#This Row],[CONCAT1]]="","",MATCH(NOTA[[#This Row],[CONCAT1]],[2]!db[NB NOTA_C],0)+1)</f>
        <v/>
      </c>
    </row>
    <row r="485" spans="1:40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5" s="181" t="str">
        <f>IF(NOTA[[#This Row],[CONCAT1]]="","",MATCH(NOTA[[#This Row],[CONCAT1]],[2]!db[NB NOTA_C],0)+1)</f>
        <v/>
      </c>
    </row>
    <row r="486" spans="1:40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6" s="181" t="str">
        <f>IF(NOTA[[#This Row],[CONCAT1]]="","",MATCH(NOTA[[#This Row],[CONCAT1]],[2]!db[NB NOTA_C],0)+1)</f>
        <v/>
      </c>
    </row>
    <row r="487" spans="1:40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7" s="181" t="str">
        <f>IF(NOTA[[#This Row],[CONCAT1]]="","",MATCH(NOTA[[#This Row],[CONCAT1]],[2]!db[NB NOTA_C],0)+1)</f>
        <v/>
      </c>
    </row>
    <row r="488" spans="1:40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8" s="181" t="str">
        <f>IF(NOTA[[#This Row],[CONCAT1]]="","",MATCH(NOTA[[#This Row],[CONCAT1]],[2]!db[NB NOTA_C],0)+1)</f>
        <v/>
      </c>
    </row>
    <row r="489" spans="1:40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9" s="181" t="str">
        <f>IF(NOTA[[#This Row],[CONCAT1]]="","",MATCH(NOTA[[#This Row],[CONCAT1]],[2]!db[NB NOTA_C],0)+1)</f>
        <v/>
      </c>
    </row>
    <row r="490" spans="1:40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0" s="181" t="str">
        <f>IF(NOTA[[#This Row],[CONCAT1]]="","",MATCH(NOTA[[#This Row],[CONCAT1]],[2]!db[NB NOTA_C],0)+1)</f>
        <v/>
      </c>
    </row>
    <row r="491" spans="1:40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1" s="181" t="str">
        <f>IF(NOTA[[#This Row],[CONCAT1]]="","",MATCH(NOTA[[#This Row],[CONCAT1]],[2]!db[NB NOTA_C],0)+1)</f>
        <v/>
      </c>
    </row>
    <row r="492" spans="1:40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CTN]]*IF(NOTA[[#This Row],[C]]="",0,NOTA[[#This Row],[C]]))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49" t="str">
        <f ca="1">IF(NOTA[[#This Row],[NAMA BARANG]]="","",INDEX(NOTA[SUPPLIER],MATCH(,INDIRECT(ADDRESS(ROW(NOTA[ID]),COLUMN(NOTA[ID]))&amp;":"&amp;ADDRESS(ROW(),COLUMN(NOTA[ID]))),-1)))</f>
        <v/>
      </c>
      <c r="AH492" s="49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2" s="181" t="str">
        <f>IF(NOTA[[#This Row],[CONCAT1]]="","",MATCH(NOTA[[#This Row],[CONCAT1]],[2]!db[NB NOTA_C],0)+1)</f>
        <v/>
      </c>
    </row>
    <row r="493" spans="1:40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80"/>
      <c r="F493" s="26"/>
      <c r="G493" s="26"/>
      <c r="H493" s="31"/>
      <c r="I493" s="26"/>
      <c r="J493" s="81"/>
      <c r="K493" s="82"/>
      <c r="L493" s="26"/>
      <c r="M493" s="83"/>
      <c r="N493" s="82"/>
      <c r="O493" s="26"/>
      <c r="P493" s="84"/>
      <c r="Q493" s="85"/>
      <c r="R493" s="39"/>
      <c r="S493" s="86"/>
      <c r="T493" s="86"/>
      <c r="U493" s="87"/>
      <c r="V493" s="37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3" s="181" t="str">
        <f>IF(NOTA[[#This Row],[CONCAT1]]="","",MATCH(NOTA[[#This Row],[CONCAT1]],[2]!db[NB NOTA_C],0)+1)</f>
        <v/>
      </c>
    </row>
    <row r="494" spans="1:40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181" t="str">
        <f>IF(NOTA[[#This Row],[CONCAT1]]="","",MATCH(NOTA[[#This Row],[CONCAT1]],[2]!db[NB NOTA_C],0)+1)</f>
        <v/>
      </c>
    </row>
    <row r="495" spans="1:40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80"/>
      <c r="F495" s="82"/>
      <c r="G495" s="82"/>
      <c r="H495" s="88"/>
      <c r="I495" s="82"/>
      <c r="J495" s="81"/>
      <c r="K495" s="82"/>
      <c r="L495" s="26"/>
      <c r="M495" s="83"/>
      <c r="N495" s="82"/>
      <c r="O495" s="26"/>
      <c r="P495" s="84"/>
      <c r="Q495" s="85"/>
      <c r="R495" s="39"/>
      <c r="S495" s="86"/>
      <c r="T495" s="86"/>
      <c r="U495" s="87"/>
      <c r="V495" s="37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5" s="181" t="str">
        <f>IF(NOTA[[#This Row],[CONCAT1]]="","",MATCH(NOTA[[#This Row],[CONCAT1]],[2]!db[NB NOTA_C],0)+1)</f>
        <v/>
      </c>
    </row>
    <row r="496" spans="1:40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 t="str">
        <f ca="1">IF(NOTA[[#This Row],[NAMA BARANG]]="","",INDEX(NOTA[ID],MATCH(,INDIRECT(ADDRESS(ROW(NOTA[ID]),COLUMN(NOTA[ID]))&amp;":"&amp;ADDRESS(ROW(),COLUMN(NOTA[ID]))),-1)))</f>
        <v/>
      </c>
      <c r="E496" s="80"/>
      <c r="F496" s="26"/>
      <c r="G496" s="26"/>
      <c r="H496" s="31"/>
      <c r="I496" s="82"/>
      <c r="J496" s="81"/>
      <c r="K496" s="82"/>
      <c r="L496" s="26"/>
      <c r="M496" s="83"/>
      <c r="N496" s="82"/>
      <c r="O496" s="26"/>
      <c r="P496" s="84"/>
      <c r="Q496" s="85"/>
      <c r="R496" s="39"/>
      <c r="S496" s="86"/>
      <c r="T496" s="86"/>
      <c r="U496" s="87"/>
      <c r="V496" s="37"/>
      <c r="W496" s="87" t="str">
        <f>IF(NOTA[[#This Row],[HARGA/ CTN]]="",NOTA[[#This Row],[JUMLAH_H]],NOTA[[#This Row],[HARGA/ CTN]]*IF(NOTA[[#This Row],[C]]="",0,NOTA[[#This Row],[C]]))</f>
        <v/>
      </c>
      <c r="X496" s="87" t="str">
        <f>IF(NOTA[[#This Row],[JUMLAH]]="","",NOTA[[#This Row],[JUMLAH]]*NOTA[[#This Row],[DISC 1]])</f>
        <v/>
      </c>
      <c r="Y496" s="87" t="str">
        <f>IF(NOTA[[#This Row],[JUMLAH]]="","",(NOTA[[#This Row],[JUMLAH]]-NOTA[[#This Row],[DISC 1-]])*NOTA[[#This Row],[DISC 2]])</f>
        <v/>
      </c>
      <c r="Z496" s="87" t="str">
        <f>IF(NOTA[[#This Row],[JUMLAH]]="","",NOTA[[#This Row],[DISC 1-]]+NOTA[[#This Row],[DISC 2-]])</f>
        <v/>
      </c>
      <c r="AA496" s="87" t="str">
        <f>IF(NOTA[[#This Row],[JUMLAH]]="","",NOTA[[#This Row],[JUMLAH]]-NOTA[[#This Row],[DISC]])</f>
        <v/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87" t="str">
        <f>IF(OR(NOTA[[#This Row],[QTY]]="",NOTA[[#This Row],[HARGA SATUAN]]="",),"",NOTA[[#This Row],[QTY]]*NOTA[[#This Row],[HARGA SATUAN]])</f>
        <v/>
      </c>
      <c r="AF496" s="81" t="str">
        <f ca="1">IF(NOTA[ID_H]="","",INDEX(NOTA[TANGGAL],MATCH(,INDIRECT(ADDRESS(ROW(NOTA[TANGGAL]),COLUMN(NOTA[TANGGAL]))&amp;":"&amp;ADDRESS(ROW(),COLUMN(NOTA[TANGGAL]))),-1)))</f>
        <v/>
      </c>
      <c r="AG496" s="84" t="str">
        <f ca="1">IF(NOTA[[#This Row],[NAMA BARANG]]="","",INDEX(NOTA[SUPPLIER],MATCH(,INDIRECT(ADDRESS(ROW(NOTA[ID]),COLUMN(NOTA[ID]))&amp;":"&amp;ADDRESS(ROW(),COLUMN(NOTA[ID]))),-1)))</f>
        <v/>
      </c>
      <c r="AH496" s="84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6" s="181" t="str">
        <f>IF(NOTA[[#This Row],[CONCAT1]]="","",MATCH(NOTA[[#This Row],[CONCAT1]],[2]!db[NB NOTA_C],0)+1)</f>
        <v/>
      </c>
    </row>
    <row r="497" spans="1:40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 t="str">
        <f ca="1">IF(NOTA[[#This Row],[NAMA BARANG]]="","",INDEX(NOTA[ID],MATCH(,INDIRECT(ADDRESS(ROW(NOTA[ID]),COLUMN(NOTA[ID]))&amp;":"&amp;ADDRESS(ROW(),COLUMN(NOTA[ID]))),-1)))</f>
        <v/>
      </c>
      <c r="E497" s="80"/>
      <c r="F497" s="26"/>
      <c r="G497" s="26"/>
      <c r="H497" s="31"/>
      <c r="I497" s="82"/>
      <c r="J497" s="81"/>
      <c r="K497" s="82"/>
      <c r="L497" s="26"/>
      <c r="M497" s="83"/>
      <c r="N497" s="82"/>
      <c r="O497" s="26"/>
      <c r="P497" s="84"/>
      <c r="Q497" s="85"/>
      <c r="R497" s="39"/>
      <c r="S497" s="86"/>
      <c r="T497" s="86"/>
      <c r="U497" s="87"/>
      <c r="V497" s="37"/>
      <c r="W497" s="87" t="str">
        <f>IF(NOTA[[#This Row],[HARGA/ CTN]]="",NOTA[[#This Row],[JUMLAH_H]],NOTA[[#This Row],[HARGA/ CTN]]*IF(NOTA[[#This Row],[C]]="",0,NOTA[[#This Row],[C]]))</f>
        <v/>
      </c>
      <c r="X497" s="87" t="str">
        <f>IF(NOTA[[#This Row],[JUMLAH]]="","",NOTA[[#This Row],[JUMLAH]]*NOTA[[#This Row],[DISC 1]])</f>
        <v/>
      </c>
      <c r="Y497" s="87" t="str">
        <f>IF(NOTA[[#This Row],[JUMLAH]]="","",(NOTA[[#This Row],[JUMLAH]]-NOTA[[#This Row],[DISC 1-]])*NOTA[[#This Row],[DISC 2]])</f>
        <v/>
      </c>
      <c r="Z497" s="87" t="str">
        <f>IF(NOTA[[#This Row],[JUMLAH]]="","",NOTA[[#This Row],[DISC 1-]]+NOTA[[#This Row],[DISC 2-]])</f>
        <v/>
      </c>
      <c r="AA497" s="87" t="str">
        <f>IF(NOTA[[#This Row],[JUMLAH]]="","",NOTA[[#This Row],[JUMLAH]]-NOTA[[#This Row],[DISC]])</f>
        <v/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87" t="str">
        <f>IF(OR(NOTA[[#This Row],[QTY]]="",NOTA[[#This Row],[HARGA SATUAN]]="",),"",NOTA[[#This Row],[QTY]]*NOTA[[#This Row],[HARGA SATUAN]])</f>
        <v/>
      </c>
      <c r="AF497" s="81" t="str">
        <f ca="1">IF(NOTA[ID_H]="","",INDEX(NOTA[TANGGAL],MATCH(,INDIRECT(ADDRESS(ROW(NOTA[TANGGAL]),COLUMN(NOTA[TANGGAL]))&amp;":"&amp;ADDRESS(ROW(),COLUMN(NOTA[TANGGAL]))),-1)))</f>
        <v/>
      </c>
      <c r="AG497" s="84" t="str">
        <f ca="1">IF(NOTA[[#This Row],[NAMA BARANG]]="","",INDEX(NOTA[SUPPLIER],MATCH(,INDIRECT(ADDRESS(ROW(NOTA[ID]),COLUMN(NOTA[ID]))&amp;":"&amp;ADDRESS(ROW(),COLUMN(NOTA[ID]))),-1)))</f>
        <v/>
      </c>
      <c r="AH497" s="84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7" s="181" t="str">
        <f>IF(NOTA[[#This Row],[CONCAT1]]="","",MATCH(NOTA[[#This Row],[CONCAT1]],[2]!db[NB NOTA_C],0)+1)</f>
        <v/>
      </c>
    </row>
    <row r="498" spans="1:40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80"/>
      <c r="F498" s="26"/>
      <c r="G498" s="26"/>
      <c r="H498" s="31"/>
      <c r="I498" s="82"/>
      <c r="J498" s="81"/>
      <c r="K498" s="82"/>
      <c r="L498" s="26"/>
      <c r="M498" s="83"/>
      <c r="N498" s="82"/>
      <c r="O498" s="26"/>
      <c r="P498" s="84"/>
      <c r="Q498" s="85"/>
      <c r="R498" s="39"/>
      <c r="S498" s="86"/>
      <c r="T498" s="86"/>
      <c r="U498" s="87"/>
      <c r="V498" s="37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8" s="181" t="str">
        <f>IF(NOTA[[#This Row],[CONCAT1]]="","",MATCH(NOTA[[#This Row],[CONCAT1]],[2]!db[NB NOTA_C],0)+1)</f>
        <v/>
      </c>
    </row>
    <row r="499" spans="1:40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 t="str">
        <f ca="1">IF(NOTA[[#This Row],[NAMA BARANG]]="","",INDEX(NOTA[ID],MATCH(,INDIRECT(ADDRESS(ROW(NOTA[ID]),COLUMN(NOTA[ID]))&amp;":"&amp;ADDRESS(ROW(),COLUMN(NOTA[ID]))),-1)))</f>
        <v/>
      </c>
      <c r="E499" s="80"/>
      <c r="F499" s="26"/>
      <c r="G499" s="26"/>
      <c r="H499" s="31"/>
      <c r="I499" s="38"/>
      <c r="J499" s="81"/>
      <c r="K499" s="82"/>
      <c r="L499" s="26"/>
      <c r="M499" s="83"/>
      <c r="N499" s="82"/>
      <c r="O499" s="26"/>
      <c r="P499" s="84"/>
      <c r="Q499" s="85"/>
      <c r="R499" s="39"/>
      <c r="S499" s="86"/>
      <c r="T499" s="86"/>
      <c r="U499" s="87"/>
      <c r="V499" s="37"/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87" t="str">
        <f>IF(OR(NOTA[[#This Row],[QTY]]="",NOTA[[#This Row],[HARGA SATUAN]]="",),"",NOTA[[#This Row],[QTY]]*NOTA[[#This Row],[HARGA SATUAN]])</f>
        <v/>
      </c>
      <c r="AF499" s="81" t="str">
        <f ca="1">IF(NOTA[ID_H]="","",INDEX(NOTA[TANGGAL],MATCH(,INDIRECT(ADDRESS(ROW(NOTA[TANGGAL]),COLUMN(NOTA[TANGGAL]))&amp;":"&amp;ADDRESS(ROW(),COLUMN(NOTA[TANGGAL]))),-1)))</f>
        <v/>
      </c>
      <c r="AG499" s="84" t="str">
        <f ca="1">IF(NOTA[[#This Row],[NAMA BARANG]]="","",INDEX(NOTA[SUPPLIER],MATCH(,INDIRECT(ADDRESS(ROW(NOTA[ID]),COLUMN(NOTA[ID]))&amp;":"&amp;ADDRESS(ROW(),COLUMN(NOTA[ID]))),-1)))</f>
        <v/>
      </c>
      <c r="AH499" s="84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9" s="181" t="str">
        <f>IF(NOTA[[#This Row],[CONCAT1]]="","",MATCH(NOTA[[#This Row],[CONCAT1]],[2]!db[NB NOTA_C],0)+1)</f>
        <v/>
      </c>
    </row>
    <row r="500" spans="1:40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38"/>
      <c r="G500" s="38"/>
      <c r="H500" s="79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0" s="181" t="str">
        <f>IF(NOTA[[#This Row],[CONCAT1]]="","",MATCH(NOTA[[#This Row],[CONCAT1]],[2]!db[NB NOTA_C],0)+1)</f>
        <v/>
      </c>
    </row>
    <row r="501" spans="1:40" ht="20.100000000000001" customHeight="1" x14ac:dyDescent="0.25">
      <c r="A501" s="1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19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191" t="str">
        <f>IF(NOTA[[#This Row],[ID_P]]="","",MATCH(NOTA[[#This Row],[ID_P]],[1]!B_MSK[N_ID],0))</f>
        <v/>
      </c>
      <c r="D501" s="191" t="str">
        <f ca="1">IF(NOTA[[#This Row],[NAMA BARANG]]="","",INDEX(NOTA[ID],MATCH(,INDIRECT(ADDRESS(ROW(NOTA[ID]),COLUMN(NOTA[ID]))&amp;":"&amp;ADDRESS(ROW(),COLUMN(NOTA[ID]))),-1)))</f>
        <v/>
      </c>
      <c r="E501" s="192"/>
      <c r="F501" s="193"/>
      <c r="G501" s="193"/>
      <c r="H501" s="194"/>
      <c r="I501" s="193"/>
      <c r="J501" s="195"/>
      <c r="K501" s="193"/>
      <c r="L501" s="193"/>
      <c r="M501" s="196"/>
      <c r="N501" s="197"/>
      <c r="O501" s="193"/>
      <c r="P501" s="198"/>
      <c r="Q501" s="199"/>
      <c r="R501" s="200"/>
      <c r="S501" s="201"/>
      <c r="T501" s="202"/>
      <c r="U501" s="203"/>
      <c r="V501" s="204"/>
      <c r="W501" s="205" t="str">
        <f>IF(NOTA[[#This Row],[HARGA/ CTN]]="",NOTA[[#This Row],[JUMLAH_H]],NOTA[[#This Row],[HARGA/ CTN]]*IF(NOTA[[#This Row],[C]]="",0,NOTA[[#This Row],[C]]))</f>
        <v/>
      </c>
      <c r="X501" s="205" t="str">
        <f>IF(NOTA[[#This Row],[JUMLAH]]="","",NOTA[[#This Row],[JUMLAH]]*NOTA[[#This Row],[DISC 1]])</f>
        <v/>
      </c>
      <c r="Y501" s="205" t="str">
        <f>IF(NOTA[[#This Row],[JUMLAH]]="","",(NOTA[[#This Row],[JUMLAH]]-NOTA[[#This Row],[DISC 1-]])*NOTA[[#This Row],[DISC 2]])</f>
        <v/>
      </c>
      <c r="Z501" s="205" t="str">
        <f>IF(NOTA[[#This Row],[JUMLAH]]="","",NOTA[[#This Row],[DISC 1-]]+NOTA[[#This Row],[DISC 2-]])</f>
        <v/>
      </c>
      <c r="AA501" s="205" t="str">
        <f>IF(NOTA[[#This Row],[JUMLAH]]="","",NOTA[[#This Row],[JUMLAH]]-NOTA[[#This Row],[DISC]])</f>
        <v/>
      </c>
      <c r="AB501" s="20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20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1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206" t="str">
        <f>IF(OR(NOTA[[#This Row],[QTY]]="",NOTA[[#This Row],[HARGA SATUAN]]="",),"",NOTA[[#This Row],[QTY]]*NOTA[[#This Row],[HARGA SATUAN]])</f>
        <v/>
      </c>
      <c r="AF501" s="207" t="str">
        <f ca="1">IF(NOTA[ID_H]="","",INDEX(NOTA[TANGGAL],MATCH(,INDIRECT(ADDRESS(ROW(NOTA[TANGGAL]),COLUMN(NOTA[TANGGAL]))&amp;":"&amp;ADDRESS(ROW(),COLUMN(NOTA[TANGGAL]))),-1)))</f>
        <v/>
      </c>
      <c r="AG501" s="190" t="str">
        <f ca="1">IF(NOTA[[#This Row],[NAMA BARANG]]="","",INDEX(NOTA[SUPPLIER],MATCH(,INDIRECT(ADDRESS(ROW(NOTA[ID]),COLUMN(NOTA[ID]))&amp;":"&amp;ADDRESS(ROW(),COLUMN(NOTA[ID]))),-1)))</f>
        <v/>
      </c>
      <c r="AH501" s="190" t="str">
        <f ca="1">IF(NOTA[[#This Row],[ID_H]]="","",IF(NOTA[[#This Row],[FAKTUR]]="",INDIRECT(ADDRESS(ROW()-1,COLUMN())),NOTA[[#This Row],[FAKTUR]]))</f>
        <v/>
      </c>
      <c r="AI501" s="197" t="str">
        <f ca="1">IF(NOTA[[#This Row],[ID]]="","",COUNTIF(NOTA[ID_H],NOTA[[#This Row],[ID_H]]))</f>
        <v/>
      </c>
      <c r="AJ501" s="197" t="str">
        <f ca="1">IF(NOTA[[#This Row],[TGL.NOTA]]="",IF(NOTA[[#This Row],[SUPPLIER_H]]="","",AJ500),MONTH(NOTA[[#This Row],[TGL.NOTA]]))</f>
        <v/>
      </c>
      <c r="AK501" s="197" t="str">
        <f>LOWER(SUBSTITUTE(SUBSTITUTE(SUBSTITUTE(SUBSTITUTE(SUBSTITUTE(SUBSTITUTE(SUBSTITUTE(SUBSTITUTE(SUBSTITUTE(NOTA[NAMA BARANG]," ",),".",""),"-",""),"(",""),")",""),",",""),"/",""),"""",""),"+",""))</f>
        <v/>
      </c>
      <c r="AL501" s="1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1" s="1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1" s="197" t="str">
        <f>IF(NOTA[[#This Row],[CONCAT1]]="","",MATCH(NOTA[[#This Row],[CONCAT1]],[2]!db[NB NOTA_C],0)+1)</f>
        <v/>
      </c>
    </row>
    <row r="502" spans="1:40" ht="20.100000000000001" customHeight="1" x14ac:dyDescent="0.25">
      <c r="A50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/>
      <c r="F502" s="38"/>
      <c r="G502" s="38"/>
      <c r="H502" s="79"/>
      <c r="I502" s="38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Row],[SUPPLIER_H]]="","",AJ500),MONTH(NOTA[[#This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181" t="str">
        <f>IF(NOTA[[#This Row],[CONCAT1]]="","",MATCH(NOTA[[#This Row],[CONCAT1]],[2]!db[NB NOTA_C],0)+1)</f>
        <v/>
      </c>
    </row>
    <row r="503" spans="1:40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 t="str">
        <f ca="1">IF(NOTA[[#This Row],[NAMA BARANG]]="","",INDEX(NOTA[ID],MATCH(,INDIRECT(ADDRESS(ROW(NOTA[ID]),COLUMN(NOTA[ID]))&amp;":"&amp;ADDRESS(ROW(),COLUMN(NOTA[ID]))),-1)))</f>
        <v/>
      </c>
      <c r="E503" s="94"/>
      <c r="F503" s="38"/>
      <c r="G503" s="38"/>
      <c r="H503" s="79"/>
      <c r="I503" s="38"/>
      <c r="J503" s="95"/>
      <c r="K503" s="96"/>
      <c r="L503" s="38"/>
      <c r="M503" s="97"/>
      <c r="N503" s="96"/>
      <c r="O503" s="38"/>
      <c r="P503" s="98"/>
      <c r="Q503" s="99"/>
      <c r="R503" s="56"/>
      <c r="S503" s="100"/>
      <c r="T503" s="101"/>
      <c r="U503" s="102"/>
      <c r="V503" s="103"/>
      <c r="W503" s="87" t="str">
        <f>IF(NOTA[[#This Row],[HARGA/ CTN]]="",NOTA[[#This Row],[JUMLAH_H]],NOTA[[#This Row],[HARGA/ CTN]]*IF(NOTA[[#This Row],[C]]="",0,NOTA[[#This Row],[C]]))</f>
        <v/>
      </c>
      <c r="X503" s="87" t="str">
        <f>IF(NOTA[[#This Row],[JUMLAH]]="","",NOTA[[#This Row],[JUMLAH]]*NOTA[[#This Row],[DISC 1]])</f>
        <v/>
      </c>
      <c r="Y503" s="87" t="str">
        <f>IF(NOTA[[#This Row],[JUMLAH]]="","",(NOTA[[#This Row],[JUMLAH]]-NOTA[[#This Row],[DISC 1-]])*NOTA[[#This Row],[DISC 2]])</f>
        <v/>
      </c>
      <c r="Z503" s="87" t="str">
        <f>IF(NOTA[[#This Row],[JUMLAH]]="","",NOTA[[#This Row],[DISC 1-]]+NOTA[[#This Row],[DISC 2-]])</f>
        <v/>
      </c>
      <c r="AA503" s="87" t="str">
        <f>IF(NOTA[[#This Row],[JUMLAH]]="","",NOTA[[#This Row],[JUMLAH]]-NOTA[[#This Row],[DISC]])</f>
        <v/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87" t="str">
        <f>IF(OR(NOTA[[#This Row],[QTY]]="",NOTA[[#This Row],[HARGA SATUAN]]="",),"",NOTA[[#This Row],[QTY]]*NOTA[[#This Row],[HARGA SATUAN]])</f>
        <v/>
      </c>
      <c r="AF503" s="81" t="str">
        <f ca="1">IF(NOTA[ID_H]="","",INDEX(NOTA[TANGGAL],MATCH(,INDIRECT(ADDRESS(ROW(NOTA[TANGGAL]),COLUMN(NOTA[TANGGAL]))&amp;":"&amp;ADDRESS(ROW(),COLUMN(NOTA[TANGGAL]))),-1)))</f>
        <v/>
      </c>
      <c r="AG503" s="84" t="str">
        <f ca="1">IF(NOTA[[#This Row],[NAMA BARANG]]="","",INDEX(NOTA[SUPPLIER],MATCH(,INDIRECT(ADDRESS(ROW(NOTA[ID]),COLUMN(NOTA[ID]))&amp;":"&amp;ADDRESS(ROW(),COLUMN(NOTA[ID]))),-1)))</f>
        <v/>
      </c>
      <c r="AH503" s="84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3" s="181" t="str">
        <f>IF(NOTA[[#This Row],[CONCAT1]]="","",MATCH(NOTA[[#This Row],[CONCAT1]],[2]!db[NB NOTA_C],0)+1)</f>
        <v/>
      </c>
    </row>
    <row r="504" spans="1:40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 t="str">
        <f ca="1">IF(NOTA[[#This Row],[NAMA BARANG]]="","",INDEX(NOTA[ID],MATCH(,INDIRECT(ADDRESS(ROW(NOTA[ID]),COLUMN(NOTA[ID]))&amp;":"&amp;ADDRESS(ROW(),COLUMN(NOTA[ID]))),-1)))</f>
        <v/>
      </c>
      <c r="E504" s="94"/>
      <c r="F504" s="96"/>
      <c r="G504" s="96"/>
      <c r="H504" s="104"/>
      <c r="I504" s="96"/>
      <c r="J504" s="95"/>
      <c r="K504" s="96"/>
      <c r="L504" s="38"/>
      <c r="M504" s="97"/>
      <c r="N504" s="96"/>
      <c r="O504" s="38"/>
      <c r="P504" s="98"/>
      <c r="Q504" s="99"/>
      <c r="R504" s="56"/>
      <c r="S504" s="100"/>
      <c r="T504" s="101"/>
      <c r="U504" s="102"/>
      <c r="V504" s="103"/>
      <c r="W504" s="87" t="str">
        <f>IF(NOTA[[#This Row],[HARGA/ CTN]]="",NOTA[[#This Row],[JUMLAH_H]],NOTA[[#This Row],[HARGA/ CTN]]*IF(NOTA[[#This Row],[C]]="",0,NOTA[[#This Row],[C]]))</f>
        <v/>
      </c>
      <c r="X504" s="87" t="str">
        <f>IF(NOTA[[#This Row],[JUMLAH]]="","",NOTA[[#This Row],[JUMLAH]]*NOTA[[#This Row],[DISC 1]])</f>
        <v/>
      </c>
      <c r="Y504" s="87" t="str">
        <f>IF(NOTA[[#This Row],[JUMLAH]]="","",(NOTA[[#This Row],[JUMLAH]]-NOTA[[#This Row],[DISC 1-]])*NOTA[[#This Row],[DISC 2]])</f>
        <v/>
      </c>
      <c r="Z504" s="87" t="str">
        <f>IF(NOTA[[#This Row],[JUMLAH]]="","",NOTA[[#This Row],[DISC 1-]]+NOTA[[#This Row],[DISC 2-]])</f>
        <v/>
      </c>
      <c r="AA504" s="87" t="str">
        <f>IF(NOTA[[#This Row],[JUMLAH]]="","",NOTA[[#This Row],[JUMLAH]]-NOTA[[#This Row],[DISC]])</f>
        <v/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87" t="str">
        <f>IF(OR(NOTA[[#This Row],[QTY]]="",NOTA[[#This Row],[HARGA SATUAN]]="",),"",NOTA[[#This Row],[QTY]]*NOTA[[#This Row],[HARGA SATUAN]])</f>
        <v/>
      </c>
      <c r="AF504" s="81" t="str">
        <f ca="1">IF(NOTA[ID_H]="","",INDEX(NOTA[TANGGAL],MATCH(,INDIRECT(ADDRESS(ROW(NOTA[TANGGAL]),COLUMN(NOTA[TANGGAL]))&amp;":"&amp;ADDRESS(ROW(),COLUMN(NOTA[TANGGAL]))),-1)))</f>
        <v/>
      </c>
      <c r="AG504" s="84" t="str">
        <f ca="1">IF(NOTA[[#This Row],[NAMA BARANG]]="","",INDEX(NOTA[SUPPLIER],MATCH(,INDIRECT(ADDRESS(ROW(NOTA[ID]),COLUMN(NOTA[ID]))&amp;":"&amp;ADDRESS(ROW(),COLUMN(NOTA[ID]))),-1)))</f>
        <v/>
      </c>
      <c r="AH504" s="84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4" s="181" t="str">
        <f>IF(NOTA[[#This Row],[CONCAT1]]="","",MATCH(NOTA[[#This Row],[CONCAT1]],[2]!db[NB NOTA_C],0)+1)</f>
        <v/>
      </c>
    </row>
    <row r="505" spans="1:40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 t="str">
        <f ca="1">IF(NOTA[[#This Row],[NAMA BARANG]]="","",INDEX(NOTA[ID],MATCH(,INDIRECT(ADDRESS(ROW(NOTA[ID]),COLUMN(NOTA[ID]))&amp;":"&amp;ADDRESS(ROW(),COLUMN(NOTA[ID]))),-1)))</f>
        <v/>
      </c>
      <c r="E505" s="94"/>
      <c r="F505" s="38"/>
      <c r="G505" s="38"/>
      <c r="H505" s="79"/>
      <c r="I505" s="96"/>
      <c r="J505" s="95"/>
      <c r="K505" s="96"/>
      <c r="L505" s="38"/>
      <c r="M505" s="97"/>
      <c r="N505" s="96"/>
      <c r="O505" s="38"/>
      <c r="P505" s="90"/>
      <c r="Q505" s="105"/>
      <c r="R505" s="165"/>
      <c r="S505" s="100"/>
      <c r="T505" s="101"/>
      <c r="U505" s="102"/>
      <c r="V505" s="103"/>
      <c r="W505" s="87" t="str">
        <f>IF(NOTA[[#This Row],[HARGA/ CTN]]="",NOTA[[#This Row],[JUMLAH_H]],NOTA[[#This Row],[HARGA/ CTN]]*IF(NOTA[[#This Row],[C]]="",0,NOTA[[#This Row],[C]]))</f>
        <v/>
      </c>
      <c r="X505" s="87" t="str">
        <f>IF(NOTA[[#This Row],[JUMLAH]]="","",NOTA[[#This Row],[JUMLAH]]*NOTA[[#This Row],[DISC 1]])</f>
        <v/>
      </c>
      <c r="Y505" s="87" t="str">
        <f>IF(NOTA[[#This Row],[JUMLAH]]="","",(NOTA[[#This Row],[JUMLAH]]-NOTA[[#This Row],[DISC 1-]])*NOTA[[#This Row],[DISC 2]])</f>
        <v/>
      </c>
      <c r="Z505" s="87" t="str">
        <f>IF(NOTA[[#This Row],[JUMLAH]]="","",NOTA[[#This Row],[DISC 1-]]+NOTA[[#This Row],[DISC 2-]])</f>
        <v/>
      </c>
      <c r="AA505" s="87" t="str">
        <f>IF(NOTA[[#This Row],[JUMLAH]]="","",NOTA[[#This Row],[JUMLAH]]-NOTA[[#This Row],[DISC]])</f>
        <v/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87" t="str">
        <f>IF(OR(NOTA[[#This Row],[QTY]]="",NOTA[[#This Row],[HARGA SATUAN]]="",),"",NOTA[[#This Row],[QTY]]*NOTA[[#This Row],[HARGA SATUAN]])</f>
        <v/>
      </c>
      <c r="AF505" s="81" t="str">
        <f ca="1">IF(NOTA[ID_H]="","",INDEX(NOTA[TANGGAL],MATCH(,INDIRECT(ADDRESS(ROW(NOTA[TANGGAL]),COLUMN(NOTA[TANGGAL]))&amp;":"&amp;ADDRESS(ROW(),COLUMN(NOTA[TANGGAL]))),-1)))</f>
        <v/>
      </c>
      <c r="AG505" s="84" t="str">
        <f ca="1">IF(NOTA[[#This Row],[NAMA BARANG]]="","",INDEX(NOTA[SUPPLIER],MATCH(,INDIRECT(ADDRESS(ROW(NOTA[ID]),COLUMN(NOTA[ID]))&amp;":"&amp;ADDRESS(ROW(),COLUMN(NOTA[ID]))),-1)))</f>
        <v/>
      </c>
      <c r="AH505" s="84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5" s="181" t="str">
        <f>IF(NOTA[[#This Row],[CONCAT1]]="","",MATCH(NOTA[[#This Row],[CONCAT1]],[2]!db[NB NOTA_C],0)+1)</f>
        <v/>
      </c>
    </row>
    <row r="506" spans="1:40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 t="str">
        <f ca="1">IF(NOTA[[#This Row],[NAMA BARANG]]="","",INDEX(NOTA[ID],MATCH(,INDIRECT(ADDRESS(ROW(NOTA[ID]),COLUMN(NOTA[ID]))&amp;":"&amp;ADDRESS(ROW(),COLUMN(NOTA[ID]))),-1)))</f>
        <v/>
      </c>
      <c r="E506" s="94"/>
      <c r="F506" s="38"/>
      <c r="G506" s="38"/>
      <c r="H506" s="79"/>
      <c r="I506" s="96"/>
      <c r="J506" s="95"/>
      <c r="K506" s="96"/>
      <c r="L506" s="38"/>
      <c r="M506" s="97"/>
      <c r="N506" s="96"/>
      <c r="O506" s="38"/>
      <c r="P506" s="98"/>
      <c r="Q506" s="99"/>
      <c r="R506" s="56"/>
      <c r="S506" s="100"/>
      <c r="T506" s="101"/>
      <c r="U506" s="102"/>
      <c r="V506" s="103"/>
      <c r="W506" s="87" t="str">
        <f>IF(NOTA[[#This Row],[HARGA/ CTN]]="",NOTA[[#This Row],[JUMLAH_H]],NOTA[[#This Row],[HARGA/ CTN]]*IF(NOTA[[#This Row],[C]]="",0,NOTA[[#This Row],[C]]))</f>
        <v/>
      </c>
      <c r="X506" s="87" t="str">
        <f>IF(NOTA[[#This Row],[JUMLAH]]="","",NOTA[[#This Row],[JUMLAH]]*NOTA[[#This Row],[DISC 1]])</f>
        <v/>
      </c>
      <c r="Y506" s="87" t="str">
        <f>IF(NOTA[[#This Row],[JUMLAH]]="","",(NOTA[[#This Row],[JUMLAH]]-NOTA[[#This Row],[DISC 1-]])*NOTA[[#This Row],[DISC 2]])</f>
        <v/>
      </c>
      <c r="Z506" s="87" t="str">
        <f>IF(NOTA[[#This Row],[JUMLAH]]="","",NOTA[[#This Row],[DISC 1-]]+NOTA[[#This Row],[DISC 2-]])</f>
        <v/>
      </c>
      <c r="AA506" s="87" t="str">
        <f>IF(NOTA[[#This Row],[JUMLAH]]="","",NOTA[[#This Row],[JUMLAH]]-NOTA[[#This Row],[DISC]])</f>
        <v/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87" t="str">
        <f>IF(OR(NOTA[[#This Row],[QTY]]="",NOTA[[#This Row],[HARGA SATUAN]]="",),"",NOTA[[#This Row],[QTY]]*NOTA[[#This Row],[HARGA SATUAN]])</f>
        <v/>
      </c>
      <c r="AF506" s="81" t="str">
        <f ca="1">IF(NOTA[ID_H]="","",INDEX(NOTA[TANGGAL],MATCH(,INDIRECT(ADDRESS(ROW(NOTA[TANGGAL]),COLUMN(NOTA[TANGGAL]))&amp;":"&amp;ADDRESS(ROW(),COLUMN(NOTA[TANGGAL]))),-1)))</f>
        <v/>
      </c>
      <c r="AG506" s="84" t="str">
        <f ca="1">IF(NOTA[[#This Row],[NAMA BARANG]]="","",INDEX(NOTA[SUPPLIER],MATCH(,INDIRECT(ADDRESS(ROW(NOTA[ID]),COLUMN(NOTA[ID]))&amp;":"&amp;ADDRESS(ROW(),COLUMN(NOTA[ID]))),-1)))</f>
        <v/>
      </c>
      <c r="AH506" s="84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6" s="181" t="str">
        <f>IF(NOTA[[#This Row],[CONCAT1]]="","",MATCH(NOTA[[#This Row],[CONCAT1]],[2]!db[NB NOTA_C],0)+1)</f>
        <v/>
      </c>
    </row>
    <row r="507" spans="1:40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/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7" s="181" t="str">
        <f>IF(NOTA[[#This Row],[CONCAT1]]="","",MATCH(NOTA[[#This Row],[CONCAT1]],[2]!db[NB NOTA_C],0)+1)</f>
        <v/>
      </c>
    </row>
    <row r="508" spans="1:40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38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8" s="181" t="str">
        <f>IF(NOTA[[#This Row],[CONCAT1]]="","",MATCH(NOTA[[#This Row],[CONCAT1]],[2]!db[NB NOTA_C],0)+1)</f>
        <v/>
      </c>
    </row>
    <row r="509" spans="1:40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94"/>
      <c r="F509" s="38"/>
      <c r="G509" s="38"/>
      <c r="H509" s="79"/>
      <c r="I509" s="96"/>
      <c r="J509" s="95"/>
      <c r="K509" s="96"/>
      <c r="L509" s="38"/>
      <c r="M509" s="97"/>
      <c r="N509" s="96"/>
      <c r="O509" s="38"/>
      <c r="P509" s="98"/>
      <c r="Q509" s="105"/>
      <c r="R509" s="56"/>
      <c r="S509" s="100"/>
      <c r="T509" s="101"/>
      <c r="U509" s="102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9" s="181" t="str">
        <f>IF(NOTA[[#This Row],[CONCAT1]]="","",MATCH(NOTA[[#This Row],[CONCAT1]],[2]!db[NB NOTA_C],0)+1)</f>
        <v/>
      </c>
    </row>
    <row r="510" spans="1:40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 t="str">
        <f ca="1">IF(NOTA[[#This Row],[NAMA BARANG]]="","",INDEX(NOTA[ID],MATCH(,INDIRECT(ADDRESS(ROW(NOTA[ID]),COLUMN(NOTA[ID]))&amp;":"&amp;ADDRESS(ROW(),COLUMN(NOTA[ID]))),-1)))</f>
        <v/>
      </c>
      <c r="E510" s="94"/>
      <c r="F510" s="38"/>
      <c r="G510" s="38"/>
      <c r="H510" s="79"/>
      <c r="I510" s="96"/>
      <c r="J510" s="95"/>
      <c r="K510" s="96"/>
      <c r="L510" s="38"/>
      <c r="M510" s="97"/>
      <c r="N510" s="96"/>
      <c r="O510" s="38"/>
      <c r="P510" s="98"/>
      <c r="Q510" s="99"/>
      <c r="R510" s="56"/>
      <c r="S510" s="100"/>
      <c r="T510" s="101"/>
      <c r="U510" s="102"/>
      <c r="V510" s="103"/>
      <c r="W510" s="87" t="str">
        <f>IF(NOTA[[#This Row],[HARGA/ CTN]]="",NOTA[[#This Row],[JUMLAH_H]],NOTA[[#This Row],[HARGA/ CTN]]*IF(NOTA[[#This Row],[C]]="",0,NOTA[[#This Row],[C]]))</f>
        <v/>
      </c>
      <c r="X510" s="87" t="str">
        <f>IF(NOTA[[#This Row],[JUMLAH]]="","",NOTA[[#This Row],[JUMLAH]]*NOTA[[#This Row],[DISC 1]])</f>
        <v/>
      </c>
      <c r="Y510" s="87" t="str">
        <f>IF(NOTA[[#This Row],[JUMLAH]]="","",(NOTA[[#This Row],[JUMLAH]]-NOTA[[#This Row],[DISC 1-]])*NOTA[[#This Row],[DISC 2]])</f>
        <v/>
      </c>
      <c r="Z510" s="87" t="str">
        <f>IF(NOTA[[#This Row],[JUMLAH]]="","",NOTA[[#This Row],[DISC 1-]]+NOTA[[#This Row],[DISC 2-]])</f>
        <v/>
      </c>
      <c r="AA510" s="87" t="str">
        <f>IF(NOTA[[#This Row],[JUMLAH]]="","",NOTA[[#This Row],[JUMLAH]]-NOTA[[#This Row],[DISC]])</f>
        <v/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87" t="str">
        <f>IF(OR(NOTA[[#This Row],[QTY]]="",NOTA[[#This Row],[HARGA SATUAN]]="",),"",NOTA[[#This Row],[QTY]]*NOTA[[#This Row],[HARGA SATUAN]])</f>
        <v/>
      </c>
      <c r="AF510" s="81" t="str">
        <f ca="1">IF(NOTA[ID_H]="","",INDEX(NOTA[TANGGAL],MATCH(,INDIRECT(ADDRESS(ROW(NOTA[TANGGAL]),COLUMN(NOTA[TANGGAL]))&amp;":"&amp;ADDRESS(ROW(),COLUMN(NOTA[TANGGAL]))),-1)))</f>
        <v/>
      </c>
      <c r="AG510" s="84" t="str">
        <f ca="1">IF(NOTA[[#This Row],[NAMA BARANG]]="","",INDEX(NOTA[SUPPLIER],MATCH(,INDIRECT(ADDRESS(ROW(NOTA[ID]),COLUMN(NOTA[ID]))&amp;":"&amp;ADDRESS(ROW(),COLUMN(NOTA[ID]))),-1)))</f>
        <v/>
      </c>
      <c r="AH510" s="84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0" s="181" t="str">
        <f>IF(NOTA[[#This Row],[CONCAT1]]="","",MATCH(NOTA[[#This Row],[CONCAT1]],[2]!db[NB NOTA_C],0)+1)</f>
        <v/>
      </c>
    </row>
    <row r="511" spans="1:40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 t="str">
        <f ca="1">IF(NOTA[[#This Row],[NAMA BARANG]]="","",INDEX(NOTA[ID],MATCH(,INDIRECT(ADDRESS(ROW(NOTA[ID]),COLUMN(NOTA[ID]))&amp;":"&amp;ADDRESS(ROW(),COLUMN(NOTA[ID]))),-1)))</f>
        <v/>
      </c>
      <c r="E511" s="94"/>
      <c r="F511" s="38"/>
      <c r="G511" s="38"/>
      <c r="H511" s="79"/>
      <c r="I511" s="96"/>
      <c r="J511" s="95"/>
      <c r="K511" s="96"/>
      <c r="L511" s="38"/>
      <c r="M511" s="97"/>
      <c r="N511" s="96"/>
      <c r="O511" s="38"/>
      <c r="P511" s="98"/>
      <c r="Q511" s="99"/>
      <c r="R511" s="56"/>
      <c r="S511" s="100"/>
      <c r="T511" s="101"/>
      <c r="U511" s="102"/>
      <c r="V511" s="103"/>
      <c r="W511" s="87" t="str">
        <f>IF(NOTA[[#This Row],[HARGA/ CTN]]="",NOTA[[#This Row],[JUMLAH_H]],NOTA[[#This Row],[HARGA/ CTN]]*IF(NOTA[[#This Row],[C]]="",0,NOTA[[#This Row],[C]]))</f>
        <v/>
      </c>
      <c r="X511" s="87" t="str">
        <f>IF(NOTA[[#This Row],[JUMLAH]]="","",NOTA[[#This Row],[JUMLAH]]*NOTA[[#This Row],[DISC 1]])</f>
        <v/>
      </c>
      <c r="Y511" s="87" t="str">
        <f>IF(NOTA[[#This Row],[JUMLAH]]="","",(NOTA[[#This Row],[JUMLAH]]-NOTA[[#This Row],[DISC 1-]])*NOTA[[#This Row],[DISC 2]])</f>
        <v/>
      </c>
      <c r="Z511" s="87" t="str">
        <f>IF(NOTA[[#This Row],[JUMLAH]]="","",NOTA[[#This Row],[DISC 1-]]+NOTA[[#This Row],[DISC 2-]])</f>
        <v/>
      </c>
      <c r="AA511" s="87" t="str">
        <f>IF(NOTA[[#This Row],[JUMLAH]]="","",NOTA[[#This Row],[JUMLAH]]-NOTA[[#This Row],[DISC]])</f>
        <v/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87" t="str">
        <f>IF(OR(NOTA[[#This Row],[QTY]]="",NOTA[[#This Row],[HARGA SATUAN]]="",),"",NOTA[[#This Row],[QTY]]*NOTA[[#This Row],[HARGA SATUAN]])</f>
        <v/>
      </c>
      <c r="AF511" s="81" t="str">
        <f ca="1">IF(NOTA[ID_H]="","",INDEX(NOTA[TANGGAL],MATCH(,INDIRECT(ADDRESS(ROW(NOTA[TANGGAL]),COLUMN(NOTA[TANGGAL]))&amp;":"&amp;ADDRESS(ROW(),COLUMN(NOTA[TANGGAL]))),-1)))</f>
        <v/>
      </c>
      <c r="AG511" s="84" t="str">
        <f ca="1">IF(NOTA[[#This Row],[NAMA BARANG]]="","",INDEX(NOTA[SUPPLIER],MATCH(,INDIRECT(ADDRESS(ROW(NOTA[ID]),COLUMN(NOTA[ID]))&amp;":"&amp;ADDRESS(ROW(),COLUMN(NOTA[ID]))),-1)))</f>
        <v/>
      </c>
      <c r="AH511" s="84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1" s="181" t="str">
        <f>IF(NOTA[[#This Row],[CONCAT1]]="","",MATCH(NOTA[[#This Row],[CONCAT1]],[2]!db[NB NOTA_C],0)+1)</f>
        <v/>
      </c>
    </row>
    <row r="512" spans="1:40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94"/>
      <c r="F512" s="38"/>
      <c r="G512" s="38"/>
      <c r="H512" s="79"/>
      <c r="I512" s="96"/>
      <c r="J512" s="95"/>
      <c r="K512" s="96"/>
      <c r="L512" s="38"/>
      <c r="M512" s="97"/>
      <c r="N512" s="96"/>
      <c r="O512" s="38"/>
      <c r="P512" s="98"/>
      <c r="Q512" s="99"/>
      <c r="R512" s="56"/>
      <c r="S512" s="100"/>
      <c r="T512" s="101"/>
      <c r="U512" s="102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2" s="181" t="str">
        <f>IF(NOTA[[#This Row],[CONCAT1]]="","",MATCH(NOTA[[#This Row],[CONCAT1]],[2]!db[NB NOTA_C],0)+1)</f>
        <v/>
      </c>
    </row>
    <row r="513" spans="1:40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96"/>
      <c r="G513" s="96"/>
      <c r="H513" s="104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181" t="str">
        <f>IF(NOTA[[#This Row],[CONCAT1]]="","",MATCH(NOTA[[#This Row],[CONCAT1]],[2]!db[NB NOTA_C],0)+1)</f>
        <v/>
      </c>
    </row>
    <row r="514" spans="1:40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 t="str">
        <f ca="1">IF(NOTA[[#This Row],[NAMA BARANG]]="","",INDEX(NOTA[ID],MATCH(,INDIRECT(ADDRESS(ROW(NOTA[ID]),COLUMN(NOTA[ID]))&amp;":"&amp;ADDRESS(ROW(),COLUMN(NOTA[ID]))),-1)))</f>
        <v/>
      </c>
      <c r="E514" s="94"/>
      <c r="F514" s="38"/>
      <c r="G514" s="38"/>
      <c r="H514" s="79"/>
      <c r="I514" s="38"/>
      <c r="J514" s="95"/>
      <c r="K514" s="96"/>
      <c r="L514" s="38"/>
      <c r="M514" s="97"/>
      <c r="N514" s="96"/>
      <c r="O514" s="38"/>
      <c r="P514" s="98"/>
      <c r="Q514" s="99"/>
      <c r="R514" s="56"/>
      <c r="S514" s="100"/>
      <c r="T514" s="101"/>
      <c r="U514" s="102"/>
      <c r="V514" s="103"/>
      <c r="W514" s="87" t="str">
        <f>IF(NOTA[[#This Row],[HARGA/ CTN]]="",NOTA[[#This Row],[JUMLAH_H]],NOTA[[#This Row],[HARGA/ CTN]]*IF(NOTA[[#This Row],[C]]="",0,NOTA[[#This Row],[C]]))</f>
        <v/>
      </c>
      <c r="X514" s="87" t="str">
        <f>IF(NOTA[[#This Row],[JUMLAH]]="","",NOTA[[#This Row],[JUMLAH]]*NOTA[[#This Row],[DISC 1]])</f>
        <v/>
      </c>
      <c r="Y514" s="87" t="str">
        <f>IF(NOTA[[#This Row],[JUMLAH]]="","",(NOTA[[#This Row],[JUMLAH]]-NOTA[[#This Row],[DISC 1-]])*NOTA[[#This Row],[DISC 2]])</f>
        <v/>
      </c>
      <c r="Z514" s="87" t="str">
        <f>IF(NOTA[[#This Row],[JUMLAH]]="","",NOTA[[#This Row],[DISC 1-]]+NOTA[[#This Row],[DISC 2-]])</f>
        <v/>
      </c>
      <c r="AA514" s="87" t="str">
        <f>IF(NOTA[[#This Row],[JUMLAH]]="","",NOTA[[#This Row],[JUMLAH]]-NOTA[[#This Row],[DISC]])</f>
        <v/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87" t="str">
        <f>IF(OR(NOTA[[#This Row],[QTY]]="",NOTA[[#This Row],[HARGA SATUAN]]="",),"",NOTA[[#This Row],[QTY]]*NOTA[[#This Row],[HARGA SATUAN]])</f>
        <v/>
      </c>
      <c r="AF514" s="81" t="str">
        <f ca="1">IF(NOTA[ID_H]="","",INDEX(NOTA[TANGGAL],MATCH(,INDIRECT(ADDRESS(ROW(NOTA[TANGGAL]),COLUMN(NOTA[TANGGAL]))&amp;":"&amp;ADDRESS(ROW(),COLUMN(NOTA[TANGGAL]))),-1)))</f>
        <v/>
      </c>
      <c r="AG514" s="84" t="str">
        <f ca="1">IF(NOTA[[#This Row],[NAMA BARANG]]="","",INDEX(NOTA[SUPPLIER],MATCH(,INDIRECT(ADDRESS(ROW(NOTA[ID]),COLUMN(NOTA[ID]))&amp;":"&amp;ADDRESS(ROW(),COLUMN(NOTA[ID]))),-1)))</f>
        <v/>
      </c>
      <c r="AH514" s="84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4" s="181" t="str">
        <f>IF(NOTA[[#This Row],[CONCAT1]]="","",MATCH(NOTA[[#This Row],[CONCAT1]],[2]!db[NB NOTA_C],0)+1)</f>
        <v/>
      </c>
    </row>
    <row r="515" spans="1:40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94"/>
      <c r="F515" s="38"/>
      <c r="G515" s="38"/>
      <c r="H515" s="79"/>
      <c r="I515" s="96"/>
      <c r="J515" s="95"/>
      <c r="K515" s="96"/>
      <c r="L515" s="38"/>
      <c r="M515" s="97"/>
      <c r="N515" s="96"/>
      <c r="O515" s="38"/>
      <c r="P515" s="98"/>
      <c r="Q515" s="99"/>
      <c r="R515" s="56"/>
      <c r="S515" s="100"/>
      <c r="T515" s="101"/>
      <c r="U515" s="102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5" s="181" t="str">
        <f>IF(NOTA[[#This Row],[CONCAT1]]="","",MATCH(NOTA[[#This Row],[CONCAT1]],[2]!db[NB NOTA_C],0)+1)</f>
        <v/>
      </c>
    </row>
    <row r="516" spans="1:40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 t="str">
        <f ca="1">IF(NOTA[[#This Row],[NAMA BARANG]]="","",INDEX(NOTA[ID],MATCH(,INDIRECT(ADDRESS(ROW(NOTA[ID]),COLUMN(NOTA[ID]))&amp;":"&amp;ADDRESS(ROW(),COLUMN(NOTA[ID]))),-1)))</f>
        <v/>
      </c>
      <c r="E516" s="94"/>
      <c r="F516" s="38"/>
      <c r="G516" s="38"/>
      <c r="H516" s="79"/>
      <c r="I516" s="96"/>
      <c r="J516" s="95"/>
      <c r="K516" s="96"/>
      <c r="L516" s="38"/>
      <c r="M516" s="97"/>
      <c r="N516" s="96"/>
      <c r="O516" s="38"/>
      <c r="P516" s="98"/>
      <c r="Q516" s="99"/>
      <c r="R516" s="56"/>
      <c r="S516" s="100"/>
      <c r="T516" s="101"/>
      <c r="U516" s="102"/>
      <c r="V516" s="103"/>
      <c r="W516" s="87" t="str">
        <f>IF(NOTA[[#This Row],[HARGA/ CTN]]="",NOTA[[#This Row],[JUMLAH_H]],NOTA[[#This Row],[HARGA/ CTN]]*IF(NOTA[[#This Row],[C]]="",0,NOTA[[#This Row],[C]]))</f>
        <v/>
      </c>
      <c r="X516" s="87" t="str">
        <f>IF(NOTA[[#This Row],[JUMLAH]]="","",NOTA[[#This Row],[JUMLAH]]*NOTA[[#This Row],[DISC 1]])</f>
        <v/>
      </c>
      <c r="Y516" s="87" t="str">
        <f>IF(NOTA[[#This Row],[JUMLAH]]="","",(NOTA[[#This Row],[JUMLAH]]-NOTA[[#This Row],[DISC 1-]])*NOTA[[#This Row],[DISC 2]])</f>
        <v/>
      </c>
      <c r="Z516" s="87" t="str">
        <f>IF(NOTA[[#This Row],[JUMLAH]]="","",NOTA[[#This Row],[DISC 1-]]+NOTA[[#This Row],[DISC 2-]])</f>
        <v/>
      </c>
      <c r="AA516" s="87" t="str">
        <f>IF(NOTA[[#This Row],[JUMLAH]]="","",NOTA[[#This Row],[JUMLAH]]-NOTA[[#This Row],[DISC]])</f>
        <v/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7" t="str">
        <f>IF(OR(NOTA[[#This Row],[QTY]]="",NOTA[[#This Row],[HARGA SATUAN]]="",),"",NOTA[[#This Row],[QTY]]*NOTA[[#This Row],[HARGA SATUAN]])</f>
        <v/>
      </c>
      <c r="AF516" s="81" t="str">
        <f ca="1">IF(NOTA[ID_H]="","",INDEX(NOTA[TANGGAL],MATCH(,INDIRECT(ADDRESS(ROW(NOTA[TANGGAL]),COLUMN(NOTA[TANGGAL]))&amp;":"&amp;ADDRESS(ROW(),COLUMN(NOTA[TANGGAL]))),-1)))</f>
        <v/>
      </c>
      <c r="AG516" s="84" t="str">
        <f ca="1">IF(NOTA[[#This Row],[NAMA BARANG]]="","",INDEX(NOTA[SUPPLIER],MATCH(,INDIRECT(ADDRESS(ROW(NOTA[ID]),COLUMN(NOTA[ID]))&amp;":"&amp;ADDRESS(ROW(),COLUMN(NOTA[ID]))),-1)))</f>
        <v/>
      </c>
      <c r="AH516" s="84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6" s="181" t="str">
        <f>IF(NOTA[[#This Row],[CONCAT1]]="","",MATCH(NOTA[[#This Row],[CONCAT1]],[2]!db[NB NOTA_C],0)+1)</f>
        <v/>
      </c>
    </row>
    <row r="517" spans="1:40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 t="str">
        <f ca="1">IF(NOTA[[#This Row],[NAMA BARANG]]="","",INDEX(NOTA[ID],MATCH(,INDIRECT(ADDRESS(ROW(NOTA[ID]),COLUMN(NOTA[ID]))&amp;":"&amp;ADDRESS(ROW(),COLUMN(NOTA[ID]))),-1)))</f>
        <v/>
      </c>
      <c r="E517" s="94"/>
      <c r="F517" s="38"/>
      <c r="G517" s="38"/>
      <c r="H517" s="79"/>
      <c r="I517" s="96"/>
      <c r="J517" s="95"/>
      <c r="K517" s="96"/>
      <c r="L517" s="38"/>
      <c r="M517" s="97"/>
      <c r="N517" s="96"/>
      <c r="O517" s="38"/>
      <c r="P517" s="98"/>
      <c r="Q517" s="99"/>
      <c r="R517" s="56"/>
      <c r="S517" s="100"/>
      <c r="T517" s="101"/>
      <c r="U517" s="102"/>
      <c r="V517" s="103"/>
      <c r="W517" s="87" t="str">
        <f>IF(NOTA[[#This Row],[HARGA/ CTN]]="",NOTA[[#This Row],[JUMLAH_H]],NOTA[[#This Row],[HARGA/ CTN]]*IF(NOTA[[#This Row],[C]]="",0,NOTA[[#This Row],[C]]))</f>
        <v/>
      </c>
      <c r="X517" s="87" t="str">
        <f>IF(NOTA[[#This Row],[JUMLAH]]="","",NOTA[[#This Row],[JUMLAH]]*NOTA[[#This Row],[DISC 1]])</f>
        <v/>
      </c>
      <c r="Y517" s="87" t="str">
        <f>IF(NOTA[[#This Row],[JUMLAH]]="","",(NOTA[[#This Row],[JUMLAH]]-NOTA[[#This Row],[DISC 1-]])*NOTA[[#This Row],[DISC 2]])</f>
        <v/>
      </c>
      <c r="Z517" s="87" t="str">
        <f>IF(NOTA[[#This Row],[JUMLAH]]="","",NOTA[[#This Row],[DISC 1-]]+NOTA[[#This Row],[DISC 2-]])</f>
        <v/>
      </c>
      <c r="AA517" s="87" t="str">
        <f>IF(NOTA[[#This Row],[JUMLAH]]="","",NOTA[[#This Row],[JUMLAH]]-NOTA[[#This Row],[DISC]])</f>
        <v/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7" t="str">
        <f>IF(OR(NOTA[[#This Row],[QTY]]="",NOTA[[#This Row],[HARGA SATUAN]]="",),"",NOTA[[#This Row],[QTY]]*NOTA[[#This Row],[HARGA SATUAN]])</f>
        <v/>
      </c>
      <c r="AF517" s="81" t="str">
        <f ca="1">IF(NOTA[ID_H]="","",INDEX(NOTA[TANGGAL],MATCH(,INDIRECT(ADDRESS(ROW(NOTA[TANGGAL]),COLUMN(NOTA[TANGGAL]))&amp;":"&amp;ADDRESS(ROW(),COLUMN(NOTA[TANGGAL]))),-1)))</f>
        <v/>
      </c>
      <c r="AG517" s="84" t="str">
        <f ca="1">IF(NOTA[[#This Row],[NAMA BARANG]]="","",INDEX(NOTA[SUPPLIER],MATCH(,INDIRECT(ADDRESS(ROW(NOTA[ID]),COLUMN(NOTA[ID]))&amp;":"&amp;ADDRESS(ROW(),COLUMN(NOTA[ID]))),-1)))</f>
        <v/>
      </c>
      <c r="AH517" s="84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7" s="181" t="str">
        <f>IF(NOTA[[#This Row],[CONCAT1]]="","",MATCH(NOTA[[#This Row],[CONCAT1]],[2]!db[NB NOTA_C],0)+1)</f>
        <v/>
      </c>
    </row>
    <row r="518" spans="1:40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 t="str">
        <f ca="1">IF(NOTA[[#This Row],[NAMA BARANG]]="","",INDEX(NOTA[ID],MATCH(,INDIRECT(ADDRESS(ROW(NOTA[ID]),COLUMN(NOTA[ID]))&amp;":"&amp;ADDRESS(ROW(),COLUMN(NOTA[ID]))),-1)))</f>
        <v/>
      </c>
      <c r="E518" s="94"/>
      <c r="F518" s="38"/>
      <c r="G518" s="38"/>
      <c r="H518" s="79"/>
      <c r="I518" s="96"/>
      <c r="J518" s="95"/>
      <c r="K518" s="96"/>
      <c r="L518" s="38"/>
      <c r="M518" s="97"/>
      <c r="N518" s="96"/>
      <c r="O518" s="38"/>
      <c r="P518" s="98"/>
      <c r="Q518" s="99"/>
      <c r="R518" s="56"/>
      <c r="S518" s="100"/>
      <c r="T518" s="101"/>
      <c r="U518" s="102"/>
      <c r="V518" s="103"/>
      <c r="W518" s="87" t="str">
        <f>IF(NOTA[[#This Row],[HARGA/ CTN]]="",NOTA[[#This Row],[JUMLAH_H]],NOTA[[#This Row],[HARGA/ CTN]]*IF(NOTA[[#This Row],[C]]="",0,NOTA[[#This Row],[C]]))</f>
        <v/>
      </c>
      <c r="X518" s="87" t="str">
        <f>IF(NOTA[[#This Row],[JUMLAH]]="","",NOTA[[#This Row],[JUMLAH]]*NOTA[[#This Row],[DISC 1]])</f>
        <v/>
      </c>
      <c r="Y518" s="87" t="str">
        <f>IF(NOTA[[#This Row],[JUMLAH]]="","",(NOTA[[#This Row],[JUMLAH]]-NOTA[[#This Row],[DISC 1-]])*NOTA[[#This Row],[DISC 2]])</f>
        <v/>
      </c>
      <c r="Z518" s="87" t="str">
        <f>IF(NOTA[[#This Row],[JUMLAH]]="","",NOTA[[#This Row],[DISC 1-]]+NOTA[[#This Row],[DISC 2-]])</f>
        <v/>
      </c>
      <c r="AA518" s="87" t="str">
        <f>IF(NOTA[[#This Row],[JUMLAH]]="","",NOTA[[#This Row],[JUMLAH]]-NOTA[[#This Row],[DISC]])</f>
        <v/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7" t="str">
        <f>IF(OR(NOTA[[#This Row],[QTY]]="",NOTA[[#This Row],[HARGA SATUAN]]="",),"",NOTA[[#This Row],[QTY]]*NOTA[[#This Row],[HARGA SATUAN]])</f>
        <v/>
      </c>
      <c r="AF518" s="81" t="str">
        <f ca="1">IF(NOTA[ID_H]="","",INDEX(NOTA[TANGGAL],MATCH(,INDIRECT(ADDRESS(ROW(NOTA[TANGGAL]),COLUMN(NOTA[TANGGAL]))&amp;":"&amp;ADDRESS(ROW(),COLUMN(NOTA[TANGGAL]))),-1)))</f>
        <v/>
      </c>
      <c r="AG518" s="84" t="str">
        <f ca="1">IF(NOTA[[#This Row],[NAMA BARANG]]="","",INDEX(NOTA[SUPPLIER],MATCH(,INDIRECT(ADDRESS(ROW(NOTA[ID]),COLUMN(NOTA[ID]))&amp;":"&amp;ADDRESS(ROW(),COLUMN(NOTA[ID]))),-1)))</f>
        <v/>
      </c>
      <c r="AH518" s="84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8" s="181" t="str">
        <f>IF(NOTA[[#This Row],[CONCAT1]]="","",MATCH(NOTA[[#This Row],[CONCAT1]],[2]!db[NB NOTA_C],0)+1)</f>
        <v/>
      </c>
    </row>
    <row r="519" spans="1:40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 t="str">
        <f ca="1">IF(NOTA[[#This Row],[NAMA BARANG]]="","",INDEX(NOTA[ID],MATCH(,INDIRECT(ADDRESS(ROW(NOTA[ID]),COLUMN(NOTA[ID]))&amp;":"&amp;ADDRESS(ROW(),COLUMN(NOTA[ID]))),-1)))</f>
        <v/>
      </c>
      <c r="E519" s="94"/>
      <c r="F519" s="38"/>
      <c r="G519" s="38"/>
      <c r="H519" s="79"/>
      <c r="I519" s="38"/>
      <c r="J519" s="78"/>
      <c r="K519" s="78"/>
      <c r="L519" s="38"/>
      <c r="M519" s="97"/>
      <c r="N519" s="96"/>
      <c r="O519" s="38"/>
      <c r="P519" s="98"/>
      <c r="Q519" s="99"/>
      <c r="R519" s="56"/>
      <c r="S519" s="106"/>
      <c r="T519" s="101"/>
      <c r="U519" s="102"/>
      <c r="V519" s="103"/>
      <c r="W519" s="87" t="str">
        <f>IF(NOTA[[#This Row],[HARGA/ CTN]]="",NOTA[[#This Row],[JUMLAH_H]],NOTA[[#This Row],[HARGA/ CTN]]*IF(NOTA[[#This Row],[C]]="",0,NOTA[[#This Row],[C]]))</f>
        <v/>
      </c>
      <c r="X519" s="87" t="str">
        <f>IF(NOTA[[#This Row],[JUMLAH]]="","",NOTA[[#This Row],[JUMLAH]]*NOTA[[#This Row],[DISC 1]])</f>
        <v/>
      </c>
      <c r="Y519" s="87" t="str">
        <f>IF(NOTA[[#This Row],[JUMLAH]]="","",(NOTA[[#This Row],[JUMLAH]]-NOTA[[#This Row],[DISC 1-]])*NOTA[[#This Row],[DISC 2]])</f>
        <v/>
      </c>
      <c r="Z519" s="87" t="str">
        <f>IF(NOTA[[#This Row],[JUMLAH]]="","",NOTA[[#This Row],[DISC 1-]]+NOTA[[#This Row],[DISC 2-]])</f>
        <v/>
      </c>
      <c r="AA519" s="87" t="str">
        <f>IF(NOTA[[#This Row],[JUMLAH]]="","",NOTA[[#This Row],[JUMLAH]]-NOTA[[#This Row],[DISC]])</f>
        <v/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7" t="str">
        <f>IF(OR(NOTA[[#This Row],[QTY]]="",NOTA[[#This Row],[HARGA SATUAN]]="",),"",NOTA[[#This Row],[QTY]]*NOTA[[#This Row],[HARGA SATUAN]])</f>
        <v/>
      </c>
      <c r="AF519" s="81" t="str">
        <f ca="1">IF(NOTA[ID_H]="","",INDEX(NOTA[TANGGAL],MATCH(,INDIRECT(ADDRESS(ROW(NOTA[TANGGAL]),COLUMN(NOTA[TANGGAL]))&amp;":"&amp;ADDRESS(ROW(),COLUMN(NOTA[TANGGAL]))),-1)))</f>
        <v/>
      </c>
      <c r="AG519" s="84" t="str">
        <f ca="1">IF(NOTA[[#This Row],[NAMA BARANG]]="","",INDEX(NOTA[SUPPLIER],MATCH(,INDIRECT(ADDRESS(ROW(NOTA[ID]),COLUMN(NOTA[ID]))&amp;":"&amp;ADDRESS(ROW(),COLUMN(NOTA[ID]))),-1)))</f>
        <v/>
      </c>
      <c r="AH519" s="84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9" s="181" t="str">
        <f>IF(NOTA[[#This Row],[CONCAT1]]="","",MATCH(NOTA[[#This Row],[CONCAT1]],[2]!db[NB NOTA_C],0)+1)</f>
        <v/>
      </c>
    </row>
    <row r="520" spans="1:40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 t="str">
        <f ca="1">IF(NOTA[[#This Row],[NAMA BARANG]]="","",INDEX(NOTA[ID],MATCH(,INDIRECT(ADDRESS(ROW(NOTA[ID]),COLUMN(NOTA[ID]))&amp;":"&amp;ADDRESS(ROW(),COLUMN(NOTA[ID]))),-1)))</f>
        <v/>
      </c>
      <c r="E520" s="94"/>
      <c r="F520" s="38"/>
      <c r="G520" s="38"/>
      <c r="H520" s="79"/>
      <c r="I520" s="96"/>
      <c r="J520" s="95"/>
      <c r="K520" s="96"/>
      <c r="L520" s="38"/>
      <c r="M520" s="97"/>
      <c r="N520" s="96"/>
      <c r="O520" s="38"/>
      <c r="P520" s="98"/>
      <c r="Q520" s="99"/>
      <c r="R520" s="56"/>
      <c r="S520" s="100"/>
      <c r="T520" s="101"/>
      <c r="U520" s="102"/>
      <c r="V520" s="103"/>
      <c r="W520" s="87" t="str">
        <f>IF(NOTA[[#This Row],[HARGA/ CTN]]="",NOTA[[#This Row],[JUMLAH_H]],NOTA[[#This Row],[HARGA/ CTN]]*IF(NOTA[[#This Row],[C]]="",0,NOTA[[#This Row],[C]]))</f>
        <v/>
      </c>
      <c r="X520" s="87" t="str">
        <f>IF(NOTA[[#This Row],[JUMLAH]]="","",NOTA[[#This Row],[JUMLAH]]*NOTA[[#This Row],[DISC 1]])</f>
        <v/>
      </c>
      <c r="Y520" s="87" t="str">
        <f>IF(NOTA[[#This Row],[JUMLAH]]="","",(NOTA[[#This Row],[JUMLAH]]-NOTA[[#This Row],[DISC 1-]])*NOTA[[#This Row],[DISC 2]])</f>
        <v/>
      </c>
      <c r="Z520" s="87" t="str">
        <f>IF(NOTA[[#This Row],[JUMLAH]]="","",NOTA[[#This Row],[DISC 1-]]+NOTA[[#This Row],[DISC 2-]])</f>
        <v/>
      </c>
      <c r="AA520" s="87" t="str">
        <f>IF(NOTA[[#This Row],[JUMLAH]]="","",NOTA[[#This Row],[JUMLAH]]-NOTA[[#This Row],[DISC]])</f>
        <v/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7" t="str">
        <f>IF(OR(NOTA[[#This Row],[QTY]]="",NOTA[[#This Row],[HARGA SATUAN]]="",),"",NOTA[[#This Row],[QTY]]*NOTA[[#This Row],[HARGA SATUAN]])</f>
        <v/>
      </c>
      <c r="AF520" s="81" t="str">
        <f ca="1">IF(NOTA[ID_H]="","",INDEX(NOTA[TANGGAL],MATCH(,INDIRECT(ADDRESS(ROW(NOTA[TANGGAL]),COLUMN(NOTA[TANGGAL]))&amp;":"&amp;ADDRESS(ROW(),COLUMN(NOTA[TANGGAL]))),-1)))</f>
        <v/>
      </c>
      <c r="AG520" s="84" t="str">
        <f ca="1">IF(NOTA[[#This Row],[NAMA BARANG]]="","",INDEX(NOTA[SUPPLIER],MATCH(,INDIRECT(ADDRESS(ROW(NOTA[ID]),COLUMN(NOTA[ID]))&amp;":"&amp;ADDRESS(ROW(),COLUMN(NOTA[ID]))),-1)))</f>
        <v/>
      </c>
      <c r="AH520" s="84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0" s="181" t="str">
        <f>IF(NOTA[[#This Row],[CONCAT1]]="","",MATCH(NOTA[[#This Row],[CONCAT1]],[2]!db[NB NOTA_C],0)+1)</f>
        <v/>
      </c>
    </row>
    <row r="521" spans="1:40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 t="str">
        <f ca="1">IF(NOTA[[#This Row],[NAMA BARANG]]="","",INDEX(NOTA[ID],MATCH(,INDIRECT(ADDRESS(ROW(NOTA[ID]),COLUMN(NOTA[ID]))&amp;":"&amp;ADDRESS(ROW(),COLUMN(NOTA[ID]))),-1)))</f>
        <v/>
      </c>
      <c r="E521" s="94"/>
      <c r="F521" s="38"/>
      <c r="G521" s="38"/>
      <c r="H521" s="79"/>
      <c r="I521" s="38"/>
      <c r="J521" s="95"/>
      <c r="K521" s="96"/>
      <c r="L521" s="38"/>
      <c r="M521" s="97"/>
      <c r="N521" s="96"/>
      <c r="O521" s="38"/>
      <c r="P521" s="98"/>
      <c r="Q521" s="99"/>
      <c r="R521" s="56"/>
      <c r="S521" s="100"/>
      <c r="T521" s="101"/>
      <c r="U521" s="102"/>
      <c r="V521" s="103"/>
      <c r="W521" s="87" t="str">
        <f>IF(NOTA[[#This Row],[HARGA/ CTN]]="",NOTA[[#This Row],[JUMLAH_H]],NOTA[[#This Row],[HARGA/ CTN]]*IF(NOTA[[#This Row],[C]]="",0,NOTA[[#This Row],[C]]))</f>
        <v/>
      </c>
      <c r="X521" s="87" t="str">
        <f>IF(NOTA[[#This Row],[JUMLAH]]="","",NOTA[[#This Row],[JUMLAH]]*NOTA[[#This Row],[DISC 1]])</f>
        <v/>
      </c>
      <c r="Y521" s="87" t="str">
        <f>IF(NOTA[[#This Row],[JUMLAH]]="","",(NOTA[[#This Row],[JUMLAH]]-NOTA[[#This Row],[DISC 1-]])*NOTA[[#This Row],[DISC 2]])</f>
        <v/>
      </c>
      <c r="Z521" s="87" t="str">
        <f>IF(NOTA[[#This Row],[JUMLAH]]="","",NOTA[[#This Row],[DISC 1-]]+NOTA[[#This Row],[DISC 2-]])</f>
        <v/>
      </c>
      <c r="AA521" s="87" t="str">
        <f>IF(NOTA[[#This Row],[JUMLAH]]="","",NOTA[[#This Row],[JUMLAH]]-NOTA[[#This Row],[DISC]])</f>
        <v/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7" t="str">
        <f>IF(OR(NOTA[[#This Row],[QTY]]="",NOTA[[#This Row],[HARGA SATUAN]]="",),"",NOTA[[#This Row],[QTY]]*NOTA[[#This Row],[HARGA SATUAN]])</f>
        <v/>
      </c>
      <c r="AF521" s="81" t="str">
        <f ca="1">IF(NOTA[ID_H]="","",INDEX(NOTA[TANGGAL],MATCH(,INDIRECT(ADDRESS(ROW(NOTA[TANGGAL]),COLUMN(NOTA[TANGGAL]))&amp;":"&amp;ADDRESS(ROW(),COLUMN(NOTA[TANGGAL]))),-1)))</f>
        <v/>
      </c>
      <c r="AG521" s="84" t="str">
        <f ca="1">IF(NOTA[[#This Row],[NAMA BARANG]]="","",INDEX(NOTA[SUPPLIER],MATCH(,INDIRECT(ADDRESS(ROW(NOTA[ID]),COLUMN(NOTA[ID]))&amp;":"&amp;ADDRESS(ROW(),COLUMN(NOTA[ID]))),-1)))</f>
        <v/>
      </c>
      <c r="AH521" s="84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1" s="181" t="str">
        <f>IF(NOTA[[#This Row],[CONCAT1]]="","",MATCH(NOTA[[#This Row],[CONCAT1]],[2]!db[NB NOTA_C],0)+1)</f>
        <v/>
      </c>
    </row>
    <row r="522" spans="1:40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78"/>
      <c r="K522" s="95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2" s="181" t="str">
        <f>IF(NOTA[[#This Row],[CONCAT1]]="","",MATCH(NOTA[[#This Row],[CONCAT1]],[2]!db[NB NOTA_C],0)+1)</f>
        <v/>
      </c>
    </row>
    <row r="523" spans="1:40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94"/>
      <c r="F523" s="38"/>
      <c r="G523" s="38"/>
      <c r="H523" s="79"/>
      <c r="I523" s="38"/>
      <c r="J523" s="95"/>
      <c r="K523" s="96"/>
      <c r="L523" s="38"/>
      <c r="M523" s="97"/>
      <c r="N523" s="96"/>
      <c r="O523" s="38"/>
      <c r="P523" s="98"/>
      <c r="Q523" s="99"/>
      <c r="R523" s="56"/>
      <c r="S523" s="100"/>
      <c r="T523" s="101"/>
      <c r="U523" s="102"/>
      <c r="V523" s="103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3" s="181" t="str">
        <f>IF(NOTA[[#This Row],[CONCAT1]]="","",MATCH(NOTA[[#This Row],[CONCAT1]],[2]!db[NB NOTA_C],0)+1)</f>
        <v/>
      </c>
    </row>
    <row r="524" spans="1:40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 t="str">
        <f ca="1">IF(NOTA[[#This Row],[NAMA BARANG]]="","",INDEX(NOTA[ID],MATCH(,INDIRECT(ADDRESS(ROW(NOTA[ID]),COLUMN(NOTA[ID]))&amp;":"&amp;ADDRESS(ROW(),COLUMN(NOTA[ID]))),-1)))</f>
        <v/>
      </c>
      <c r="E524" s="94"/>
      <c r="F524" s="38"/>
      <c r="G524" s="38"/>
      <c r="H524" s="79"/>
      <c r="I524" s="38"/>
      <c r="J524" s="95"/>
      <c r="K524" s="96"/>
      <c r="L524" s="38"/>
      <c r="M524" s="97"/>
      <c r="N524" s="96"/>
      <c r="O524" s="38"/>
      <c r="P524" s="98"/>
      <c r="Q524" s="99"/>
      <c r="R524" s="56"/>
      <c r="S524" s="100"/>
      <c r="T524" s="101"/>
      <c r="U524" s="102"/>
      <c r="V524" s="103"/>
      <c r="W524" s="87" t="str">
        <f>IF(NOTA[[#This Row],[HARGA/ CTN]]="",NOTA[[#This Row],[JUMLAH_H]],NOTA[[#This Row],[HARGA/ CTN]]*IF(NOTA[[#This Row],[C]]="",0,NOTA[[#This Row],[C]]))</f>
        <v/>
      </c>
      <c r="X524" s="87" t="str">
        <f>IF(NOTA[[#This Row],[JUMLAH]]="","",NOTA[[#This Row],[JUMLAH]]*NOTA[[#This Row],[DISC 1]])</f>
        <v/>
      </c>
      <c r="Y524" s="87" t="str">
        <f>IF(NOTA[[#This Row],[JUMLAH]]="","",(NOTA[[#This Row],[JUMLAH]]-NOTA[[#This Row],[DISC 1-]])*NOTA[[#This Row],[DISC 2]])</f>
        <v/>
      </c>
      <c r="Z524" s="87" t="str">
        <f>IF(NOTA[[#This Row],[JUMLAH]]="","",NOTA[[#This Row],[DISC 1-]]+NOTA[[#This Row],[DISC 2-]])</f>
        <v/>
      </c>
      <c r="AA524" s="87" t="str">
        <f>IF(NOTA[[#This Row],[JUMLAH]]="","",NOTA[[#This Row],[JUMLAH]]-NOTA[[#This Row],[DISC]])</f>
        <v/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7" t="str">
        <f>IF(OR(NOTA[[#This Row],[QTY]]="",NOTA[[#This Row],[HARGA SATUAN]]="",),"",NOTA[[#This Row],[QTY]]*NOTA[[#This Row],[HARGA SATUAN]])</f>
        <v/>
      </c>
      <c r="AF524" s="81" t="str">
        <f ca="1">IF(NOTA[ID_H]="","",INDEX(NOTA[TANGGAL],MATCH(,INDIRECT(ADDRESS(ROW(NOTA[TANGGAL]),COLUMN(NOTA[TANGGAL]))&amp;":"&amp;ADDRESS(ROW(),COLUMN(NOTA[TANGGAL]))),-1)))</f>
        <v/>
      </c>
      <c r="AG524" s="84" t="str">
        <f ca="1">IF(NOTA[[#This Row],[NAMA BARANG]]="","",INDEX(NOTA[SUPPLIER],MATCH(,INDIRECT(ADDRESS(ROW(NOTA[ID]),COLUMN(NOTA[ID]))&amp;":"&amp;ADDRESS(ROW(),COLUMN(NOTA[ID]))),-1)))</f>
        <v/>
      </c>
      <c r="AH524" s="84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181" t="str">
        <f>IF(NOTA[[#This Row],[CONCAT1]]="","",MATCH(NOTA[[#This Row],[CONCAT1]],[2]!db[NB NOTA_C],0)+1)</f>
        <v/>
      </c>
    </row>
    <row r="525" spans="1:40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38"/>
      <c r="G525" s="38"/>
      <c r="H525" s="79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5" s="181" t="str">
        <f>IF(NOTA[[#This Row],[CONCAT1]]="","",MATCH(NOTA[[#This Row],[CONCAT1]],[2]!db[NB NOTA_C],0)+1)</f>
        <v/>
      </c>
    </row>
    <row r="526" spans="1:40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 t="str">
        <f ca="1">IF(NOTA[[#This Row],[NAMA BARANG]]="","",INDEX(NOTA[ID],MATCH(,INDIRECT(ADDRESS(ROW(NOTA[ID]),COLUMN(NOTA[ID]))&amp;":"&amp;ADDRESS(ROW(),COLUMN(NOTA[ID]))),-1)))</f>
        <v/>
      </c>
      <c r="E526" s="139"/>
      <c r="F526" s="38"/>
      <c r="G526" s="38"/>
      <c r="H526" s="79"/>
      <c r="I526" s="38"/>
      <c r="J526" s="95"/>
      <c r="K526" s="96"/>
      <c r="L526" s="38"/>
      <c r="M526" s="97"/>
      <c r="N526" s="96"/>
      <c r="O526" s="38"/>
      <c r="P526" s="98"/>
      <c r="Q526" s="99"/>
      <c r="R526" s="56"/>
      <c r="S526" s="100"/>
      <c r="T526" s="101"/>
      <c r="U526" s="102"/>
      <c r="V526" s="103"/>
      <c r="W526" s="87" t="str">
        <f>IF(NOTA[[#This Row],[HARGA/ CTN]]="",NOTA[[#This Row],[JUMLAH_H]],NOTA[[#This Row],[HARGA/ CTN]]*IF(NOTA[[#This Row],[C]]="",0,NOTA[[#This Row],[C]]))</f>
        <v/>
      </c>
      <c r="X526" s="87" t="str">
        <f>IF(NOTA[[#This Row],[JUMLAH]]="","",NOTA[[#This Row],[JUMLAH]]*NOTA[[#This Row],[DISC 1]])</f>
        <v/>
      </c>
      <c r="Y526" s="87" t="str">
        <f>IF(NOTA[[#This Row],[JUMLAH]]="","",(NOTA[[#This Row],[JUMLAH]]-NOTA[[#This Row],[DISC 1-]])*NOTA[[#This Row],[DISC 2]])</f>
        <v/>
      </c>
      <c r="Z526" s="87" t="str">
        <f>IF(NOTA[[#This Row],[JUMLAH]]="","",NOTA[[#This Row],[DISC 1-]]+NOTA[[#This Row],[DISC 2-]])</f>
        <v/>
      </c>
      <c r="AA526" s="87" t="str">
        <f>IF(NOTA[[#This Row],[JUMLAH]]="","",NOTA[[#This Row],[JUMLAH]]-NOTA[[#This Row],[DISC]])</f>
        <v/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7" t="str">
        <f>IF(OR(NOTA[[#This Row],[QTY]]="",NOTA[[#This Row],[HARGA SATUAN]]="",),"",NOTA[[#This Row],[QTY]]*NOTA[[#This Row],[HARGA SATUAN]])</f>
        <v/>
      </c>
      <c r="AF526" s="81" t="str">
        <f ca="1">IF(NOTA[ID_H]="","",INDEX(NOTA[TANGGAL],MATCH(,INDIRECT(ADDRESS(ROW(NOTA[TANGGAL]),COLUMN(NOTA[TANGGAL]))&amp;":"&amp;ADDRESS(ROW(),COLUMN(NOTA[TANGGAL]))),-1)))</f>
        <v/>
      </c>
      <c r="AG526" s="84" t="str">
        <f ca="1">IF(NOTA[[#This Row],[NAMA BARANG]]="","",INDEX(NOTA[SUPPLIER],MATCH(,INDIRECT(ADDRESS(ROW(NOTA[ID]),COLUMN(NOTA[ID]))&amp;":"&amp;ADDRESS(ROW(),COLUMN(NOTA[ID]))),-1)))</f>
        <v/>
      </c>
      <c r="AH526" s="84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6" s="181" t="str">
        <f>IF(NOTA[[#This Row],[CONCAT1]]="","",MATCH(NOTA[[#This Row],[CONCAT1]],[2]!db[NB NOTA_C],0)+1)</f>
        <v/>
      </c>
    </row>
    <row r="527" spans="1:40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181" t="str">
        <f>IF(NOTA[[#This Row],[CONCAT1]]="","",MATCH(NOTA[[#This Row],[CONCAT1]],[2]!db[NB NOTA_C],0)+1)</f>
        <v/>
      </c>
    </row>
    <row r="528" spans="1:40" ht="20.100000000000001" customHeight="1" x14ac:dyDescent="0.25">
      <c r="A52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3" t="str">
        <f>IF(NOTA[[#This Row],[ID_P]]="","",MATCH(NOTA[[#This Row],[ID_P]],[1]!B_MSK[N_ID],0))</f>
        <v/>
      </c>
      <c r="D528" s="93" t="str">
        <f ca="1">IF(NOTA[[#This Row],[NAMA BARANG]]="","",INDEX(NOTA[ID],MATCH(,INDIRECT(ADDRESS(ROW(NOTA[ID]),COLUMN(NOTA[ID]))&amp;":"&amp;ADDRESS(ROW(),COLUMN(NOTA[ID]))),-1)))</f>
        <v/>
      </c>
      <c r="E528" s="94"/>
      <c r="F528" s="38"/>
      <c r="G528" s="38"/>
      <c r="H528" s="79"/>
      <c r="I528" s="38"/>
      <c r="J528" s="95"/>
      <c r="K528" s="96"/>
      <c r="L528" s="38"/>
      <c r="M528" s="97"/>
      <c r="N528" s="96"/>
      <c r="O528" s="38"/>
      <c r="P528" s="98"/>
      <c r="Q528" s="99"/>
      <c r="R528" s="56"/>
      <c r="S528" s="100"/>
      <c r="T528" s="101"/>
      <c r="U528" s="102"/>
      <c r="V528" s="103"/>
      <c r="W528" s="87" t="str">
        <f>IF(NOTA[[#This Row],[HARGA/ CTN]]="",NOTA[[#This Row],[JUMLAH_H]],NOTA[[#This Row],[HARGA/ CTN]]*IF(NOTA[[#This Row],[C]]="",0,NOTA[[#This Row],[C]]))</f>
        <v/>
      </c>
      <c r="X528" s="87" t="str">
        <f>IF(NOTA[[#This Row],[JUMLAH]]="","",NOTA[[#This Row],[JUMLAH]]*NOTA[[#This Row],[DISC 1]])</f>
        <v/>
      </c>
      <c r="Y528" s="87" t="str">
        <f>IF(NOTA[[#This Row],[JUMLAH]]="","",(NOTA[[#This Row],[JUMLAH]]-NOTA[[#This Row],[DISC 1-]])*NOTA[[#This Row],[DISC 2]])</f>
        <v/>
      </c>
      <c r="Z528" s="87" t="str">
        <f>IF(NOTA[[#This Row],[JUMLAH]]="","",NOTA[[#This Row],[DISC 1-]]+NOTA[[#This Row],[DISC 2-]])</f>
        <v/>
      </c>
      <c r="AA528" s="87" t="str">
        <f>IF(NOTA[[#This Row],[JUMLAH]]="","",NOTA[[#This Row],[JUMLAH]]-NOTA[[#This Row],[DISC]])</f>
        <v/>
      </c>
      <c r="AB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7" t="str">
        <f>IF(OR(NOTA[[#This Row],[QTY]]="",NOTA[[#This Row],[HARGA SATUAN]]="",),"",NOTA[[#This Row],[QTY]]*NOTA[[#This Row],[HARGA SATUAN]])</f>
        <v/>
      </c>
      <c r="AF528" s="81" t="str">
        <f ca="1">IF(NOTA[ID_H]="","",INDEX(NOTA[TANGGAL],MATCH(,INDIRECT(ADDRESS(ROW(NOTA[TANGGAL]),COLUMN(NOTA[TANGGAL]))&amp;":"&amp;ADDRESS(ROW(),COLUMN(NOTA[TANGGAL]))),-1)))</f>
        <v/>
      </c>
      <c r="AG528" s="84" t="str">
        <f ca="1">IF(NOTA[[#This Row],[NAMA BARANG]]="","",INDEX(NOTA[SUPPLIER],MATCH(,INDIRECT(ADDRESS(ROW(NOTA[ID]),COLUMN(NOTA[ID]))&amp;":"&amp;ADDRESS(ROW(),COLUMN(NOTA[ID]))),-1)))</f>
        <v/>
      </c>
      <c r="AH528" s="84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8" s="181" t="str">
        <f>IF(NOTA[[#This Row],[CONCAT1]]="","",MATCH(NOTA[[#This Row],[CONCAT1]],[2]!db[NB NOTA_C],0)+1)</f>
        <v/>
      </c>
    </row>
    <row r="529" spans="1:40" s="48" customFormat="1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96"/>
      <c r="G529" s="96"/>
      <c r="H529" s="104"/>
      <c r="I529" s="38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181" t="str">
        <f>IF(NOTA[[#This Row],[CONCAT1]]="","",MATCH(NOTA[[#This Row],[CONCAT1]],[2]!db[NB NOTA_C],0)+1)</f>
        <v/>
      </c>
    </row>
    <row r="530" spans="1:40" ht="20.100000000000001" customHeight="1" x14ac:dyDescent="0.25">
      <c r="A53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3" t="str">
        <f>IF(NOTA[[#This Row],[ID_P]]="","",MATCH(NOTA[[#This Row],[ID_P]],[1]!B_MSK[N_ID],0))</f>
        <v/>
      </c>
      <c r="D530" s="93" t="str">
        <f ca="1">IF(NOTA[[#This Row],[NAMA BARANG]]="","",INDEX(NOTA[ID],MATCH(,INDIRECT(ADDRESS(ROW(NOTA[ID]),COLUMN(NOTA[ID]))&amp;":"&amp;ADDRESS(ROW(),COLUMN(NOTA[ID]))),-1)))</f>
        <v/>
      </c>
      <c r="E530" s="94"/>
      <c r="F530" s="38"/>
      <c r="G530" s="38"/>
      <c r="H530" s="79"/>
      <c r="I530" s="38"/>
      <c r="J530" s="95"/>
      <c r="K530" s="96"/>
      <c r="L530" s="38"/>
      <c r="M530" s="97"/>
      <c r="N530" s="96"/>
      <c r="O530" s="38"/>
      <c r="P530" s="98"/>
      <c r="Q530" s="99"/>
      <c r="R530" s="56"/>
      <c r="S530" s="100"/>
      <c r="T530" s="101"/>
      <c r="U530" s="102"/>
      <c r="V530" s="103"/>
      <c r="W530" s="87" t="str">
        <f>IF(NOTA[[#This Row],[HARGA/ CTN]]="",NOTA[[#This Row],[JUMLAH_H]],NOTA[[#This Row],[HARGA/ CTN]]*IF(NOTA[[#This Row],[C]]="",0,NOTA[[#This Row],[C]]))</f>
        <v/>
      </c>
      <c r="X530" s="87" t="str">
        <f>IF(NOTA[[#This Row],[JUMLAH]]="","",NOTA[[#This Row],[JUMLAH]]*NOTA[[#This Row],[DISC 1]])</f>
        <v/>
      </c>
      <c r="Y530" s="87" t="str">
        <f>IF(NOTA[[#This Row],[JUMLAH]]="","",(NOTA[[#This Row],[JUMLAH]]-NOTA[[#This Row],[DISC 1-]])*NOTA[[#This Row],[DISC 2]])</f>
        <v/>
      </c>
      <c r="Z530" s="87" t="str">
        <f>IF(NOTA[[#This Row],[JUMLAH]]="","",NOTA[[#This Row],[DISC 1-]]+NOTA[[#This Row],[DISC 2-]])</f>
        <v/>
      </c>
      <c r="AA530" s="87" t="str">
        <f>IF(NOTA[[#This Row],[JUMLAH]]="","",NOTA[[#This Row],[JUMLAH]]-NOTA[[#This Row],[DISC]])</f>
        <v/>
      </c>
      <c r="AB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7" t="str">
        <f>IF(OR(NOTA[[#This Row],[QTY]]="",NOTA[[#This Row],[HARGA SATUAN]]="",),"",NOTA[[#This Row],[QTY]]*NOTA[[#This Row],[HARGA SATUAN]])</f>
        <v/>
      </c>
      <c r="AF530" s="81" t="str">
        <f ca="1">IF(NOTA[ID_H]="","",INDEX(NOTA[TANGGAL],MATCH(,INDIRECT(ADDRESS(ROW(NOTA[TANGGAL]),COLUMN(NOTA[TANGGAL]))&amp;":"&amp;ADDRESS(ROW(),COLUMN(NOTA[TANGGAL]))),-1)))</f>
        <v/>
      </c>
      <c r="AG530" s="84" t="str">
        <f ca="1">IF(NOTA[[#This Row],[NAMA BARANG]]="","",INDEX(NOTA[SUPPLIER],MATCH(,INDIRECT(ADDRESS(ROW(NOTA[ID]),COLUMN(NOTA[ID]))&amp;":"&amp;ADDRESS(ROW(),COLUMN(NOTA[ID]))),-1)))</f>
        <v/>
      </c>
      <c r="AH530" s="84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0" s="181" t="str">
        <f>IF(NOTA[[#This Row],[CONCAT1]]="","",MATCH(NOTA[[#This Row],[CONCAT1]],[2]!db[NB NOTA_C],0)+1)</f>
        <v/>
      </c>
    </row>
    <row r="531" spans="1:40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38"/>
      <c r="I531" s="96"/>
      <c r="J531" s="95"/>
      <c r="K531" s="96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1" s="181" t="str">
        <f>IF(NOTA[[#This Row],[CONCAT1]]="","",MATCH(NOTA[[#This Row],[CONCAT1]],[2]!db[NB NOTA_C],0)+1)</f>
        <v/>
      </c>
    </row>
    <row r="532" spans="1:40" ht="20.100000000000001" customHeight="1" x14ac:dyDescent="0.25">
      <c r="A53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3" t="str">
        <f>IF(NOTA[[#This Row],[ID_P]]="","",MATCH(NOTA[[#This Row],[ID_P]],[1]!B_MSK[N_ID],0))</f>
        <v/>
      </c>
      <c r="D532" s="93" t="str">
        <f ca="1">IF(NOTA[[#This Row],[NAMA BARANG]]="","",INDEX(NOTA[ID],MATCH(,INDIRECT(ADDRESS(ROW(NOTA[ID]),COLUMN(NOTA[ID]))&amp;":"&amp;ADDRESS(ROW(),COLUMN(NOTA[ID]))),-1)))</f>
        <v/>
      </c>
      <c r="E532" s="94"/>
      <c r="F532" s="38"/>
      <c r="G532" s="38"/>
      <c r="H532" s="79"/>
      <c r="I532" s="96"/>
      <c r="J532" s="95"/>
      <c r="K532" s="96"/>
      <c r="L532" s="38"/>
      <c r="M532" s="97"/>
      <c r="N532" s="96"/>
      <c r="O532" s="38"/>
      <c r="P532" s="98"/>
      <c r="Q532" s="99"/>
      <c r="R532" s="56"/>
      <c r="S532" s="100"/>
      <c r="T532" s="101"/>
      <c r="U532" s="102"/>
      <c r="V532" s="103"/>
      <c r="W532" s="87" t="str">
        <f>IF(NOTA[[#This Row],[HARGA/ CTN]]="",NOTA[[#This Row],[JUMLAH_H]],NOTA[[#This Row],[HARGA/ CTN]]*IF(NOTA[[#This Row],[C]]="",0,NOTA[[#This Row],[C]]))</f>
        <v/>
      </c>
      <c r="X532" s="87" t="str">
        <f>IF(NOTA[[#This Row],[JUMLAH]]="","",NOTA[[#This Row],[JUMLAH]]*NOTA[[#This Row],[DISC 1]])</f>
        <v/>
      </c>
      <c r="Y532" s="87" t="str">
        <f>IF(NOTA[[#This Row],[JUMLAH]]="","",(NOTA[[#This Row],[JUMLAH]]-NOTA[[#This Row],[DISC 1-]])*NOTA[[#This Row],[DISC 2]])</f>
        <v/>
      </c>
      <c r="Z532" s="87" t="str">
        <f>IF(NOTA[[#This Row],[JUMLAH]]="","",NOTA[[#This Row],[DISC 1-]]+NOTA[[#This Row],[DISC 2-]])</f>
        <v/>
      </c>
      <c r="AA532" s="87" t="str">
        <f>IF(NOTA[[#This Row],[JUMLAH]]="","",NOTA[[#This Row],[JUMLAH]]-NOTA[[#This Row],[DISC]])</f>
        <v/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7" t="str">
        <f>IF(OR(NOTA[[#This Row],[QTY]]="",NOTA[[#This Row],[HARGA SATUAN]]="",),"",NOTA[[#This Row],[QTY]]*NOTA[[#This Row],[HARGA SATUAN]])</f>
        <v/>
      </c>
      <c r="AF532" s="81" t="str">
        <f ca="1">IF(NOTA[ID_H]="","",INDEX(NOTA[TANGGAL],MATCH(,INDIRECT(ADDRESS(ROW(NOTA[TANGGAL]),COLUMN(NOTA[TANGGAL]))&amp;":"&amp;ADDRESS(ROW(),COLUMN(NOTA[TANGGAL]))),-1)))</f>
        <v/>
      </c>
      <c r="AG532" s="84" t="str">
        <f ca="1">IF(NOTA[[#This Row],[NAMA BARANG]]="","",INDEX(NOTA[SUPPLIER],MATCH(,INDIRECT(ADDRESS(ROW(NOTA[ID]),COLUMN(NOTA[ID]))&amp;":"&amp;ADDRESS(ROW(),COLUMN(NOTA[ID]))),-1)))</f>
        <v/>
      </c>
      <c r="AH532" s="84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181" t="str">
        <f>IF(NOTA[[#This Row],[CONCAT1]]="","",MATCH(NOTA[[#This Row],[CONCAT1]],[2]!db[NB NOTA_C],0)+1)</f>
        <v/>
      </c>
    </row>
    <row r="533" spans="1:40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 t="str">
        <f ca="1">IF(NOTA[[#This Row],[NAMA BARANG]]="","",INDEX(NOTA[ID],MATCH(,INDIRECT(ADDRESS(ROW(NOTA[ID]),COLUMN(NOTA[ID]))&amp;":"&amp;ADDRESS(ROW(),COLUMN(NOTA[ID]))),-1)))</f>
        <v/>
      </c>
      <c r="E533" s="94"/>
      <c r="F533" s="38"/>
      <c r="G533" s="38"/>
      <c r="H533" s="79"/>
      <c r="I533" s="38"/>
      <c r="J533" s="78"/>
      <c r="K533" s="95"/>
      <c r="L533" s="38"/>
      <c r="M533" s="97"/>
      <c r="N533" s="96"/>
      <c r="O533" s="38"/>
      <c r="P533" s="98"/>
      <c r="Q533" s="99"/>
      <c r="R533" s="56"/>
      <c r="S533" s="100"/>
      <c r="T533" s="101"/>
      <c r="U533" s="102"/>
      <c r="V533" s="103"/>
      <c r="W533" s="87" t="str">
        <f>IF(NOTA[[#This Row],[HARGA/ CTN]]="",NOTA[[#This Row],[JUMLAH_H]],NOTA[[#This Row],[HARGA/ CTN]]*IF(NOTA[[#This Row],[C]]="",0,NOTA[[#This Row],[C]]))</f>
        <v/>
      </c>
      <c r="X533" s="87" t="str">
        <f>IF(NOTA[[#This Row],[JUMLAH]]="","",NOTA[[#This Row],[JUMLAH]]*NOTA[[#This Row],[DISC 1]])</f>
        <v/>
      </c>
      <c r="Y533" s="87" t="str">
        <f>IF(NOTA[[#This Row],[JUMLAH]]="","",(NOTA[[#This Row],[JUMLAH]]-NOTA[[#This Row],[DISC 1-]])*NOTA[[#This Row],[DISC 2]])</f>
        <v/>
      </c>
      <c r="Z533" s="87" t="str">
        <f>IF(NOTA[[#This Row],[JUMLAH]]="","",NOTA[[#This Row],[DISC 1-]]+NOTA[[#This Row],[DISC 2-]])</f>
        <v/>
      </c>
      <c r="AA533" s="87" t="str">
        <f>IF(NOTA[[#This Row],[JUMLAH]]="","",NOTA[[#This Row],[JUMLAH]]-NOTA[[#This Row],[DISC]])</f>
        <v/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7" t="str">
        <f>IF(OR(NOTA[[#This Row],[QTY]]="",NOTA[[#This Row],[HARGA SATUAN]]="",),"",NOTA[[#This Row],[QTY]]*NOTA[[#This Row],[HARGA SATUAN]])</f>
        <v/>
      </c>
      <c r="AF533" s="81" t="str">
        <f ca="1">IF(NOTA[ID_H]="","",INDEX(NOTA[TANGGAL],MATCH(,INDIRECT(ADDRESS(ROW(NOTA[TANGGAL]),COLUMN(NOTA[TANGGAL]))&amp;":"&amp;ADDRESS(ROW(),COLUMN(NOTA[TANGGAL]))),-1)))</f>
        <v/>
      </c>
      <c r="AG533" s="84" t="str">
        <f ca="1">IF(NOTA[[#This Row],[NAMA BARANG]]="","",INDEX(NOTA[SUPPLIER],MATCH(,INDIRECT(ADDRESS(ROW(NOTA[ID]),COLUMN(NOTA[ID]))&amp;":"&amp;ADDRESS(ROW(),COLUMN(NOTA[ID]))),-1)))</f>
        <v/>
      </c>
      <c r="AH533" s="84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3" s="181" t="str">
        <f>IF(NOTA[[#This Row],[CONCAT1]]="","",MATCH(NOTA[[#This Row],[CONCAT1]],[2]!db[NB NOTA_C],0)+1)</f>
        <v/>
      </c>
    </row>
    <row r="534" spans="1:40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 t="str">
        <f ca="1">IF(NOTA[[#This Row],[NAMA BARANG]]="","",INDEX(NOTA[ID],MATCH(,INDIRECT(ADDRESS(ROW(NOTA[ID]),COLUMN(NOTA[ID]))&amp;":"&amp;ADDRESS(ROW(),COLUMN(NOTA[ID]))),-1)))</f>
        <v/>
      </c>
      <c r="E534" s="94"/>
      <c r="F534" s="38"/>
      <c r="G534" s="38"/>
      <c r="H534" s="79"/>
      <c r="I534" s="96"/>
      <c r="J534" s="95"/>
      <c r="K534" s="96"/>
      <c r="L534" s="38"/>
      <c r="M534" s="97"/>
      <c r="N534" s="96"/>
      <c r="O534" s="38"/>
      <c r="P534" s="98"/>
      <c r="Q534" s="99"/>
      <c r="R534" s="56"/>
      <c r="S534" s="100"/>
      <c r="T534" s="101"/>
      <c r="U534" s="102"/>
      <c r="V534" s="103"/>
      <c r="W534" s="87" t="str">
        <f>IF(NOTA[[#This Row],[HARGA/ CTN]]="",NOTA[[#This Row],[JUMLAH_H]],NOTA[[#This Row],[HARGA/ CTN]]*IF(NOTA[[#This Row],[C]]="",0,NOTA[[#This Row],[C]]))</f>
        <v/>
      </c>
      <c r="X534" s="87" t="str">
        <f>IF(NOTA[[#This Row],[JUMLAH]]="","",NOTA[[#This Row],[JUMLAH]]*NOTA[[#This Row],[DISC 1]])</f>
        <v/>
      </c>
      <c r="Y534" s="87" t="str">
        <f>IF(NOTA[[#This Row],[JUMLAH]]="","",(NOTA[[#This Row],[JUMLAH]]-NOTA[[#This Row],[DISC 1-]])*NOTA[[#This Row],[DISC 2]])</f>
        <v/>
      </c>
      <c r="Z534" s="87" t="str">
        <f>IF(NOTA[[#This Row],[JUMLAH]]="","",NOTA[[#This Row],[DISC 1-]]+NOTA[[#This Row],[DISC 2-]])</f>
        <v/>
      </c>
      <c r="AA534" s="87" t="str">
        <f>IF(NOTA[[#This Row],[JUMLAH]]="","",NOTA[[#This Row],[JUMLAH]]-NOTA[[#This Row],[DISC]])</f>
        <v/>
      </c>
      <c r="AB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7" t="str">
        <f>IF(OR(NOTA[[#This Row],[QTY]]="",NOTA[[#This Row],[HARGA SATUAN]]="",),"",NOTA[[#This Row],[QTY]]*NOTA[[#This Row],[HARGA SATUAN]])</f>
        <v/>
      </c>
      <c r="AF534" s="81" t="str">
        <f ca="1">IF(NOTA[ID_H]="","",INDEX(NOTA[TANGGAL],MATCH(,INDIRECT(ADDRESS(ROW(NOTA[TANGGAL]),COLUMN(NOTA[TANGGAL]))&amp;":"&amp;ADDRESS(ROW(),COLUMN(NOTA[TANGGAL]))),-1)))</f>
        <v/>
      </c>
      <c r="AG534" s="84" t="str">
        <f ca="1">IF(NOTA[[#This Row],[NAMA BARANG]]="","",INDEX(NOTA[SUPPLIER],MATCH(,INDIRECT(ADDRESS(ROW(NOTA[ID]),COLUMN(NOTA[ID]))&amp;":"&amp;ADDRESS(ROW(),COLUMN(NOTA[ID]))),-1)))</f>
        <v/>
      </c>
      <c r="AH534" s="84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181" t="str">
        <f>IF(NOTA[[#This Row],[CONCAT1]]="","",MATCH(NOTA[[#This Row],[CONCAT1]],[2]!db[NB NOTA_C],0)+1)</f>
        <v/>
      </c>
    </row>
    <row r="535" spans="1:40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94"/>
      <c r="F535" s="38"/>
      <c r="G535" s="38"/>
      <c r="H535" s="79"/>
      <c r="I535" s="96"/>
      <c r="J535" s="95"/>
      <c r="K535" s="96"/>
      <c r="L535" s="38"/>
      <c r="M535" s="97"/>
      <c r="N535" s="96"/>
      <c r="O535" s="38"/>
      <c r="P535" s="98"/>
      <c r="Q535" s="99"/>
      <c r="R535" s="56"/>
      <c r="S535" s="100"/>
      <c r="T535" s="101"/>
      <c r="U535" s="102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5" s="181" t="str">
        <f>IF(NOTA[[#This Row],[CONCAT1]]="","",MATCH(NOTA[[#This Row],[CONCAT1]],[2]!db[NB NOTA_C],0)+1)</f>
        <v/>
      </c>
    </row>
    <row r="536" spans="1:40" ht="20.100000000000001" customHeight="1" x14ac:dyDescent="0.25">
      <c r="A53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3" t="str">
        <f>IF(NOTA[[#This Row],[ID_P]]="","",MATCH(NOTA[[#This Row],[ID_P]],[1]!B_MSK[N_ID],0))</f>
        <v/>
      </c>
      <c r="D536" s="93" t="str">
        <f ca="1">IF(NOTA[[#This Row],[NAMA BARANG]]="","",INDEX(NOTA[ID],MATCH(,INDIRECT(ADDRESS(ROW(NOTA[ID]),COLUMN(NOTA[ID]))&amp;":"&amp;ADDRESS(ROW(),COLUMN(NOTA[ID]))),-1)))</f>
        <v/>
      </c>
      <c r="E536" s="80"/>
      <c r="F536" s="26"/>
      <c r="G536" s="26"/>
      <c r="H536" s="31"/>
      <c r="I536" s="26"/>
      <c r="J536" s="81"/>
      <c r="K536" s="81"/>
      <c r="L536" s="38"/>
      <c r="M536" s="97"/>
      <c r="N536" s="96"/>
      <c r="O536" s="38"/>
      <c r="P536" s="98"/>
      <c r="Q536" s="99"/>
      <c r="R536" s="56"/>
      <c r="S536" s="86"/>
      <c r="T536" s="86"/>
      <c r="U536" s="87"/>
      <c r="V536" s="103"/>
      <c r="W536" s="87" t="str">
        <f>IF(NOTA[[#This Row],[HARGA/ CTN]]="",NOTA[[#This Row],[JUMLAH_H]],NOTA[[#This Row],[HARGA/ CTN]]*IF(NOTA[[#This Row],[C]]="",0,NOTA[[#This Row],[C]]))</f>
        <v/>
      </c>
      <c r="X536" s="87" t="str">
        <f>IF(NOTA[[#This Row],[JUMLAH]]="","",NOTA[[#This Row],[JUMLAH]]*NOTA[[#This Row],[DISC 1]])</f>
        <v/>
      </c>
      <c r="Y536" s="87" t="str">
        <f>IF(NOTA[[#This Row],[JUMLAH]]="","",(NOTA[[#This Row],[JUMLAH]]-NOTA[[#This Row],[DISC 1-]])*NOTA[[#This Row],[DISC 2]])</f>
        <v/>
      </c>
      <c r="Z536" s="87" t="str">
        <f>IF(NOTA[[#This Row],[JUMLAH]]="","",NOTA[[#This Row],[DISC 1-]]+NOTA[[#This Row],[DISC 2-]])</f>
        <v/>
      </c>
      <c r="AA536" s="87" t="str">
        <f>IF(NOTA[[#This Row],[JUMLAH]]="","",NOTA[[#This Row],[JUMLAH]]-NOTA[[#This Row],[DISC]])</f>
        <v/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7" t="str">
        <f>IF(OR(NOTA[[#This Row],[QTY]]="",NOTA[[#This Row],[HARGA SATUAN]]="",),"",NOTA[[#This Row],[QTY]]*NOTA[[#This Row],[HARGA SATUAN]])</f>
        <v/>
      </c>
      <c r="AF536" s="81" t="str">
        <f ca="1">IF(NOTA[ID_H]="","",INDEX(NOTA[TANGGAL],MATCH(,INDIRECT(ADDRESS(ROW(NOTA[TANGGAL]),COLUMN(NOTA[TANGGAL]))&amp;":"&amp;ADDRESS(ROW(),COLUMN(NOTA[TANGGAL]))),-1)))</f>
        <v/>
      </c>
      <c r="AG536" s="84" t="str">
        <f ca="1">IF(NOTA[[#This Row],[NAMA BARANG]]="","",INDEX(NOTA[SUPPLIER],MATCH(,INDIRECT(ADDRESS(ROW(NOTA[ID]),COLUMN(NOTA[ID]))&amp;":"&amp;ADDRESS(ROW(),COLUMN(NOTA[ID]))),-1)))</f>
        <v/>
      </c>
      <c r="AH536" s="84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6" s="181" t="str">
        <f>IF(NOTA[[#This Row],[CONCAT1]]="","",MATCH(NOTA[[#This Row],[CONCAT1]],[2]!db[NB NOTA_C],0)+1)</f>
        <v/>
      </c>
    </row>
    <row r="537" spans="1:40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 t="str">
        <f ca="1">IF(NOTA[[#This Row],[NAMA BARANG]]="","",INDEX(NOTA[ID],MATCH(,INDIRECT(ADDRESS(ROW(NOTA[ID]),COLUMN(NOTA[ID]))&amp;":"&amp;ADDRESS(ROW(),COLUMN(NOTA[ID]))),-1)))</f>
        <v/>
      </c>
      <c r="E537" s="80"/>
      <c r="F537" s="26"/>
      <c r="G537" s="26"/>
      <c r="H537" s="31"/>
      <c r="I537" s="82"/>
      <c r="J537" s="81"/>
      <c r="K537" s="82"/>
      <c r="L537" s="38"/>
      <c r="M537" s="97"/>
      <c r="N537" s="96"/>
      <c r="O537" s="38"/>
      <c r="P537" s="98"/>
      <c r="Q537" s="99"/>
      <c r="R537" s="56"/>
      <c r="S537" s="86"/>
      <c r="T537" s="86"/>
      <c r="U537" s="87"/>
      <c r="V537" s="103"/>
      <c r="W537" s="87" t="str">
        <f>IF(NOTA[[#This Row],[HARGA/ CTN]]="",NOTA[[#This Row],[JUMLAH_H]],NOTA[[#This Row],[HARGA/ CTN]]*IF(NOTA[[#This Row],[C]]="",0,NOTA[[#This Row],[C]]))</f>
        <v/>
      </c>
      <c r="X537" s="87" t="str">
        <f>IF(NOTA[[#This Row],[JUMLAH]]="","",NOTA[[#This Row],[JUMLAH]]*NOTA[[#This Row],[DISC 1]])</f>
        <v/>
      </c>
      <c r="Y537" s="87" t="str">
        <f>IF(NOTA[[#This Row],[JUMLAH]]="","",(NOTA[[#This Row],[JUMLAH]]-NOTA[[#This Row],[DISC 1-]])*NOTA[[#This Row],[DISC 2]])</f>
        <v/>
      </c>
      <c r="Z537" s="87" t="str">
        <f>IF(NOTA[[#This Row],[JUMLAH]]="","",NOTA[[#This Row],[DISC 1-]]+NOTA[[#This Row],[DISC 2-]])</f>
        <v/>
      </c>
      <c r="AA537" s="87" t="str">
        <f>IF(NOTA[[#This Row],[JUMLAH]]="","",NOTA[[#This Row],[JUMLAH]]-NOTA[[#This Row],[DISC]])</f>
        <v/>
      </c>
      <c r="AB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7" t="str">
        <f>IF(OR(NOTA[[#This Row],[QTY]]="",NOTA[[#This Row],[HARGA SATUAN]]="",),"",NOTA[[#This Row],[QTY]]*NOTA[[#This Row],[HARGA SATUAN]])</f>
        <v/>
      </c>
      <c r="AF537" s="81" t="str">
        <f ca="1">IF(NOTA[ID_H]="","",INDEX(NOTA[TANGGAL],MATCH(,INDIRECT(ADDRESS(ROW(NOTA[TANGGAL]),COLUMN(NOTA[TANGGAL]))&amp;":"&amp;ADDRESS(ROW(),COLUMN(NOTA[TANGGAL]))),-1)))</f>
        <v/>
      </c>
      <c r="AG537" s="84" t="str">
        <f ca="1">IF(NOTA[[#This Row],[NAMA BARANG]]="","",INDEX(NOTA[SUPPLIER],MATCH(,INDIRECT(ADDRESS(ROW(NOTA[ID]),COLUMN(NOTA[ID]))&amp;":"&amp;ADDRESS(ROW(),COLUMN(NOTA[ID]))),-1)))</f>
        <v/>
      </c>
      <c r="AH537" s="84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7" s="181" t="str">
        <f>IF(NOTA[[#This Row],[CONCAT1]]="","",MATCH(NOTA[[#This Row],[CONCAT1]],[2]!db[NB NOTA_C],0)+1)</f>
        <v/>
      </c>
    </row>
    <row r="538" spans="1:40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82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8" s="181" t="str">
        <f>IF(NOTA[[#This Row],[CONCAT1]]="","",MATCH(NOTA[[#This Row],[CONCAT1]],[2]!db[NB NOTA_C],0)+1)</f>
        <v/>
      </c>
    </row>
    <row r="539" spans="1:40" s="48" customFormat="1" ht="20.100000000000001" customHeight="1" x14ac:dyDescent="0.25">
      <c r="A5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3" t="str">
        <f>IF(NOTA[[#This Row],[ID_P]]="","",MATCH(NOTA[[#This Row],[ID_P]],[1]!B_MSK[N_ID],0))</f>
        <v/>
      </c>
      <c r="D539" s="93" t="str">
        <f ca="1">IF(NOTA[[#This Row],[NAMA BARANG]]="","",INDEX(NOTA[ID],MATCH(,INDIRECT(ADDRESS(ROW(NOTA[ID]),COLUMN(NOTA[ID]))&amp;":"&amp;ADDRESS(ROW(),COLUMN(NOTA[ID]))),-1)))</f>
        <v/>
      </c>
      <c r="E539" s="80"/>
      <c r="F539" s="26"/>
      <c r="G539" s="26"/>
      <c r="H539" s="31"/>
      <c r="I539" s="82"/>
      <c r="J539" s="81"/>
      <c r="K539" s="82"/>
      <c r="L539" s="26"/>
      <c r="M539" s="83"/>
      <c r="N539" s="82"/>
      <c r="O539" s="26"/>
      <c r="P539" s="84"/>
      <c r="Q539" s="85"/>
      <c r="R539" s="39"/>
      <c r="S539" s="86"/>
      <c r="T539" s="86"/>
      <c r="U539" s="87"/>
      <c r="V539" s="103"/>
      <c r="W539" s="87" t="str">
        <f>IF(NOTA[[#This Row],[HARGA/ CTN]]="",NOTA[[#This Row],[JUMLAH_H]],NOTA[[#This Row],[HARGA/ CTN]]*IF(NOTA[[#This Row],[C]]="",0,NOTA[[#This Row],[C]]))</f>
        <v/>
      </c>
      <c r="X539" s="87" t="str">
        <f>IF(NOTA[[#This Row],[JUMLAH]]="","",NOTA[[#This Row],[JUMLAH]]*NOTA[[#This Row],[DISC 1]])</f>
        <v/>
      </c>
      <c r="Y539" s="87" t="str">
        <f>IF(NOTA[[#This Row],[JUMLAH]]="","",(NOTA[[#This Row],[JUMLAH]]-NOTA[[#This Row],[DISC 1-]])*NOTA[[#This Row],[DISC 2]])</f>
        <v/>
      </c>
      <c r="Z539" s="87" t="str">
        <f>IF(NOTA[[#This Row],[JUMLAH]]="","",NOTA[[#This Row],[DISC 1-]]+NOTA[[#This Row],[DISC 2-]])</f>
        <v/>
      </c>
      <c r="AA539" s="87" t="str">
        <f>IF(NOTA[[#This Row],[JUMLAH]]="","",NOTA[[#This Row],[JUMLAH]]-NOTA[[#This Row],[DISC]])</f>
        <v/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7" t="str">
        <f>IF(OR(NOTA[[#This Row],[QTY]]="",NOTA[[#This Row],[HARGA SATUAN]]="",),"",NOTA[[#This Row],[QTY]]*NOTA[[#This Row],[HARGA SATUAN]])</f>
        <v/>
      </c>
      <c r="AF539" s="81" t="str">
        <f ca="1">IF(NOTA[ID_H]="","",INDEX(NOTA[TANGGAL],MATCH(,INDIRECT(ADDRESS(ROW(NOTA[TANGGAL]),COLUMN(NOTA[TANGGAL]))&amp;":"&amp;ADDRESS(ROW(),COLUMN(NOTA[TANGGAL]))),-1)))</f>
        <v/>
      </c>
      <c r="AG539" s="84" t="str">
        <f ca="1">IF(NOTA[[#This Row],[NAMA BARANG]]="","",INDEX(NOTA[SUPPLIER],MATCH(,INDIRECT(ADDRESS(ROW(NOTA[ID]),COLUMN(NOTA[ID]))&amp;":"&amp;ADDRESS(ROW(),COLUMN(NOTA[ID]))),-1)))</f>
        <v/>
      </c>
      <c r="AH539" s="84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9" s="181" t="str">
        <f>IF(NOTA[[#This Row],[CONCAT1]]="","",MATCH(NOTA[[#This Row],[CONCAT1]],[2]!db[NB NOTA_C],0)+1)</f>
        <v/>
      </c>
    </row>
    <row r="540" spans="1:40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 t="str">
        <f ca="1">IF(NOTA[[#This Row],[NAMA BARANG]]="","",INDEX(NOTA[ID],MATCH(,INDIRECT(ADDRESS(ROW(NOTA[ID]),COLUMN(NOTA[ID]))&amp;":"&amp;ADDRESS(ROW(),COLUMN(NOTA[ID]))),-1)))</f>
        <v/>
      </c>
      <c r="E540" s="80"/>
      <c r="F540" s="26"/>
      <c r="G540" s="26"/>
      <c r="H540" s="31"/>
      <c r="I540" s="82"/>
      <c r="J540" s="51"/>
      <c r="K540" s="26"/>
      <c r="L540" s="26"/>
      <c r="M540" s="83"/>
      <c r="N540" s="82"/>
      <c r="O540" s="26"/>
      <c r="P540" s="84"/>
      <c r="Q540" s="85"/>
      <c r="R540" s="39"/>
      <c r="S540" s="86"/>
      <c r="T540" s="86"/>
      <c r="U540" s="87"/>
      <c r="V540" s="103"/>
      <c r="W540" s="87" t="str">
        <f>IF(NOTA[[#This Row],[HARGA/ CTN]]="",NOTA[[#This Row],[JUMLAH_H]],NOTA[[#This Row],[HARGA/ CTN]]*IF(NOTA[[#This Row],[C]]="",0,NOTA[[#This Row],[C]]))</f>
        <v/>
      </c>
      <c r="X540" s="87" t="str">
        <f>IF(NOTA[[#This Row],[JUMLAH]]="","",NOTA[[#This Row],[JUMLAH]]*NOTA[[#This Row],[DISC 1]])</f>
        <v/>
      </c>
      <c r="Y540" s="87" t="str">
        <f>IF(NOTA[[#This Row],[JUMLAH]]="","",(NOTA[[#This Row],[JUMLAH]]-NOTA[[#This Row],[DISC 1-]])*NOTA[[#This Row],[DISC 2]])</f>
        <v/>
      </c>
      <c r="Z540" s="87" t="str">
        <f>IF(NOTA[[#This Row],[JUMLAH]]="","",NOTA[[#This Row],[DISC 1-]]+NOTA[[#This Row],[DISC 2-]])</f>
        <v/>
      </c>
      <c r="AA540" s="87" t="str">
        <f>IF(NOTA[[#This Row],[JUMLAH]]="","",NOTA[[#This Row],[JUMLAH]]-NOTA[[#This Row],[DISC]])</f>
        <v/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7" t="str">
        <f>IF(OR(NOTA[[#This Row],[QTY]]="",NOTA[[#This Row],[HARGA SATUAN]]="",),"",NOTA[[#This Row],[QTY]]*NOTA[[#This Row],[HARGA SATUAN]])</f>
        <v/>
      </c>
      <c r="AF540" s="81" t="str">
        <f ca="1">IF(NOTA[ID_H]="","",INDEX(NOTA[TANGGAL],MATCH(,INDIRECT(ADDRESS(ROW(NOTA[TANGGAL]),COLUMN(NOTA[TANGGAL]))&amp;":"&amp;ADDRESS(ROW(),COLUMN(NOTA[TANGGAL]))),-1)))</f>
        <v/>
      </c>
      <c r="AG540" s="84" t="str">
        <f ca="1">IF(NOTA[[#This Row],[NAMA BARANG]]="","",INDEX(NOTA[SUPPLIER],MATCH(,INDIRECT(ADDRESS(ROW(NOTA[ID]),COLUMN(NOTA[ID]))&amp;":"&amp;ADDRESS(ROW(),COLUMN(NOTA[ID]))),-1)))</f>
        <v/>
      </c>
      <c r="AH540" s="84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181" t="str">
        <f>IF(NOTA[[#This Row],[CONCAT1]]="","",MATCH(NOTA[[#This Row],[CONCAT1]],[2]!db[NB NOTA_C],0)+1)</f>
        <v/>
      </c>
    </row>
    <row r="541" spans="1:40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 t="str">
        <f ca="1">IF(NOTA[[#This Row],[NAMA BARANG]]="","",INDEX(NOTA[ID],MATCH(,INDIRECT(ADDRESS(ROW(NOTA[ID]),COLUMN(NOTA[ID]))&amp;":"&amp;ADDRESS(ROW(),COLUMN(NOTA[ID]))),-1)))</f>
        <v/>
      </c>
      <c r="E541" s="80"/>
      <c r="F541" s="26"/>
      <c r="G541" s="26"/>
      <c r="H541" s="31"/>
      <c r="I541" s="82"/>
      <c r="J541" s="81"/>
      <c r="K541" s="82"/>
      <c r="L541" s="26"/>
      <c r="M541" s="83"/>
      <c r="N541" s="82"/>
      <c r="O541" s="26"/>
      <c r="P541" s="84"/>
      <c r="Q541" s="85"/>
      <c r="R541" s="39"/>
      <c r="S541" s="86"/>
      <c r="T541" s="86"/>
      <c r="U541" s="87"/>
      <c r="V541" s="103"/>
      <c r="W541" s="87" t="str">
        <f>IF(NOTA[[#This Row],[HARGA/ CTN]]="",NOTA[[#This Row],[JUMLAH_H]],NOTA[[#This Row],[HARGA/ CTN]]*IF(NOTA[[#This Row],[C]]="",0,NOTA[[#This Row],[C]]))</f>
        <v/>
      </c>
      <c r="X541" s="87" t="str">
        <f>IF(NOTA[[#This Row],[JUMLAH]]="","",NOTA[[#This Row],[JUMLAH]]*NOTA[[#This Row],[DISC 1]])</f>
        <v/>
      </c>
      <c r="Y541" s="87" t="str">
        <f>IF(NOTA[[#This Row],[JUMLAH]]="","",(NOTA[[#This Row],[JUMLAH]]-NOTA[[#This Row],[DISC 1-]])*NOTA[[#This Row],[DISC 2]])</f>
        <v/>
      </c>
      <c r="Z541" s="87" t="str">
        <f>IF(NOTA[[#This Row],[JUMLAH]]="","",NOTA[[#This Row],[DISC 1-]]+NOTA[[#This Row],[DISC 2-]])</f>
        <v/>
      </c>
      <c r="AA541" s="87" t="str">
        <f>IF(NOTA[[#This Row],[JUMLAH]]="","",NOTA[[#This Row],[JUMLAH]]-NOTA[[#This Row],[DISC]])</f>
        <v/>
      </c>
      <c r="AB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7" t="str">
        <f>IF(OR(NOTA[[#This Row],[QTY]]="",NOTA[[#This Row],[HARGA SATUAN]]="",),"",NOTA[[#This Row],[QTY]]*NOTA[[#This Row],[HARGA SATUAN]])</f>
        <v/>
      </c>
      <c r="AF541" s="81" t="str">
        <f ca="1">IF(NOTA[ID_H]="","",INDEX(NOTA[TANGGAL],MATCH(,INDIRECT(ADDRESS(ROW(NOTA[TANGGAL]),COLUMN(NOTA[TANGGAL]))&amp;":"&amp;ADDRESS(ROW(),COLUMN(NOTA[TANGGAL]))),-1)))</f>
        <v/>
      </c>
      <c r="AG541" s="84" t="str">
        <f ca="1">IF(NOTA[[#This Row],[NAMA BARANG]]="","",INDEX(NOTA[SUPPLIER],MATCH(,INDIRECT(ADDRESS(ROW(NOTA[ID]),COLUMN(NOTA[ID]))&amp;":"&amp;ADDRESS(ROW(),COLUMN(NOTA[ID]))),-1)))</f>
        <v/>
      </c>
      <c r="AH541" s="84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1" s="181" t="str">
        <f>IF(NOTA[[#This Row],[CONCAT1]]="","",MATCH(NOTA[[#This Row],[CONCAT1]],[2]!db[NB NOTA_C],0)+1)</f>
        <v/>
      </c>
    </row>
    <row r="542" spans="1:40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82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2" s="181" t="str">
        <f>IF(NOTA[[#This Row],[CONCAT1]]="","",MATCH(NOTA[[#This Row],[CONCAT1]],[2]!db[NB NOTA_C],0)+1)</f>
        <v/>
      </c>
    </row>
    <row r="543" spans="1:40" ht="20.100000000000001" customHeight="1" x14ac:dyDescent="0.25">
      <c r="A5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3" t="str">
        <f>IF(NOTA[[#This Row],[ID_P]]="","",MATCH(NOTA[[#This Row],[ID_P]],[1]!B_MSK[N_ID],0))</f>
        <v/>
      </c>
      <c r="D543" s="93" t="str">
        <f ca="1">IF(NOTA[[#This Row],[NAMA BARANG]]="","",INDEX(NOTA[ID],MATCH(,INDIRECT(ADDRESS(ROW(NOTA[ID]),COLUMN(NOTA[ID]))&amp;":"&amp;ADDRESS(ROW(),COLUMN(NOTA[ID]))),-1)))</f>
        <v/>
      </c>
      <c r="E543" s="80"/>
      <c r="F543" s="26"/>
      <c r="G543" s="26"/>
      <c r="H543" s="31"/>
      <c r="I543" s="82"/>
      <c r="J543" s="81"/>
      <c r="K543" s="82"/>
      <c r="L543" s="26"/>
      <c r="M543" s="83"/>
      <c r="N543" s="82"/>
      <c r="O543" s="26"/>
      <c r="P543" s="84"/>
      <c r="Q543" s="85"/>
      <c r="R543" s="39"/>
      <c r="S543" s="53"/>
      <c r="T543" s="86"/>
      <c r="U543" s="87"/>
      <c r="V543" s="103"/>
      <c r="W543" s="87" t="str">
        <f>IF(NOTA[[#This Row],[HARGA/ CTN]]="",NOTA[[#This Row],[JUMLAH_H]],NOTA[[#This Row],[HARGA/ CTN]]*IF(NOTA[[#This Row],[C]]="",0,NOTA[[#This Row],[C]]))</f>
        <v/>
      </c>
      <c r="X543" s="87" t="str">
        <f>IF(NOTA[[#This Row],[JUMLAH]]="","",NOTA[[#This Row],[JUMLAH]]*NOTA[[#This Row],[DISC 1]])</f>
        <v/>
      </c>
      <c r="Y543" s="87" t="str">
        <f>IF(NOTA[[#This Row],[JUMLAH]]="","",(NOTA[[#This Row],[JUMLAH]]-NOTA[[#This Row],[DISC 1-]])*NOTA[[#This Row],[DISC 2]])</f>
        <v/>
      </c>
      <c r="Z543" s="87" t="str">
        <f>IF(NOTA[[#This Row],[JUMLAH]]="","",NOTA[[#This Row],[DISC 1-]]+NOTA[[#This Row],[DISC 2-]])</f>
        <v/>
      </c>
      <c r="AA543" s="87" t="str">
        <f>IF(NOTA[[#This Row],[JUMLAH]]="","",NOTA[[#This Row],[JUMLAH]]-NOTA[[#This Row],[DISC]])</f>
        <v/>
      </c>
      <c r="AB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7" t="str">
        <f>IF(OR(NOTA[[#This Row],[QTY]]="",NOTA[[#This Row],[HARGA SATUAN]]="",),"",NOTA[[#This Row],[QTY]]*NOTA[[#This Row],[HARGA SATUAN]])</f>
        <v/>
      </c>
      <c r="AF543" s="81" t="str">
        <f ca="1">IF(NOTA[ID_H]="","",INDEX(NOTA[TANGGAL],MATCH(,INDIRECT(ADDRESS(ROW(NOTA[TANGGAL]),COLUMN(NOTA[TANGGAL]))&amp;":"&amp;ADDRESS(ROW(),COLUMN(NOTA[TANGGAL]))),-1)))</f>
        <v/>
      </c>
      <c r="AG543" s="84" t="str">
        <f ca="1">IF(NOTA[[#This Row],[NAMA BARANG]]="","",INDEX(NOTA[SUPPLIER],MATCH(,INDIRECT(ADDRESS(ROW(NOTA[ID]),COLUMN(NOTA[ID]))&amp;":"&amp;ADDRESS(ROW(),COLUMN(NOTA[ID]))),-1)))</f>
        <v/>
      </c>
      <c r="AH543" s="84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3" s="181" t="str">
        <f>IF(NOTA[[#This Row],[CONCAT1]]="","",MATCH(NOTA[[#This Row],[CONCAT1]],[2]!db[NB NOTA_C],0)+1)</f>
        <v/>
      </c>
    </row>
    <row r="544" spans="1:40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26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Row],[SUPPLIER_H]]="","",AJ542),MONTH(NOTA[[#This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4" s="181" t="str">
        <f>IF(NOTA[[#This Row],[CONCAT1]]="","",MATCH(NOTA[[#This Row],[CONCAT1]],[2]!db[NB NOTA_C],0)+1)</f>
        <v/>
      </c>
    </row>
    <row r="545" spans="1:40" ht="20.100000000000001" customHeight="1" x14ac:dyDescent="0.25">
      <c r="A5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3" t="str">
        <f>IF(NOTA[[#This Row],[ID_P]]="","",MATCH(NOTA[[#This Row],[ID_P]],[1]!B_MSK[N_ID],0))</f>
        <v/>
      </c>
      <c r="D545" s="93" t="str">
        <f ca="1">IF(NOTA[[#This Row],[NAMA BARANG]]="","",INDEX(NOTA[ID],MATCH(,INDIRECT(ADDRESS(ROW(NOTA[ID]),COLUMN(NOTA[ID]))&amp;":"&amp;ADDRESS(ROW(),COLUMN(NOTA[ID]))),-1)))</f>
        <v/>
      </c>
      <c r="E545" s="80"/>
      <c r="F545" s="26"/>
      <c r="G545" s="26"/>
      <c r="H545" s="31"/>
      <c r="I545" s="26"/>
      <c r="J545" s="81"/>
      <c r="K545" s="82"/>
      <c r="L545" s="26"/>
      <c r="M545" s="83"/>
      <c r="N545" s="82"/>
      <c r="O545" s="26"/>
      <c r="P545" s="84"/>
      <c r="Q545" s="85"/>
      <c r="R545" s="39"/>
      <c r="S545" s="86"/>
      <c r="T545" s="86"/>
      <c r="U545" s="87"/>
      <c r="V545" s="103"/>
      <c r="W545" s="87" t="str">
        <f>IF(NOTA[[#This Row],[HARGA/ CTN]]="",NOTA[[#This Row],[JUMLAH_H]],NOTA[[#This Row],[HARGA/ CTN]]*IF(NOTA[[#This Row],[C]]="",0,NOTA[[#This Row],[C]]))</f>
        <v/>
      </c>
      <c r="X545" s="87" t="str">
        <f>IF(NOTA[[#This Row],[JUMLAH]]="","",NOTA[[#This Row],[JUMLAH]]*NOTA[[#This Row],[DISC 1]])</f>
        <v/>
      </c>
      <c r="Y545" s="87" t="str">
        <f>IF(NOTA[[#This Row],[JUMLAH]]="","",(NOTA[[#This Row],[JUMLAH]]-NOTA[[#This Row],[DISC 1-]])*NOTA[[#This Row],[DISC 2]])</f>
        <v/>
      </c>
      <c r="Z545" s="87" t="str">
        <f>IF(NOTA[[#This Row],[JUMLAH]]="","",NOTA[[#This Row],[DISC 1-]]+NOTA[[#This Row],[DISC 2-]])</f>
        <v/>
      </c>
      <c r="AA545" s="87" t="str">
        <f>IF(NOTA[[#This Row],[JUMLAH]]="","",NOTA[[#This Row],[JUMLAH]]-NOTA[[#This Row],[DISC]])</f>
        <v/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7" t="str">
        <f>IF(OR(NOTA[[#This Row],[QTY]]="",NOTA[[#This Row],[HARGA SATUAN]]="",),"",NOTA[[#This Row],[QTY]]*NOTA[[#This Row],[HARGA SATUAN]])</f>
        <v/>
      </c>
      <c r="AF545" s="81" t="str">
        <f ca="1">IF(NOTA[ID_H]="","",INDEX(NOTA[TANGGAL],MATCH(,INDIRECT(ADDRESS(ROW(NOTA[TANGGAL]),COLUMN(NOTA[TANGGAL]))&amp;":"&amp;ADDRESS(ROW(),COLUMN(NOTA[TANGGAL]))),-1)))</f>
        <v/>
      </c>
      <c r="AG545" s="84" t="str">
        <f ca="1">IF(NOTA[[#This Row],[NAMA BARANG]]="","",INDEX(NOTA[SUPPLIER],MATCH(,INDIRECT(ADDRESS(ROW(NOTA[ID]),COLUMN(NOTA[ID]))&amp;":"&amp;ADDRESS(ROW(),COLUMN(NOTA[ID]))),-1)))</f>
        <v/>
      </c>
      <c r="AH545" s="84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5" s="181" t="str">
        <f>IF(NOTA[[#This Row],[CONCAT1]]="","",MATCH(NOTA[[#This Row],[CONCAT1]],[2]!db[NB NOTA_C],0)+1)</f>
        <v/>
      </c>
    </row>
    <row r="546" spans="1:40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 t="str">
        <f ca="1">IF(NOTA[[#This Row],[NAMA BARANG]]="","",INDEX(NOTA[ID],MATCH(,INDIRECT(ADDRESS(ROW(NOTA[ID]),COLUMN(NOTA[ID]))&amp;":"&amp;ADDRESS(ROW(),COLUMN(NOTA[ID]))),-1)))</f>
        <v/>
      </c>
      <c r="E546" s="80"/>
      <c r="F546" s="26"/>
      <c r="G546" s="26"/>
      <c r="H546" s="31"/>
      <c r="I546" s="62"/>
      <c r="J546" s="60"/>
      <c r="K546" s="82"/>
      <c r="L546" s="26"/>
      <c r="M546" s="83"/>
      <c r="N546" s="82"/>
      <c r="O546" s="26"/>
      <c r="P546" s="84"/>
      <c r="Q546" s="85"/>
      <c r="R546" s="39"/>
      <c r="S546" s="86"/>
      <c r="T546" s="86"/>
      <c r="U546" s="87"/>
      <c r="V546" s="103"/>
      <c r="W546" s="87" t="str">
        <f>IF(NOTA[[#This Row],[HARGA/ CTN]]="",NOTA[[#This Row],[JUMLAH_H]],NOTA[[#This Row],[HARGA/ CTN]]*IF(NOTA[[#This Row],[C]]="",0,NOTA[[#This Row],[C]]))</f>
        <v/>
      </c>
      <c r="X546" s="87" t="str">
        <f>IF(NOTA[[#This Row],[JUMLAH]]="","",NOTA[[#This Row],[JUMLAH]]*NOTA[[#This Row],[DISC 1]])</f>
        <v/>
      </c>
      <c r="Y546" s="87" t="str">
        <f>IF(NOTA[[#This Row],[JUMLAH]]="","",(NOTA[[#This Row],[JUMLAH]]-NOTA[[#This Row],[DISC 1-]])*NOTA[[#This Row],[DISC 2]])</f>
        <v/>
      </c>
      <c r="Z546" s="87" t="str">
        <f>IF(NOTA[[#This Row],[JUMLAH]]="","",NOTA[[#This Row],[DISC 1-]]+NOTA[[#This Row],[DISC 2-]])</f>
        <v/>
      </c>
      <c r="AA546" s="87" t="str">
        <f>IF(NOTA[[#This Row],[JUMLAH]]="","",NOTA[[#This Row],[JUMLAH]]-NOTA[[#This Row],[DISC]])</f>
        <v/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7" t="str">
        <f>IF(OR(NOTA[[#This Row],[QTY]]="",NOTA[[#This Row],[HARGA SATUAN]]="",),"",NOTA[[#This Row],[QTY]]*NOTA[[#This Row],[HARGA SATUAN]])</f>
        <v/>
      </c>
      <c r="AF546" s="81" t="str">
        <f ca="1">IF(NOTA[ID_H]="","",INDEX(NOTA[TANGGAL],MATCH(,INDIRECT(ADDRESS(ROW(NOTA[TANGGAL]),COLUMN(NOTA[TANGGAL]))&amp;":"&amp;ADDRESS(ROW(),COLUMN(NOTA[TANGGAL]))),-1)))</f>
        <v/>
      </c>
      <c r="AG546" s="84" t="str">
        <f ca="1">IF(NOTA[[#This Row],[NAMA BARANG]]="","",INDEX(NOTA[SUPPLIER],MATCH(,INDIRECT(ADDRESS(ROW(NOTA[ID]),COLUMN(NOTA[ID]))&amp;":"&amp;ADDRESS(ROW(),COLUMN(NOTA[ID]))),-1)))</f>
        <v/>
      </c>
      <c r="AH546" s="84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181" t="str">
        <f>IF(NOTA[[#This Row],[CONCAT1]]="","",MATCH(NOTA[[#This Row],[CONCAT1]],[2]!db[NB NOTA_C],0)+1)</f>
        <v/>
      </c>
    </row>
    <row r="547" spans="1:40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 t="str">
        <f ca="1">IF(NOTA[[#This Row],[NAMA BARANG]]="","",INDEX(NOTA[ID],MATCH(,INDIRECT(ADDRESS(ROW(NOTA[ID]),COLUMN(NOTA[ID]))&amp;":"&amp;ADDRESS(ROW(),COLUMN(NOTA[ID]))),-1)))</f>
        <v/>
      </c>
      <c r="E547" s="80"/>
      <c r="F547" s="26"/>
      <c r="G547" s="26"/>
      <c r="H547" s="31"/>
      <c r="I547" s="82"/>
      <c r="J547" s="81"/>
      <c r="K547" s="82"/>
      <c r="L547" s="26"/>
      <c r="M547" s="83"/>
      <c r="N547" s="82"/>
      <c r="O547" s="26"/>
      <c r="P547" s="84"/>
      <c r="Q547" s="85"/>
      <c r="R547" s="39"/>
      <c r="S547" s="86"/>
      <c r="T547" s="86"/>
      <c r="U547" s="87"/>
      <c r="V547" s="37"/>
      <c r="W547" s="87" t="str">
        <f>IF(NOTA[[#This Row],[HARGA/ CTN]]="",NOTA[[#This Row],[JUMLAH_H]],NOTA[[#This Row],[HARGA/ CTN]]*IF(NOTA[[#This Row],[C]]="",0,NOTA[[#This Row],[C]]))</f>
        <v/>
      </c>
      <c r="X547" s="87" t="str">
        <f>IF(NOTA[[#This Row],[JUMLAH]]="","",NOTA[[#This Row],[JUMLAH]]*NOTA[[#This Row],[DISC 1]])</f>
        <v/>
      </c>
      <c r="Y547" s="87" t="str">
        <f>IF(NOTA[[#This Row],[JUMLAH]]="","",(NOTA[[#This Row],[JUMLAH]]-NOTA[[#This Row],[DISC 1-]])*NOTA[[#This Row],[DISC 2]])</f>
        <v/>
      </c>
      <c r="Z547" s="87" t="str">
        <f>IF(NOTA[[#This Row],[JUMLAH]]="","",NOTA[[#This Row],[DISC 1-]]+NOTA[[#This Row],[DISC 2-]])</f>
        <v/>
      </c>
      <c r="AA547" s="87" t="str">
        <f>IF(NOTA[[#This Row],[JUMLAH]]="","",NOTA[[#This Row],[JUMLAH]]-NOTA[[#This Row],[DISC]])</f>
        <v/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7" t="str">
        <f>IF(OR(NOTA[[#This Row],[QTY]]="",NOTA[[#This Row],[HARGA SATUAN]]="",),"",NOTA[[#This Row],[QTY]]*NOTA[[#This Row],[HARGA SATUAN]])</f>
        <v/>
      </c>
      <c r="AF547" s="81" t="str">
        <f ca="1">IF(NOTA[ID_H]="","",INDEX(NOTA[TANGGAL],MATCH(,INDIRECT(ADDRESS(ROW(NOTA[TANGGAL]),COLUMN(NOTA[TANGGAL]))&amp;":"&amp;ADDRESS(ROW(),COLUMN(NOTA[TANGGAL]))),-1)))</f>
        <v/>
      </c>
      <c r="AG547" s="84" t="str">
        <f ca="1">IF(NOTA[[#This Row],[NAMA BARANG]]="","",INDEX(NOTA[SUPPLIER],MATCH(,INDIRECT(ADDRESS(ROW(NOTA[ID]),COLUMN(NOTA[ID]))&amp;":"&amp;ADDRESS(ROW(),COLUMN(NOTA[ID]))),-1)))</f>
        <v/>
      </c>
      <c r="AH547" s="84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7" s="181" t="str">
        <f>IF(NOTA[[#This Row],[CONCAT1]]="","",MATCH(NOTA[[#This Row],[CONCAT1]],[2]!db[NB NOTA_C],0)+1)</f>
        <v/>
      </c>
    </row>
    <row r="548" spans="1:40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 t="str">
        <f ca="1">IF(NOTA[[#This Row],[NAMA BARANG]]="","",INDEX(NOTA[ID],MATCH(,INDIRECT(ADDRESS(ROW(NOTA[ID]),COLUMN(NOTA[ID]))&amp;":"&amp;ADDRESS(ROW(),COLUMN(NOTA[ID]))),-1)))</f>
        <v/>
      </c>
      <c r="E548" s="80"/>
      <c r="F548" s="26"/>
      <c r="G548" s="26"/>
      <c r="H548" s="31"/>
      <c r="I548" s="82"/>
      <c r="J548" s="81"/>
      <c r="K548" s="82"/>
      <c r="L548" s="26"/>
      <c r="M548" s="83"/>
      <c r="N548" s="82"/>
      <c r="O548" s="26"/>
      <c r="P548" s="84"/>
      <c r="Q548" s="85"/>
      <c r="R548" s="39"/>
      <c r="S548" s="86"/>
      <c r="T548" s="86"/>
      <c r="U548" s="87"/>
      <c r="V548" s="37"/>
      <c r="W548" s="87" t="str">
        <f>IF(NOTA[[#This Row],[HARGA/ CTN]]="",NOTA[[#This Row],[JUMLAH_H]],NOTA[[#This Row],[HARGA/ CTN]]*IF(NOTA[[#This Row],[C]]="",0,NOTA[[#This Row],[C]]))</f>
        <v/>
      </c>
      <c r="X548" s="87" t="str">
        <f>IF(NOTA[[#This Row],[JUMLAH]]="","",NOTA[[#This Row],[JUMLAH]]*NOTA[[#This Row],[DISC 1]])</f>
        <v/>
      </c>
      <c r="Y548" s="87" t="str">
        <f>IF(NOTA[[#This Row],[JUMLAH]]="","",(NOTA[[#This Row],[JUMLAH]]-NOTA[[#This Row],[DISC 1-]])*NOTA[[#This Row],[DISC 2]])</f>
        <v/>
      </c>
      <c r="Z548" s="87" t="str">
        <f>IF(NOTA[[#This Row],[JUMLAH]]="","",NOTA[[#This Row],[DISC 1-]]+NOTA[[#This Row],[DISC 2-]])</f>
        <v/>
      </c>
      <c r="AA548" s="87" t="str">
        <f>IF(NOTA[[#This Row],[JUMLAH]]="","",NOTA[[#This Row],[JUMLAH]]-NOTA[[#This Row],[DISC]])</f>
        <v/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7" t="str">
        <f>IF(OR(NOTA[[#This Row],[QTY]]="",NOTA[[#This Row],[HARGA SATUAN]]="",),"",NOTA[[#This Row],[QTY]]*NOTA[[#This Row],[HARGA SATUAN]])</f>
        <v/>
      </c>
      <c r="AF548" s="81" t="str">
        <f ca="1">IF(NOTA[ID_H]="","",INDEX(NOTA[TANGGAL],MATCH(,INDIRECT(ADDRESS(ROW(NOTA[TANGGAL]),COLUMN(NOTA[TANGGAL]))&amp;":"&amp;ADDRESS(ROW(),COLUMN(NOTA[TANGGAL]))),-1)))</f>
        <v/>
      </c>
      <c r="AG548" s="84" t="str">
        <f ca="1">IF(NOTA[[#This Row],[NAMA BARANG]]="","",INDEX(NOTA[SUPPLIER],MATCH(,INDIRECT(ADDRESS(ROW(NOTA[ID]),COLUMN(NOTA[ID]))&amp;":"&amp;ADDRESS(ROW(),COLUMN(NOTA[ID]))),-1)))</f>
        <v/>
      </c>
      <c r="AH548" s="84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8" s="181" t="str">
        <f>IF(NOTA[[#This Row],[CONCAT1]]="","",MATCH(NOTA[[#This Row],[CONCAT1]],[2]!db[NB NOTA_C],0)+1)</f>
        <v/>
      </c>
    </row>
    <row r="549" spans="1:40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 t="str">
        <f ca="1">IF(NOTA[[#This Row],[NAMA BARANG]]="","",INDEX(NOTA[ID],MATCH(,INDIRECT(ADDRESS(ROW(NOTA[ID]),COLUMN(NOTA[ID]))&amp;":"&amp;ADDRESS(ROW(),COLUMN(NOTA[ID]))),-1)))</f>
        <v/>
      </c>
      <c r="E549" s="80"/>
      <c r="F549" s="26"/>
      <c r="G549" s="26"/>
      <c r="H549" s="31"/>
      <c r="I549" s="82"/>
      <c r="J549" s="81"/>
      <c r="K549" s="82"/>
      <c r="L549" s="26"/>
      <c r="M549" s="83"/>
      <c r="N549" s="82"/>
      <c r="O549" s="26"/>
      <c r="P549" s="84"/>
      <c r="Q549" s="85"/>
      <c r="R549" s="39"/>
      <c r="S549" s="86"/>
      <c r="T549" s="86"/>
      <c r="U549" s="87"/>
      <c r="V549" s="37"/>
      <c r="W549" s="87" t="str">
        <f>IF(NOTA[[#This Row],[HARGA/ CTN]]="",NOTA[[#This Row],[JUMLAH_H]],NOTA[[#This Row],[HARGA/ CTN]]*IF(NOTA[[#This Row],[C]]="",0,NOTA[[#This Row],[C]]))</f>
        <v/>
      </c>
      <c r="X549" s="87" t="str">
        <f>IF(NOTA[[#This Row],[JUMLAH]]="","",NOTA[[#This Row],[JUMLAH]]*NOTA[[#This Row],[DISC 1]])</f>
        <v/>
      </c>
      <c r="Y549" s="87" t="str">
        <f>IF(NOTA[[#This Row],[JUMLAH]]="","",(NOTA[[#This Row],[JUMLAH]]-NOTA[[#This Row],[DISC 1-]])*NOTA[[#This Row],[DISC 2]])</f>
        <v/>
      </c>
      <c r="Z549" s="87" t="str">
        <f>IF(NOTA[[#This Row],[JUMLAH]]="","",NOTA[[#This Row],[DISC 1-]]+NOTA[[#This Row],[DISC 2-]])</f>
        <v/>
      </c>
      <c r="AA549" s="87" t="str">
        <f>IF(NOTA[[#This Row],[JUMLAH]]="","",NOTA[[#This Row],[JUMLAH]]-NOTA[[#This Row],[DISC]])</f>
        <v/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7" t="str">
        <f>IF(OR(NOTA[[#This Row],[QTY]]="",NOTA[[#This Row],[HARGA SATUAN]]="",),"",NOTA[[#This Row],[QTY]]*NOTA[[#This Row],[HARGA SATUAN]])</f>
        <v/>
      </c>
      <c r="AF549" s="81" t="str">
        <f ca="1">IF(NOTA[ID_H]="","",INDEX(NOTA[TANGGAL],MATCH(,INDIRECT(ADDRESS(ROW(NOTA[TANGGAL]),COLUMN(NOTA[TANGGAL]))&amp;":"&amp;ADDRESS(ROW(),COLUMN(NOTA[TANGGAL]))),-1)))</f>
        <v/>
      </c>
      <c r="AG549" s="84" t="str">
        <f ca="1">IF(NOTA[[#This Row],[NAMA BARANG]]="","",INDEX(NOTA[SUPPLIER],MATCH(,INDIRECT(ADDRESS(ROW(NOTA[ID]),COLUMN(NOTA[ID]))&amp;":"&amp;ADDRESS(ROW(),COLUMN(NOTA[ID]))),-1)))</f>
        <v/>
      </c>
      <c r="AH549" s="84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9" s="181" t="str">
        <f>IF(NOTA[[#This Row],[CONCAT1]]="","",MATCH(NOTA[[#This Row],[CONCAT1]],[2]!db[NB NOTA_C],0)+1)</f>
        <v/>
      </c>
    </row>
    <row r="550" spans="1:40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 t="str">
        <f ca="1">IF(NOTA[[#This Row],[NAMA BARANG]]="","",INDEX(NOTA[ID],MATCH(,INDIRECT(ADDRESS(ROW(NOTA[ID]),COLUMN(NOTA[ID]))&amp;":"&amp;ADDRESS(ROW(),COLUMN(NOTA[ID]))),-1)))</f>
        <v/>
      </c>
      <c r="E550" s="80"/>
      <c r="F550" s="26"/>
      <c r="G550" s="26"/>
      <c r="H550" s="31"/>
      <c r="I550" s="26"/>
      <c r="J550" s="81"/>
      <c r="K550" s="82"/>
      <c r="L550" s="26"/>
      <c r="M550" s="83"/>
      <c r="N550" s="82"/>
      <c r="O550" s="26"/>
      <c r="P550" s="84"/>
      <c r="Q550" s="85"/>
      <c r="R550" s="39"/>
      <c r="S550" s="53"/>
      <c r="T550" s="86"/>
      <c r="U550" s="87"/>
      <c r="V550" s="37"/>
      <c r="W550" s="87" t="str">
        <f>IF(NOTA[[#This Row],[HARGA/ CTN]]="",NOTA[[#This Row],[JUMLAH_H]],NOTA[[#This Row],[HARGA/ CTN]]*IF(NOTA[[#This Row],[C]]="",0,NOTA[[#This Row],[C]]))</f>
        <v/>
      </c>
      <c r="X550" s="87" t="str">
        <f>IF(NOTA[[#This Row],[JUMLAH]]="","",NOTA[[#This Row],[JUMLAH]]*NOTA[[#This Row],[DISC 1]])</f>
        <v/>
      </c>
      <c r="Y550" s="87" t="str">
        <f>IF(NOTA[[#This Row],[JUMLAH]]="","",(NOTA[[#This Row],[JUMLAH]]-NOTA[[#This Row],[DISC 1-]])*NOTA[[#This Row],[DISC 2]])</f>
        <v/>
      </c>
      <c r="Z550" s="87" t="str">
        <f>IF(NOTA[[#This Row],[JUMLAH]]="","",NOTA[[#This Row],[DISC 1-]]+NOTA[[#This Row],[DISC 2-]])</f>
        <v/>
      </c>
      <c r="AA550" s="87" t="str">
        <f>IF(NOTA[[#This Row],[JUMLAH]]="","",NOTA[[#This Row],[JUMLAH]]-NOTA[[#This Row],[DISC]])</f>
        <v/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7" t="str">
        <f>IF(OR(NOTA[[#This Row],[QTY]]="",NOTA[[#This Row],[HARGA SATUAN]]="",),"",NOTA[[#This Row],[QTY]]*NOTA[[#This Row],[HARGA SATUAN]])</f>
        <v/>
      </c>
      <c r="AF550" s="81" t="str">
        <f ca="1">IF(NOTA[ID_H]="","",INDEX(NOTA[TANGGAL],MATCH(,INDIRECT(ADDRESS(ROW(NOTA[TANGGAL]),COLUMN(NOTA[TANGGAL]))&amp;":"&amp;ADDRESS(ROW(),COLUMN(NOTA[TANGGAL]))),-1)))</f>
        <v/>
      </c>
      <c r="AG550" s="84" t="str">
        <f ca="1">IF(NOTA[[#This Row],[NAMA BARANG]]="","",INDEX(NOTA[SUPPLIER],MATCH(,INDIRECT(ADDRESS(ROW(NOTA[ID]),COLUMN(NOTA[ID]))&amp;":"&amp;ADDRESS(ROW(),COLUMN(NOTA[ID]))),-1)))</f>
        <v/>
      </c>
      <c r="AH550" s="84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0" s="181" t="str">
        <f>IF(NOTA[[#This Row],[CONCAT1]]="","",MATCH(NOTA[[#This Row],[CONCAT1]],[2]!db[NB NOTA_C],0)+1)</f>
        <v/>
      </c>
    </row>
    <row r="551" spans="1:40" s="48" customFormat="1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 t="str">
        <f ca="1">IF(NOTA[[#This Row],[NAMA BARANG]]="","",INDEX(NOTA[ID],MATCH(,INDIRECT(ADDRESS(ROW(NOTA[ID]),COLUMN(NOTA[ID]))&amp;":"&amp;ADDRESS(ROW(),COLUMN(NOTA[ID]))),-1)))</f>
        <v/>
      </c>
      <c r="E551" s="80"/>
      <c r="F551" s="26"/>
      <c r="G551" s="26"/>
      <c r="H551" s="31"/>
      <c r="I551" s="82"/>
      <c r="J551" s="51"/>
      <c r="K551" s="82"/>
      <c r="L551" s="26"/>
      <c r="M551" s="83"/>
      <c r="N551" s="82"/>
      <c r="O551" s="26"/>
      <c r="P551" s="84"/>
      <c r="Q551" s="85"/>
      <c r="R551" s="39"/>
      <c r="S551" s="86"/>
      <c r="T551" s="86"/>
      <c r="U551" s="87"/>
      <c r="V551" s="37"/>
      <c r="W551" s="87" t="str">
        <f>IF(NOTA[[#This Row],[HARGA/ CTN]]="",NOTA[[#This Row],[JUMLAH_H]],NOTA[[#This Row],[HARGA/ CTN]]*IF(NOTA[[#This Row],[C]]="",0,NOTA[[#This Row],[C]]))</f>
        <v/>
      </c>
      <c r="X551" s="87" t="str">
        <f>IF(NOTA[[#This Row],[JUMLAH]]="","",NOTA[[#This Row],[JUMLAH]]*NOTA[[#This Row],[DISC 1]])</f>
        <v/>
      </c>
      <c r="Y551" s="87" t="str">
        <f>IF(NOTA[[#This Row],[JUMLAH]]="","",(NOTA[[#This Row],[JUMLAH]]-NOTA[[#This Row],[DISC 1-]])*NOTA[[#This Row],[DISC 2]])</f>
        <v/>
      </c>
      <c r="Z551" s="87" t="str">
        <f>IF(NOTA[[#This Row],[JUMLAH]]="","",NOTA[[#This Row],[DISC 1-]]+NOTA[[#This Row],[DISC 2-]])</f>
        <v/>
      </c>
      <c r="AA551" s="87" t="str">
        <f>IF(NOTA[[#This Row],[JUMLAH]]="","",NOTA[[#This Row],[JUMLAH]]-NOTA[[#This Row],[DISC]])</f>
        <v/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7" t="str">
        <f>IF(OR(NOTA[[#This Row],[QTY]]="",NOTA[[#This Row],[HARGA SATUAN]]="",),"",NOTA[[#This Row],[QTY]]*NOTA[[#This Row],[HARGA SATUAN]])</f>
        <v/>
      </c>
      <c r="AF551" s="81" t="str">
        <f ca="1">IF(NOTA[ID_H]="","",INDEX(NOTA[TANGGAL],MATCH(,INDIRECT(ADDRESS(ROW(NOTA[TANGGAL]),COLUMN(NOTA[TANGGAL]))&amp;":"&amp;ADDRESS(ROW(),COLUMN(NOTA[TANGGAL]))),-1)))</f>
        <v/>
      </c>
      <c r="AG551" s="84" t="str">
        <f ca="1">IF(NOTA[[#This Row],[NAMA BARANG]]="","",INDEX(NOTA[SUPPLIER],MATCH(,INDIRECT(ADDRESS(ROW(NOTA[ID]),COLUMN(NOTA[ID]))&amp;":"&amp;ADDRESS(ROW(),COLUMN(NOTA[ID]))),-1)))</f>
        <v/>
      </c>
      <c r="AH551" s="84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181" t="str">
        <f>IF(NOTA[[#This Row],[CONCAT1]]="","",MATCH(NOTA[[#This Row],[CONCAT1]],[2]!db[NB NOTA_C],0)+1)</f>
        <v/>
      </c>
    </row>
    <row r="552" spans="1:40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 t="str">
        <f ca="1">IF(NOTA[[#This Row],[NAMA BARANG]]="","",INDEX(NOTA[ID],MATCH(,INDIRECT(ADDRESS(ROW(NOTA[ID]),COLUMN(NOTA[ID]))&amp;":"&amp;ADDRESS(ROW(),COLUMN(NOTA[ID]))),-1)))</f>
        <v/>
      </c>
      <c r="E552" s="80"/>
      <c r="F552" s="26"/>
      <c r="G552" s="26"/>
      <c r="H552" s="31"/>
      <c r="I552" s="82"/>
      <c r="J552" s="81"/>
      <c r="K552" s="82"/>
      <c r="L552" s="26"/>
      <c r="M552" s="83"/>
      <c r="N552" s="82"/>
      <c r="O552" s="26"/>
      <c r="P552" s="84"/>
      <c r="Q552" s="85"/>
      <c r="R552" s="39"/>
      <c r="S552" s="86"/>
      <c r="T552" s="86"/>
      <c r="U552" s="87"/>
      <c r="V552" s="37"/>
      <c r="W552" s="87" t="str">
        <f>IF(NOTA[[#This Row],[HARGA/ CTN]]="",NOTA[[#This Row],[JUMLAH_H]],NOTA[[#This Row],[HARGA/ CTN]]*IF(NOTA[[#This Row],[C]]="",0,NOTA[[#This Row],[C]]))</f>
        <v/>
      </c>
      <c r="X552" s="87" t="str">
        <f>IF(NOTA[[#This Row],[JUMLAH]]="","",NOTA[[#This Row],[JUMLAH]]*NOTA[[#This Row],[DISC 1]])</f>
        <v/>
      </c>
      <c r="Y552" s="87" t="str">
        <f>IF(NOTA[[#This Row],[JUMLAH]]="","",(NOTA[[#This Row],[JUMLAH]]-NOTA[[#This Row],[DISC 1-]])*NOTA[[#This Row],[DISC 2]])</f>
        <v/>
      </c>
      <c r="Z552" s="87" t="str">
        <f>IF(NOTA[[#This Row],[JUMLAH]]="","",NOTA[[#This Row],[DISC 1-]]+NOTA[[#This Row],[DISC 2-]])</f>
        <v/>
      </c>
      <c r="AA552" s="87" t="str">
        <f>IF(NOTA[[#This Row],[JUMLAH]]="","",NOTA[[#This Row],[JUMLAH]]-NOTA[[#This Row],[DISC]])</f>
        <v/>
      </c>
      <c r="AB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7" t="str">
        <f>IF(OR(NOTA[[#This Row],[QTY]]="",NOTA[[#This Row],[HARGA SATUAN]]="",),"",NOTA[[#This Row],[QTY]]*NOTA[[#This Row],[HARGA SATUAN]])</f>
        <v/>
      </c>
      <c r="AF552" s="81" t="str">
        <f ca="1">IF(NOTA[ID_H]="","",INDEX(NOTA[TANGGAL],MATCH(,INDIRECT(ADDRESS(ROW(NOTA[TANGGAL]),COLUMN(NOTA[TANGGAL]))&amp;":"&amp;ADDRESS(ROW(),COLUMN(NOTA[TANGGAL]))),-1)))</f>
        <v/>
      </c>
      <c r="AG552" s="84" t="str">
        <f ca="1">IF(NOTA[[#This Row],[NAMA BARANG]]="","",INDEX(NOTA[SUPPLIER],MATCH(,INDIRECT(ADDRESS(ROW(NOTA[ID]),COLUMN(NOTA[ID]))&amp;":"&amp;ADDRESS(ROW(),COLUMN(NOTA[ID]))),-1)))</f>
        <v/>
      </c>
      <c r="AH552" s="84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2" s="181" t="str">
        <f>IF(NOTA[[#This Row],[CONCAT1]]="","",MATCH(NOTA[[#This Row],[CONCAT1]],[2]!db[NB NOTA_C],0)+1)</f>
        <v/>
      </c>
    </row>
    <row r="553" spans="1:40" ht="20.100000000000001" customHeight="1" x14ac:dyDescent="0.25">
      <c r="A55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3" t="str">
        <f>IF(NOTA[[#This Row],[ID_P]]="","",MATCH(NOTA[[#This Row],[ID_P]],[1]!B_MSK[N_ID],0))</f>
        <v/>
      </c>
      <c r="D553" s="93" t="str">
        <f ca="1">IF(NOTA[[#This Row],[NAMA BARANG]]="","",INDEX(NOTA[ID],MATCH(,INDIRECT(ADDRESS(ROW(NOTA[ID]),COLUMN(NOTA[ID]))&amp;":"&amp;ADDRESS(ROW(),COLUMN(NOTA[ID]))),-1)))</f>
        <v/>
      </c>
      <c r="E553" s="80"/>
      <c r="F553" s="26"/>
      <c r="G553" s="26"/>
      <c r="H553" s="31"/>
      <c r="I553" s="26"/>
      <c r="J553" s="81"/>
      <c r="K553" s="82"/>
      <c r="L553" s="26"/>
      <c r="M553" s="83"/>
      <c r="N553" s="82"/>
      <c r="O553" s="26"/>
      <c r="P553" s="84"/>
      <c r="Q553" s="85"/>
      <c r="R553" s="39"/>
      <c r="S553" s="86"/>
      <c r="T553" s="86"/>
      <c r="U553" s="87"/>
      <c r="V553" s="37"/>
      <c r="W553" s="87" t="str">
        <f>IF(NOTA[[#This Row],[HARGA/ CTN]]="",NOTA[[#This Row],[JUMLAH_H]],NOTA[[#This Row],[HARGA/ CTN]]*IF(NOTA[[#This Row],[C]]="",0,NOTA[[#This Row],[C]]))</f>
        <v/>
      </c>
      <c r="X553" s="87" t="str">
        <f>IF(NOTA[[#This Row],[JUMLAH]]="","",NOTA[[#This Row],[JUMLAH]]*NOTA[[#This Row],[DISC 1]])</f>
        <v/>
      </c>
      <c r="Y553" s="87" t="str">
        <f>IF(NOTA[[#This Row],[JUMLAH]]="","",(NOTA[[#This Row],[JUMLAH]]-NOTA[[#This Row],[DISC 1-]])*NOTA[[#This Row],[DISC 2]])</f>
        <v/>
      </c>
      <c r="Z553" s="87" t="str">
        <f>IF(NOTA[[#This Row],[JUMLAH]]="","",NOTA[[#This Row],[DISC 1-]]+NOTA[[#This Row],[DISC 2-]])</f>
        <v/>
      </c>
      <c r="AA553" s="87" t="str">
        <f>IF(NOTA[[#This Row],[JUMLAH]]="","",NOTA[[#This Row],[JUMLAH]]-NOTA[[#This Row],[DISC]])</f>
        <v/>
      </c>
      <c r="AB55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7" t="str">
        <f>IF(OR(NOTA[[#This Row],[QTY]]="",NOTA[[#This Row],[HARGA SATUAN]]="",),"",NOTA[[#This Row],[QTY]]*NOTA[[#This Row],[HARGA SATUAN]])</f>
        <v/>
      </c>
      <c r="AF553" s="81" t="str">
        <f ca="1">IF(NOTA[ID_H]="","",INDEX(NOTA[TANGGAL],MATCH(,INDIRECT(ADDRESS(ROW(NOTA[TANGGAL]),COLUMN(NOTA[TANGGAL]))&amp;":"&amp;ADDRESS(ROW(),COLUMN(NOTA[TANGGAL]))),-1)))</f>
        <v/>
      </c>
      <c r="AG553" s="84" t="str">
        <f ca="1">IF(NOTA[[#This Row],[NAMA BARANG]]="","",INDEX(NOTA[SUPPLIER],MATCH(,INDIRECT(ADDRESS(ROW(NOTA[ID]),COLUMN(NOTA[ID]))&amp;":"&amp;ADDRESS(ROW(),COLUMN(NOTA[ID]))),-1)))</f>
        <v/>
      </c>
      <c r="AH553" s="84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3" s="181" t="str">
        <f>IF(NOTA[[#This Row],[CONCAT1]]="","",MATCH(NOTA[[#This Row],[CONCAT1]],[2]!db[NB NOTA_C],0)+1)</f>
        <v/>
      </c>
    </row>
    <row r="554" spans="1:40" ht="20.100000000000001" customHeight="1" x14ac:dyDescent="0.25">
      <c r="A55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3" t="str">
        <f>IF(NOTA[[#This Row],[ID_P]]="","",MATCH(NOTA[[#This Row],[ID_P]],[1]!B_MSK[N_ID],0))</f>
        <v/>
      </c>
      <c r="D554" s="93" t="str">
        <f ca="1">IF(NOTA[[#This Row],[NAMA BARANG]]="","",INDEX(NOTA[ID],MATCH(,INDIRECT(ADDRESS(ROW(NOTA[ID]),COLUMN(NOTA[ID]))&amp;":"&amp;ADDRESS(ROW(),COLUMN(NOTA[ID]))),-1)))</f>
        <v/>
      </c>
      <c r="E554" s="80"/>
      <c r="F554" s="82"/>
      <c r="G554" s="82"/>
      <c r="H554" s="88"/>
      <c r="I554" s="82"/>
      <c r="J554" s="81"/>
      <c r="K554" s="82"/>
      <c r="L554" s="26"/>
      <c r="M554" s="83"/>
      <c r="N554" s="82"/>
      <c r="O554" s="26"/>
      <c r="P554" s="84"/>
      <c r="Q554" s="85"/>
      <c r="R554" s="39"/>
      <c r="S554" s="86"/>
      <c r="T554" s="86"/>
      <c r="U554" s="87"/>
      <c r="V554" s="37"/>
      <c r="W554" s="87" t="str">
        <f>IF(NOTA[[#This Row],[HARGA/ CTN]]="",NOTA[[#This Row],[JUMLAH_H]],NOTA[[#This Row],[HARGA/ CTN]]*IF(NOTA[[#This Row],[C]]="",0,NOTA[[#This Row],[C]]))</f>
        <v/>
      </c>
      <c r="X554" s="87" t="str">
        <f>IF(NOTA[[#This Row],[JUMLAH]]="","",NOTA[[#This Row],[JUMLAH]]*NOTA[[#This Row],[DISC 1]])</f>
        <v/>
      </c>
      <c r="Y554" s="87" t="str">
        <f>IF(NOTA[[#This Row],[JUMLAH]]="","",(NOTA[[#This Row],[JUMLAH]]-NOTA[[#This Row],[DISC 1-]])*NOTA[[#This Row],[DISC 2]])</f>
        <v/>
      </c>
      <c r="Z554" s="87" t="str">
        <f>IF(NOTA[[#This Row],[JUMLAH]]="","",NOTA[[#This Row],[DISC 1-]]+NOTA[[#This Row],[DISC 2-]])</f>
        <v/>
      </c>
      <c r="AA554" s="87" t="str">
        <f>IF(NOTA[[#This Row],[JUMLAH]]="","",NOTA[[#This Row],[JUMLAH]]-NOTA[[#This Row],[DISC]])</f>
        <v/>
      </c>
      <c r="AB55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7" t="str">
        <f>IF(OR(NOTA[[#This Row],[QTY]]="",NOTA[[#This Row],[HARGA SATUAN]]="",),"",NOTA[[#This Row],[QTY]]*NOTA[[#This Row],[HARGA SATUAN]])</f>
        <v/>
      </c>
      <c r="AF554" s="81" t="str">
        <f ca="1">IF(NOTA[ID_H]="","",INDEX(NOTA[TANGGAL],MATCH(,INDIRECT(ADDRESS(ROW(NOTA[TANGGAL]),COLUMN(NOTA[TANGGAL]))&amp;":"&amp;ADDRESS(ROW(),COLUMN(NOTA[TANGGAL]))),-1)))</f>
        <v/>
      </c>
      <c r="AG554" s="84" t="str">
        <f ca="1">IF(NOTA[[#This Row],[NAMA BARANG]]="","",INDEX(NOTA[SUPPLIER],MATCH(,INDIRECT(ADDRESS(ROW(NOTA[ID]),COLUMN(NOTA[ID]))&amp;":"&amp;ADDRESS(ROW(),COLUMN(NOTA[ID]))),-1)))</f>
        <v/>
      </c>
      <c r="AH554" s="84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181" t="str">
        <f>IF(NOTA[[#This Row],[CONCAT1]]="","",MATCH(NOTA[[#This Row],[CONCAT1]],[2]!db[NB NOTA_C],0)+1)</f>
        <v/>
      </c>
    </row>
    <row r="555" spans="1:40" ht="20.100000000000001" customHeight="1" x14ac:dyDescent="0.25">
      <c r="A55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3" t="str">
        <f>IF(NOTA[[#This Row],[ID_P]]="","",MATCH(NOTA[[#This Row],[ID_P]],[1]!B_MSK[N_ID],0))</f>
        <v/>
      </c>
      <c r="D555" s="93" t="str">
        <f ca="1">IF(NOTA[[#This Row],[NAMA BARANG]]="","",INDEX(NOTA[ID],MATCH(,INDIRECT(ADDRESS(ROW(NOTA[ID]),COLUMN(NOTA[ID]))&amp;":"&amp;ADDRESS(ROW(),COLUMN(NOTA[ID]))),-1)))</f>
        <v/>
      </c>
      <c r="E555" s="80"/>
      <c r="F555" s="26"/>
      <c r="G555" s="26"/>
      <c r="H555" s="31"/>
      <c r="I555" s="26"/>
      <c r="J555" s="81"/>
      <c r="K555" s="82"/>
      <c r="L555" s="26"/>
      <c r="M555" s="83"/>
      <c r="N555" s="82"/>
      <c r="O555" s="26"/>
      <c r="P555" s="84"/>
      <c r="Q555" s="85"/>
      <c r="R555" s="39"/>
      <c r="S555" s="86"/>
      <c r="T555" s="86"/>
      <c r="U555" s="108"/>
      <c r="V555" s="91"/>
      <c r="W555" s="87" t="str">
        <f>IF(NOTA[[#This Row],[HARGA/ CTN]]="",NOTA[[#This Row],[JUMLAH_H]],NOTA[[#This Row],[HARGA/ CTN]]*IF(NOTA[[#This Row],[C]]="",0,NOTA[[#This Row],[C]]))</f>
        <v/>
      </c>
      <c r="X555" s="87" t="str">
        <f>IF(NOTA[[#This Row],[JUMLAH]]="","",NOTA[[#This Row],[JUMLAH]]*NOTA[[#This Row],[DISC 1]])</f>
        <v/>
      </c>
      <c r="Y555" s="87" t="str">
        <f>IF(NOTA[[#This Row],[JUMLAH]]="","",(NOTA[[#This Row],[JUMLAH]]-NOTA[[#This Row],[DISC 1-]])*NOTA[[#This Row],[DISC 2]])</f>
        <v/>
      </c>
      <c r="Z555" s="87" t="str">
        <f>IF(NOTA[[#This Row],[JUMLAH]]="","",NOTA[[#This Row],[DISC 1-]]+NOTA[[#This Row],[DISC 2-]])</f>
        <v/>
      </c>
      <c r="AA555" s="87" t="str">
        <f>IF(NOTA[[#This Row],[JUMLAH]]="","",NOTA[[#This Row],[JUMLAH]]-NOTA[[#This Row],[DISC]])</f>
        <v/>
      </c>
      <c r="AB55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7" t="str">
        <f>IF(OR(NOTA[[#This Row],[QTY]]="",NOTA[[#This Row],[HARGA SATUAN]]="",),"",NOTA[[#This Row],[QTY]]*NOTA[[#This Row],[HARGA SATUAN]])</f>
        <v/>
      </c>
      <c r="AF555" s="81" t="str">
        <f ca="1">IF(NOTA[ID_H]="","",INDEX(NOTA[TANGGAL],MATCH(,INDIRECT(ADDRESS(ROW(NOTA[TANGGAL]),COLUMN(NOTA[TANGGAL]))&amp;":"&amp;ADDRESS(ROW(),COLUMN(NOTA[TANGGAL]))),-1)))</f>
        <v/>
      </c>
      <c r="AG555" s="84" t="str">
        <f ca="1">IF(NOTA[[#This Row],[NAMA BARANG]]="","",INDEX(NOTA[SUPPLIER],MATCH(,INDIRECT(ADDRESS(ROW(NOTA[ID]),COLUMN(NOTA[ID]))&amp;":"&amp;ADDRESS(ROW(),COLUMN(NOTA[ID]))),-1)))</f>
        <v/>
      </c>
      <c r="AH555" s="84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5" s="181" t="str">
        <f>IF(NOTA[[#This Row],[CONCAT1]]="","",MATCH(NOTA[[#This Row],[CONCAT1]],[2]!db[NB NOTA_C],0)+1)</f>
        <v/>
      </c>
    </row>
    <row r="556" spans="1:40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/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181" t="str">
        <f>IF(NOTA[[#This Row],[CONCAT1]]="","",MATCH(NOTA[[#This Row],[CONCAT1]],[2]!db[NB NOTA_C],0)+1)</f>
        <v/>
      </c>
    </row>
    <row r="557" spans="1:40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 t="str">
        <f ca="1">IF(NOTA[[#This Row],[NAMA BARANG]]="","",INDEX(NOTA[ID],MATCH(,INDIRECT(ADDRESS(ROW(NOTA[ID]),COLUMN(NOTA[ID]))&amp;":"&amp;ADDRESS(ROW(),COLUMN(NOTA[ID]))),-1)))</f>
        <v/>
      </c>
      <c r="E557" s="23"/>
      <c r="F557" s="26"/>
      <c r="G557" s="26"/>
      <c r="H557" s="31"/>
      <c r="I557" s="26"/>
      <c r="J557" s="51"/>
      <c r="K557" s="26"/>
      <c r="L557" s="26"/>
      <c r="M557" s="39"/>
      <c r="N557" s="26"/>
      <c r="O557" s="26"/>
      <c r="P557" s="49"/>
      <c r="Q557" s="52"/>
      <c r="R557" s="39"/>
      <c r="S557" s="53"/>
      <c r="T557" s="53"/>
      <c r="U557" s="54"/>
      <c r="V557" s="37"/>
      <c r="W557" s="54" t="str">
        <f>IF(NOTA[[#This Row],[HARGA/ CTN]]="",NOTA[[#This Row],[JUMLAH_H]],NOTA[[#This Row],[HARGA/ CTN]]*IF(NOTA[[#This Row],[C]]="",0,NOTA[[#This Row],[C]]))</f>
        <v/>
      </c>
      <c r="X557" s="54" t="str">
        <f>IF(NOTA[[#This Row],[JUMLAH]]="","",NOTA[[#This Row],[JUMLAH]]*NOTA[[#This Row],[DISC 1]])</f>
        <v/>
      </c>
      <c r="Y557" s="54" t="str">
        <f>IF(NOTA[[#This Row],[JUMLAH]]="","",(NOTA[[#This Row],[JUMLAH]]-NOTA[[#This Row],[DISC 1-]])*NOTA[[#This Row],[DISC 2]])</f>
        <v/>
      </c>
      <c r="Z557" s="54" t="str">
        <f>IF(NOTA[[#This Row],[JUMLAH]]="","",NOTA[[#This Row],[DISC 1-]]+NOTA[[#This Row],[DISC 2-]])</f>
        <v/>
      </c>
      <c r="AA557" s="54" t="str">
        <f>IF(NOTA[[#This Row],[JUMLAH]]="","",NOTA[[#This Row],[JUMLAH]]-NOTA[[#This Row],[DISC]])</f>
        <v/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54" t="str">
        <f>IF(OR(NOTA[[#This Row],[QTY]]="",NOTA[[#This Row],[HARGA SATUAN]]="",),"",NOTA[[#This Row],[QTY]]*NOTA[[#This Row],[HARGA SATUAN]])</f>
        <v/>
      </c>
      <c r="AF557" s="51" t="str">
        <f ca="1">IF(NOTA[ID_H]="","",INDEX(NOTA[TANGGAL],MATCH(,INDIRECT(ADDRESS(ROW(NOTA[TANGGAL]),COLUMN(NOTA[TANGGAL]))&amp;":"&amp;ADDRESS(ROW(),COLUMN(NOTA[TANGGAL]))),-1)))</f>
        <v/>
      </c>
      <c r="AG557" s="49" t="str">
        <f ca="1">IF(NOTA[[#This Row],[NAMA BARANG]]="","",INDEX(NOTA[SUPPLIER],MATCH(,INDIRECT(ADDRESS(ROW(NOTA[ID]),COLUMN(NOTA[ID]))&amp;":"&amp;ADDRESS(ROW(),COLUMN(NOTA[ID]))),-1)))</f>
        <v/>
      </c>
      <c r="AH557" s="49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7" s="181" t="str">
        <f>IF(NOTA[[#This Row],[CONCAT1]]="","",MATCH(NOTA[[#This Row],[CONCAT1]],[2]!db[NB NOTA_C],0)+1)</f>
        <v/>
      </c>
    </row>
    <row r="558" spans="1:40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/>
      <c r="F558" s="26"/>
      <c r="G558" s="26"/>
      <c r="H558" s="31"/>
      <c r="I558" s="26"/>
      <c r="J558" s="51"/>
      <c r="K558" s="26"/>
      <c r="L558" s="49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181" t="str">
        <f>IF(NOTA[[#This Row],[CONCAT1]]="","",MATCH(NOTA[[#This Row],[CONCAT1]],[2]!db[NB NOTA_C],0)+1)</f>
        <v/>
      </c>
    </row>
    <row r="559" spans="1:40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 t="str">
        <f ca="1">IF(NOTA[[#This Row],[NAMA BARANG]]="","",INDEX(NOTA[ID],MATCH(,INDIRECT(ADDRESS(ROW(NOTA[ID]),COLUMN(NOTA[ID]))&amp;":"&amp;ADDRESS(ROW(),COLUMN(NOTA[ID]))),-1)))</f>
        <v/>
      </c>
      <c r="E559" s="23"/>
      <c r="F559" s="26"/>
      <c r="G559" s="26"/>
      <c r="H559" s="31"/>
      <c r="I559" s="26"/>
      <c r="J559" s="51"/>
      <c r="K559" s="26"/>
      <c r="L559" s="26"/>
      <c r="M559" s="39"/>
      <c r="N559" s="26"/>
      <c r="O559" s="26"/>
      <c r="P559" s="49"/>
      <c r="Q559" s="52"/>
      <c r="R559" s="39"/>
      <c r="S559" s="53"/>
      <c r="T559" s="53"/>
      <c r="U559" s="54"/>
      <c r="V559" s="37"/>
      <c r="W559" s="54" t="str">
        <f>IF(NOTA[[#This Row],[HARGA/ CTN]]="",NOTA[[#This Row],[JUMLAH_H]],NOTA[[#This Row],[HARGA/ CTN]]*IF(NOTA[[#This Row],[C]]="",0,NOTA[[#This Row],[C]]))</f>
        <v/>
      </c>
      <c r="X559" s="54" t="str">
        <f>IF(NOTA[[#This Row],[JUMLAH]]="","",NOTA[[#This Row],[JUMLAH]]*NOTA[[#This Row],[DISC 1]])</f>
        <v/>
      </c>
      <c r="Y559" s="54" t="str">
        <f>IF(NOTA[[#This Row],[JUMLAH]]="","",(NOTA[[#This Row],[JUMLAH]]-NOTA[[#This Row],[DISC 1-]])*NOTA[[#This Row],[DISC 2]])</f>
        <v/>
      </c>
      <c r="Z559" s="54" t="str">
        <f>IF(NOTA[[#This Row],[JUMLAH]]="","",NOTA[[#This Row],[DISC 1-]]+NOTA[[#This Row],[DISC 2-]])</f>
        <v/>
      </c>
      <c r="AA559" s="54" t="str">
        <f>IF(NOTA[[#This Row],[JUMLAH]]="","",NOTA[[#This Row],[JUMLAH]]-NOTA[[#This Row],[DISC]])</f>
        <v/>
      </c>
      <c r="AB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54" t="str">
        <f>IF(OR(NOTA[[#This Row],[QTY]]="",NOTA[[#This Row],[HARGA SATUAN]]="",),"",NOTA[[#This Row],[QTY]]*NOTA[[#This Row],[HARGA SATUAN]])</f>
        <v/>
      </c>
      <c r="AF559" s="51" t="str">
        <f ca="1">IF(NOTA[ID_H]="","",INDEX(NOTA[TANGGAL],MATCH(,INDIRECT(ADDRESS(ROW(NOTA[TANGGAL]),COLUMN(NOTA[TANGGAL]))&amp;":"&amp;ADDRESS(ROW(),COLUMN(NOTA[TANGGAL]))),-1)))</f>
        <v/>
      </c>
      <c r="AG559" s="49" t="str">
        <f ca="1">IF(NOTA[[#This Row],[NAMA BARANG]]="","",INDEX(NOTA[SUPPLIER],MATCH(,INDIRECT(ADDRESS(ROW(NOTA[ID]),COLUMN(NOTA[ID]))&amp;":"&amp;ADDRESS(ROW(),COLUMN(NOTA[ID]))),-1)))</f>
        <v/>
      </c>
      <c r="AH559" s="49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9" s="181" t="str">
        <f>IF(NOTA[[#This Row],[CONCAT1]]="","",MATCH(NOTA[[#This Row],[CONCAT1]],[2]!db[NB NOTA_C],0)+1)</f>
        <v/>
      </c>
    </row>
    <row r="560" spans="1:40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181" t="str">
        <f>IF(NOTA[[#This Row],[CONCAT1]]="","",MATCH(NOTA[[#This Row],[CONCAT1]],[2]!db[NB NOTA_C],0)+1)</f>
        <v/>
      </c>
    </row>
    <row r="561" spans="1:40" ht="20.100000000000001" customHeight="1" x14ac:dyDescent="0.25">
      <c r="A5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0" t="str">
        <f>IF(NOTA[[#This Row],[ID_P]]="","",MATCH(NOTA[[#This Row],[ID_P]],[1]!B_MSK[N_ID],0))</f>
        <v/>
      </c>
      <c r="D561" s="50" t="str">
        <f ca="1">IF(NOTA[[#This Row],[NAMA BARANG]]="","",INDEX(NOTA[ID],MATCH(,INDIRECT(ADDRESS(ROW(NOTA[ID]),COLUMN(NOTA[ID]))&amp;":"&amp;ADDRESS(ROW(),COLUMN(NOTA[ID]))),-1)))</f>
        <v/>
      </c>
      <c r="E561" s="23"/>
      <c r="F561" s="26"/>
      <c r="G561" s="26"/>
      <c r="H561" s="31"/>
      <c r="I561" s="26"/>
      <c r="J561" s="51"/>
      <c r="K561" s="26"/>
      <c r="L561" s="26"/>
      <c r="M561" s="39"/>
      <c r="N561" s="26"/>
      <c r="O561" s="26"/>
      <c r="P561" s="49"/>
      <c r="Q561" s="52"/>
      <c r="R561" s="39"/>
      <c r="S561" s="53"/>
      <c r="T561" s="53"/>
      <c r="U561" s="54"/>
      <c r="V561" s="37"/>
      <c r="W561" s="54" t="str">
        <f>IF(NOTA[[#This Row],[HARGA/ CTN]]="",NOTA[[#This Row],[JUMLAH_H]],NOTA[[#This Row],[HARGA/ CTN]]*IF(NOTA[[#This Row],[C]]="",0,NOTA[[#This Row],[C]]))</f>
        <v/>
      </c>
      <c r="X561" s="54" t="str">
        <f>IF(NOTA[[#This Row],[JUMLAH]]="","",NOTA[[#This Row],[JUMLAH]]*NOTA[[#This Row],[DISC 1]])</f>
        <v/>
      </c>
      <c r="Y561" s="54" t="str">
        <f>IF(NOTA[[#This Row],[JUMLAH]]="","",(NOTA[[#This Row],[JUMLAH]]-NOTA[[#This Row],[DISC 1-]])*NOTA[[#This Row],[DISC 2]])</f>
        <v/>
      </c>
      <c r="Z561" s="54" t="str">
        <f>IF(NOTA[[#This Row],[JUMLAH]]="","",NOTA[[#This Row],[DISC 1-]]+NOTA[[#This Row],[DISC 2-]])</f>
        <v/>
      </c>
      <c r="AA561" s="54" t="str">
        <f>IF(NOTA[[#This Row],[JUMLAH]]="","",NOTA[[#This Row],[JUMLAH]]-NOTA[[#This Row],[DISC]])</f>
        <v/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54" t="str">
        <f>IF(OR(NOTA[[#This Row],[QTY]]="",NOTA[[#This Row],[HARGA SATUAN]]="",),"",NOTA[[#This Row],[QTY]]*NOTA[[#This Row],[HARGA SATUAN]])</f>
        <v/>
      </c>
      <c r="AF561" s="51" t="str">
        <f ca="1">IF(NOTA[ID_H]="","",INDEX(NOTA[TANGGAL],MATCH(,INDIRECT(ADDRESS(ROW(NOTA[TANGGAL]),COLUMN(NOTA[TANGGAL]))&amp;":"&amp;ADDRESS(ROW(),COLUMN(NOTA[TANGGAL]))),-1)))</f>
        <v/>
      </c>
      <c r="AG561" s="49" t="str">
        <f ca="1">IF(NOTA[[#This Row],[NAMA BARANG]]="","",INDEX(NOTA[SUPPLIER],MATCH(,INDIRECT(ADDRESS(ROW(NOTA[ID]),COLUMN(NOTA[ID]))&amp;":"&amp;ADDRESS(ROW(),COLUMN(NOTA[ID]))),-1)))</f>
        <v/>
      </c>
      <c r="AH561" s="49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1" s="181" t="str">
        <f>IF(NOTA[[#This Row],[CONCAT1]]="","",MATCH(NOTA[[#This Row],[CONCAT1]],[2]!db[NB NOTA_C],0)+1)</f>
        <v/>
      </c>
    </row>
    <row r="562" spans="1:40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 t="str">
        <f ca="1">IF(NOTA[[#This Row],[NAMA BARANG]]="","",INDEX(NOTA[ID],MATCH(,INDIRECT(ADDRESS(ROW(NOTA[ID]),COLUMN(NOTA[ID]))&amp;":"&amp;ADDRESS(ROW(),COLUMN(NOTA[ID]))),-1)))</f>
        <v/>
      </c>
      <c r="E562" s="23"/>
      <c r="F562" s="26"/>
      <c r="G562" s="26"/>
      <c r="H562" s="31"/>
      <c r="I562" s="26"/>
      <c r="J562" s="51"/>
      <c r="K562" s="26"/>
      <c r="L562" s="26"/>
      <c r="M562" s="39"/>
      <c r="N562" s="26"/>
      <c r="O562" s="26"/>
      <c r="P562" s="49"/>
      <c r="Q562" s="52"/>
      <c r="R562" s="39"/>
      <c r="S562" s="53"/>
      <c r="T562" s="53"/>
      <c r="U562" s="54"/>
      <c r="V562" s="37"/>
      <c r="W562" s="54" t="str">
        <f>IF(NOTA[[#This Row],[HARGA/ CTN]]="",NOTA[[#This Row],[JUMLAH_H]],NOTA[[#This Row],[HARGA/ CTN]]*IF(NOTA[[#This Row],[C]]="",0,NOTA[[#This Row],[C]]))</f>
        <v/>
      </c>
      <c r="X562" s="54" t="str">
        <f>IF(NOTA[[#This Row],[JUMLAH]]="","",NOTA[[#This Row],[JUMLAH]]*NOTA[[#This Row],[DISC 1]])</f>
        <v/>
      </c>
      <c r="Y562" s="54" t="str">
        <f>IF(NOTA[[#This Row],[JUMLAH]]="","",(NOTA[[#This Row],[JUMLAH]]-NOTA[[#This Row],[DISC 1-]])*NOTA[[#This Row],[DISC 2]])</f>
        <v/>
      </c>
      <c r="Z562" s="54" t="str">
        <f>IF(NOTA[[#This Row],[JUMLAH]]="","",NOTA[[#This Row],[DISC 1-]]+NOTA[[#This Row],[DISC 2-]])</f>
        <v/>
      </c>
      <c r="AA562" s="54" t="str">
        <f>IF(NOTA[[#This Row],[JUMLAH]]="","",NOTA[[#This Row],[JUMLAH]]-NOTA[[#This Row],[DISC]])</f>
        <v/>
      </c>
      <c r="AB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54" t="str">
        <f>IF(OR(NOTA[[#This Row],[QTY]]="",NOTA[[#This Row],[HARGA SATUAN]]="",),"",NOTA[[#This Row],[QTY]]*NOTA[[#This Row],[HARGA SATUAN]])</f>
        <v/>
      </c>
      <c r="AF562" s="51" t="str">
        <f ca="1">IF(NOTA[ID_H]="","",INDEX(NOTA[TANGGAL],MATCH(,INDIRECT(ADDRESS(ROW(NOTA[TANGGAL]),COLUMN(NOTA[TANGGAL]))&amp;":"&amp;ADDRESS(ROW(),COLUMN(NOTA[TANGGAL]))),-1)))</f>
        <v/>
      </c>
      <c r="AG562" s="49" t="str">
        <f ca="1">IF(NOTA[[#This Row],[NAMA BARANG]]="","",INDEX(NOTA[SUPPLIER],MATCH(,INDIRECT(ADDRESS(ROW(NOTA[ID]),COLUMN(NOTA[ID]))&amp;":"&amp;ADDRESS(ROW(),COLUMN(NOTA[ID]))),-1)))</f>
        <v/>
      </c>
      <c r="AH562" s="49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181" t="str">
        <f>IF(NOTA[[#This Row],[CONCAT1]]="","",MATCH(NOTA[[#This Row],[CONCAT1]],[2]!db[NB NOTA_C],0)+1)</f>
        <v/>
      </c>
    </row>
    <row r="563" spans="1:40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3" s="181" t="str">
        <f>IF(NOTA[[#This Row],[CONCAT1]]="","",MATCH(NOTA[[#This Row],[CONCAT1]],[2]!db[NB NOTA_C],0)+1)</f>
        <v/>
      </c>
    </row>
    <row r="564" spans="1:40" ht="20.100000000000001" customHeight="1" x14ac:dyDescent="0.25">
      <c r="A5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0" t="str">
        <f>IF(NOTA[[#This Row],[ID_P]]="","",MATCH(NOTA[[#This Row],[ID_P]],[1]!B_MSK[N_ID],0))</f>
        <v/>
      </c>
      <c r="D564" s="50" t="str">
        <f ca="1">IF(NOTA[[#This Row],[NAMA BARANG]]="","",INDEX(NOTA[ID],MATCH(,INDIRECT(ADDRESS(ROW(NOTA[ID]),COLUMN(NOTA[ID]))&amp;":"&amp;ADDRESS(ROW(),COLUMN(NOTA[ID]))),-1)))</f>
        <v/>
      </c>
      <c r="E564" s="23"/>
      <c r="F564" s="26"/>
      <c r="G564" s="26"/>
      <c r="H564" s="31"/>
      <c r="I564" s="26"/>
      <c r="J564" s="51"/>
      <c r="K564" s="26"/>
      <c r="L564" s="26"/>
      <c r="M564" s="39"/>
      <c r="N564" s="26"/>
      <c r="O564" s="26"/>
      <c r="P564" s="49"/>
      <c r="Q564" s="52"/>
      <c r="R564" s="39"/>
      <c r="S564" s="53"/>
      <c r="T564" s="53"/>
      <c r="U564" s="54"/>
      <c r="V564" s="37"/>
      <c r="W564" s="54" t="str">
        <f>IF(NOTA[[#This Row],[HARGA/ CTN]]="",NOTA[[#This Row],[JUMLAH_H]],NOTA[[#This Row],[HARGA/ CTN]]*IF(NOTA[[#This Row],[C]]="",0,NOTA[[#This Row],[C]]))</f>
        <v/>
      </c>
      <c r="X564" s="54" t="str">
        <f>IF(NOTA[[#This Row],[JUMLAH]]="","",NOTA[[#This Row],[JUMLAH]]*NOTA[[#This Row],[DISC 1]])</f>
        <v/>
      </c>
      <c r="Y564" s="54" t="str">
        <f>IF(NOTA[[#This Row],[JUMLAH]]="","",(NOTA[[#This Row],[JUMLAH]]-NOTA[[#This Row],[DISC 1-]])*NOTA[[#This Row],[DISC 2]])</f>
        <v/>
      </c>
      <c r="Z564" s="54" t="str">
        <f>IF(NOTA[[#This Row],[JUMLAH]]="","",NOTA[[#This Row],[DISC 1-]]+NOTA[[#This Row],[DISC 2-]])</f>
        <v/>
      </c>
      <c r="AA564" s="54" t="str">
        <f>IF(NOTA[[#This Row],[JUMLAH]]="","",NOTA[[#This Row],[JUMLAH]]-NOTA[[#This Row],[DISC]])</f>
        <v/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54" t="str">
        <f>IF(OR(NOTA[[#This Row],[QTY]]="",NOTA[[#This Row],[HARGA SATUAN]]="",),"",NOTA[[#This Row],[QTY]]*NOTA[[#This Row],[HARGA SATUAN]])</f>
        <v/>
      </c>
      <c r="AF564" s="51" t="str">
        <f ca="1">IF(NOTA[ID_H]="","",INDEX(NOTA[TANGGAL],MATCH(,INDIRECT(ADDRESS(ROW(NOTA[TANGGAL]),COLUMN(NOTA[TANGGAL]))&amp;":"&amp;ADDRESS(ROW(),COLUMN(NOTA[TANGGAL]))),-1)))</f>
        <v/>
      </c>
      <c r="AG564" s="49" t="str">
        <f ca="1">IF(NOTA[[#This Row],[NAMA BARANG]]="","",INDEX(NOTA[SUPPLIER],MATCH(,INDIRECT(ADDRESS(ROW(NOTA[ID]),COLUMN(NOTA[ID]))&amp;":"&amp;ADDRESS(ROW(),COLUMN(NOTA[ID]))),-1)))</f>
        <v/>
      </c>
      <c r="AH564" s="49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181" t="str">
        <f>IF(NOTA[[#This Row],[CONCAT1]]="","",MATCH(NOTA[[#This Row],[CONCAT1]],[2]!db[NB NOTA_C],0)+1)</f>
        <v/>
      </c>
    </row>
    <row r="565" spans="1:40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 t="str">
        <f ca="1">IF(NOTA[[#This Row],[NAMA BARANG]]="","",INDEX(NOTA[ID],MATCH(,INDIRECT(ADDRESS(ROW(NOTA[ID]),COLUMN(NOTA[ID]))&amp;":"&amp;ADDRESS(ROW(),COLUMN(NOTA[ID]))),-1)))</f>
        <v/>
      </c>
      <c r="E565" s="23"/>
      <c r="F565" s="26"/>
      <c r="G565" s="26"/>
      <c r="H565" s="31"/>
      <c r="I565" s="26"/>
      <c r="J565" s="51"/>
      <c r="K565" s="26"/>
      <c r="L565" s="26"/>
      <c r="M565" s="39"/>
      <c r="N565" s="26"/>
      <c r="O565" s="26"/>
      <c r="P565" s="49"/>
      <c r="Q565" s="52"/>
      <c r="R565" s="39"/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54" t="str">
        <f>IF(OR(NOTA[[#This Row],[QTY]]="",NOTA[[#This Row],[HARGA SATUAN]]="",),"",NOTA[[#This Row],[QTY]]*NOTA[[#This Row],[HARGA SATUAN]])</f>
        <v/>
      </c>
      <c r="AF565" s="51" t="str">
        <f ca="1">IF(NOTA[ID_H]="","",INDEX(NOTA[TANGGAL],MATCH(,INDIRECT(ADDRESS(ROW(NOTA[TANGGAL]),COLUMN(NOTA[TANGGAL]))&amp;":"&amp;ADDRESS(ROW(),COLUMN(NOTA[TANGGAL]))),-1)))</f>
        <v/>
      </c>
      <c r="AG565" s="49" t="str">
        <f ca="1">IF(NOTA[[#This Row],[NAMA BARANG]]="","",INDEX(NOTA[SUPPLIER],MATCH(,INDIRECT(ADDRESS(ROW(NOTA[ID]),COLUMN(NOTA[ID]))&amp;":"&amp;ADDRESS(ROW(),COLUMN(NOTA[ID]))),-1)))</f>
        <v/>
      </c>
      <c r="AH565" s="49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5" s="181" t="str">
        <f>IF(NOTA[[#This Row],[CONCAT1]]="","",MATCH(NOTA[[#This Row],[CONCAT1]],[2]!db[NB NOTA_C],0)+1)</f>
        <v/>
      </c>
    </row>
    <row r="566" spans="1:40" s="38" customFormat="1" ht="20.100000000000001" customHeight="1" x14ac:dyDescent="0.25">
      <c r="A5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 t="str">
        <f ca="1">IF(NOTA[[#This Row],[NAMA BARANG]]="","",INDEX(NOTA[ID],MATCH(,INDIRECT(ADDRESS(ROW(NOTA[ID]),COLUMN(NOTA[ID]))&amp;":"&amp;ADDRESS(ROW(),COLUMN(NOTA[ID]))),-1)))</f>
        <v/>
      </c>
      <c r="E566" s="23"/>
      <c r="F566" s="26"/>
      <c r="G566" s="26"/>
      <c r="H566" s="31"/>
      <c r="I566" s="26"/>
      <c r="J566" s="51"/>
      <c r="K566" s="26"/>
      <c r="L566" s="26"/>
      <c r="M566" s="39"/>
      <c r="N566" s="26"/>
      <c r="O566" s="26"/>
      <c r="P566" s="49"/>
      <c r="Q566" s="52"/>
      <c r="R566" s="39"/>
      <c r="S566" s="53"/>
      <c r="T566" s="53"/>
      <c r="U566" s="54"/>
      <c r="V566" s="37"/>
      <c r="W566" s="54" t="str">
        <f>IF(NOTA[[#This Row],[HARGA/ CTN]]="",NOTA[[#This Row],[JUMLAH_H]],NOTA[[#This Row],[HARGA/ CTN]]*IF(NOTA[[#This Row],[C]]="",0,NOTA[[#This Row],[C]]))</f>
        <v/>
      </c>
      <c r="X566" s="54" t="str">
        <f>IF(NOTA[[#This Row],[JUMLAH]]="","",NOTA[[#This Row],[JUMLAH]]*NOTA[[#This Row],[DISC 1]])</f>
        <v/>
      </c>
      <c r="Y566" s="54" t="str">
        <f>IF(NOTA[[#This Row],[JUMLAH]]="","",(NOTA[[#This Row],[JUMLAH]]-NOTA[[#This Row],[DISC 1-]])*NOTA[[#This Row],[DISC 2]])</f>
        <v/>
      </c>
      <c r="Z566" s="54" t="str">
        <f>IF(NOTA[[#This Row],[JUMLAH]]="","",NOTA[[#This Row],[DISC 1-]]+NOTA[[#This Row],[DISC 2-]])</f>
        <v/>
      </c>
      <c r="AA566" s="54" t="str">
        <f>IF(NOTA[[#This Row],[JUMLAH]]="","",NOTA[[#This Row],[JUMLAH]]-NOTA[[#This Row],[DISC]])</f>
        <v/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54" t="str">
        <f>IF(OR(NOTA[[#This Row],[QTY]]="",NOTA[[#This Row],[HARGA SATUAN]]="",),"",NOTA[[#This Row],[QTY]]*NOTA[[#This Row],[HARGA SATUAN]])</f>
        <v/>
      </c>
      <c r="AF566" s="51" t="str">
        <f ca="1">IF(NOTA[ID_H]="","",INDEX(NOTA[TANGGAL],MATCH(,INDIRECT(ADDRESS(ROW(NOTA[TANGGAL]),COLUMN(NOTA[TANGGAL]))&amp;":"&amp;ADDRESS(ROW(),COLUMN(NOTA[TANGGAL]))),-1)))</f>
        <v/>
      </c>
      <c r="AG566" s="49" t="str">
        <f ca="1">IF(NOTA[[#This Row],[NAMA BARANG]]="","",INDEX(NOTA[SUPPLIER],MATCH(,INDIRECT(ADDRESS(ROW(NOTA[ID]),COLUMN(NOTA[ID]))&amp;":"&amp;ADDRESS(ROW(),COLUMN(NOTA[ID]))),-1)))</f>
        <v/>
      </c>
      <c r="AH566" s="49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6" s="181" t="str">
        <f>IF(NOTA[[#This Row],[CONCAT1]]="","",MATCH(NOTA[[#This Row],[CONCAT1]],[2]!db[NB NOTA_C],0)+1)</f>
        <v/>
      </c>
    </row>
    <row r="567" spans="1:40" s="38" customFormat="1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 t="str">
        <f ca="1">IF(NOTA[[#This Row],[NAMA BARANG]]="","",INDEX(NOTA[ID],MATCH(,INDIRECT(ADDRESS(ROW(NOTA[ID]),COLUMN(NOTA[ID]))&amp;":"&amp;ADDRESS(ROW(),COLUMN(NOTA[ID]))),-1)))</f>
        <v/>
      </c>
      <c r="E567" s="23"/>
      <c r="F567" s="26"/>
      <c r="G567" s="26"/>
      <c r="H567" s="31"/>
      <c r="I567" s="26"/>
      <c r="J567" s="51"/>
      <c r="K567" s="26"/>
      <c r="L567" s="26"/>
      <c r="M567" s="39"/>
      <c r="N567" s="26"/>
      <c r="O567" s="26"/>
      <c r="P567" s="49"/>
      <c r="Q567" s="52"/>
      <c r="R567" s="39"/>
      <c r="S567" s="53"/>
      <c r="T567" s="53"/>
      <c r="U567" s="54"/>
      <c r="V567" s="37"/>
      <c r="W567" s="54" t="str">
        <f>IF(NOTA[[#This Row],[HARGA/ CTN]]="",NOTA[[#This Row],[JUMLAH_H]],NOTA[[#This Row],[HARGA/ CTN]]*IF(NOTA[[#This Row],[C]]="",0,NOTA[[#This Row],[C]]))</f>
        <v/>
      </c>
      <c r="X567" s="54" t="str">
        <f>IF(NOTA[[#This Row],[JUMLAH]]="","",NOTA[[#This Row],[JUMLAH]]*NOTA[[#This Row],[DISC 1]])</f>
        <v/>
      </c>
      <c r="Y567" s="54" t="str">
        <f>IF(NOTA[[#This Row],[JUMLAH]]="","",(NOTA[[#This Row],[JUMLAH]]-NOTA[[#This Row],[DISC 1-]])*NOTA[[#This Row],[DISC 2]])</f>
        <v/>
      </c>
      <c r="Z567" s="54" t="str">
        <f>IF(NOTA[[#This Row],[JUMLAH]]="","",NOTA[[#This Row],[DISC 1-]]+NOTA[[#This Row],[DISC 2-]])</f>
        <v/>
      </c>
      <c r="AA567" s="54" t="str">
        <f>IF(NOTA[[#This Row],[JUMLAH]]="","",NOTA[[#This Row],[JUMLAH]]-NOTA[[#This Row],[DISC]])</f>
        <v/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54" t="str">
        <f>IF(OR(NOTA[[#This Row],[QTY]]="",NOTA[[#This Row],[HARGA SATUAN]]="",),"",NOTA[[#This Row],[QTY]]*NOTA[[#This Row],[HARGA SATUAN]])</f>
        <v/>
      </c>
      <c r="AF567" s="51" t="str">
        <f ca="1">IF(NOTA[ID_H]="","",INDEX(NOTA[TANGGAL],MATCH(,INDIRECT(ADDRESS(ROW(NOTA[TANGGAL]),COLUMN(NOTA[TANGGAL]))&amp;":"&amp;ADDRESS(ROW(),COLUMN(NOTA[TANGGAL]))),-1)))</f>
        <v/>
      </c>
      <c r="AG567" s="49" t="str">
        <f ca="1">IF(NOTA[[#This Row],[NAMA BARANG]]="","",INDEX(NOTA[SUPPLIER],MATCH(,INDIRECT(ADDRESS(ROW(NOTA[ID]),COLUMN(NOTA[ID]))&amp;":"&amp;ADDRESS(ROW(),COLUMN(NOTA[ID]))),-1)))</f>
        <v/>
      </c>
      <c r="AH567" s="49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181" t="str">
        <f>IF(NOTA[[#This Row],[CONCAT1]]="","",MATCH(NOTA[[#This Row],[CONCAT1]],[2]!db[NB NOTA_C],0)+1)</f>
        <v/>
      </c>
    </row>
    <row r="568" spans="1:40" s="38" customFormat="1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 t="str">
        <f ca="1">IF(NOTA[[#This Row],[NAMA BARANG]]="","",INDEX(NOTA[ID],MATCH(,INDIRECT(ADDRESS(ROW(NOTA[ID]),COLUMN(NOTA[ID]))&amp;":"&amp;ADDRESS(ROW(),COLUMN(NOTA[ID]))),-1)))</f>
        <v/>
      </c>
      <c r="E568" s="23"/>
      <c r="F568" s="26"/>
      <c r="G568" s="26"/>
      <c r="H568" s="31"/>
      <c r="I568" s="26"/>
      <c r="J568" s="51"/>
      <c r="K568" s="26"/>
      <c r="L568" s="26"/>
      <c r="M568" s="39"/>
      <c r="N568" s="26"/>
      <c r="O568" s="26"/>
      <c r="P568" s="49"/>
      <c r="Q568" s="52"/>
      <c r="R568" s="39"/>
      <c r="S568" s="53"/>
      <c r="T568" s="53"/>
      <c r="U568" s="54"/>
      <c r="V568" s="37"/>
      <c r="W568" s="54" t="str">
        <f>IF(NOTA[[#This Row],[HARGA/ CTN]]="",NOTA[[#This Row],[JUMLAH_H]],NOTA[[#This Row],[HARGA/ CTN]]*IF(NOTA[[#This Row],[C]]="",0,NOTA[[#This Row],[C]]))</f>
        <v/>
      </c>
      <c r="X568" s="54" t="str">
        <f>IF(NOTA[[#This Row],[JUMLAH]]="","",NOTA[[#This Row],[JUMLAH]]*NOTA[[#This Row],[DISC 1]])</f>
        <v/>
      </c>
      <c r="Y568" s="54" t="str">
        <f>IF(NOTA[[#This Row],[JUMLAH]]="","",(NOTA[[#This Row],[JUMLAH]]-NOTA[[#This Row],[DISC 1-]])*NOTA[[#This Row],[DISC 2]])</f>
        <v/>
      </c>
      <c r="Z568" s="54" t="str">
        <f>IF(NOTA[[#This Row],[JUMLAH]]="","",NOTA[[#This Row],[DISC 1-]]+NOTA[[#This Row],[DISC 2-]])</f>
        <v/>
      </c>
      <c r="AA568" s="54" t="str">
        <f>IF(NOTA[[#This Row],[JUMLAH]]="","",NOTA[[#This Row],[JUMLAH]]-NOTA[[#This Row],[DISC]])</f>
        <v/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54" t="str">
        <f>IF(OR(NOTA[[#This Row],[QTY]]="",NOTA[[#This Row],[HARGA SATUAN]]="",),"",NOTA[[#This Row],[QTY]]*NOTA[[#This Row],[HARGA SATUAN]])</f>
        <v/>
      </c>
      <c r="AF568" s="51" t="str">
        <f ca="1">IF(NOTA[ID_H]="","",INDEX(NOTA[TANGGAL],MATCH(,INDIRECT(ADDRESS(ROW(NOTA[TANGGAL]),COLUMN(NOTA[TANGGAL]))&amp;":"&amp;ADDRESS(ROW(),COLUMN(NOTA[TANGGAL]))),-1)))</f>
        <v/>
      </c>
      <c r="AG568" s="49" t="str">
        <f ca="1">IF(NOTA[[#This Row],[NAMA BARANG]]="","",INDEX(NOTA[SUPPLIER],MATCH(,INDIRECT(ADDRESS(ROW(NOTA[ID]),COLUMN(NOTA[ID]))&amp;":"&amp;ADDRESS(ROW(),COLUMN(NOTA[ID]))),-1)))</f>
        <v/>
      </c>
      <c r="AH568" s="49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8" s="181" t="str">
        <f>IF(NOTA[[#This Row],[CONCAT1]]="","",MATCH(NOTA[[#This Row],[CONCAT1]],[2]!db[NB NOTA_C],0)+1)</f>
        <v/>
      </c>
    </row>
    <row r="569" spans="1:40" ht="20.100000000000001" customHeight="1" x14ac:dyDescent="0.25">
      <c r="A56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49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181" t="str">
        <f>IF(NOTA[[#This Row],[CONCAT1]]="","",MATCH(NOTA[[#This Row],[CONCAT1]],[2]!db[NB NOTA_C],0)+1)</f>
        <v/>
      </c>
    </row>
    <row r="570" spans="1:40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 t="str">
        <f ca="1">IF(NOTA[[#This Row],[NAMA BARANG]]="","",INDEX(NOTA[ID],MATCH(,INDIRECT(ADDRESS(ROW(NOTA[ID]),COLUMN(NOTA[ID]))&amp;":"&amp;ADDRESS(ROW(),COLUMN(NOTA[ID]))),-1)))</f>
        <v/>
      </c>
      <c r="E570" s="23"/>
      <c r="F570" s="26"/>
      <c r="G570" s="26"/>
      <c r="H570" s="31"/>
      <c r="I570" s="26"/>
      <c r="J570" s="51"/>
      <c r="K570" s="26"/>
      <c r="L570" s="26"/>
      <c r="M570" s="39"/>
      <c r="N570" s="26"/>
      <c r="O570" s="26"/>
      <c r="P570" s="49"/>
      <c r="Q570" s="52"/>
      <c r="R570" s="39"/>
      <c r="S570" s="53"/>
      <c r="T570" s="53"/>
      <c r="U570" s="54"/>
      <c r="V570" s="37"/>
      <c r="W570" s="54" t="str">
        <f>IF(NOTA[[#This Row],[HARGA/ CTN]]="",NOTA[[#This Row],[JUMLAH_H]],NOTA[[#This Row],[HARGA/ CTN]]*IF(NOTA[[#This Row],[C]]="",0,NOTA[[#This Row],[C]]))</f>
        <v/>
      </c>
      <c r="X570" s="54" t="str">
        <f>IF(NOTA[[#This Row],[JUMLAH]]="","",NOTA[[#This Row],[JUMLAH]]*NOTA[[#This Row],[DISC 1]])</f>
        <v/>
      </c>
      <c r="Y570" s="54" t="str">
        <f>IF(NOTA[[#This Row],[JUMLAH]]="","",(NOTA[[#This Row],[JUMLAH]]-NOTA[[#This Row],[DISC 1-]])*NOTA[[#This Row],[DISC 2]])</f>
        <v/>
      </c>
      <c r="Z570" s="54" t="str">
        <f>IF(NOTA[[#This Row],[JUMLAH]]="","",NOTA[[#This Row],[DISC 1-]]+NOTA[[#This Row],[DISC 2-]])</f>
        <v/>
      </c>
      <c r="AA570" s="54" t="str">
        <f>IF(NOTA[[#This Row],[JUMLAH]]="","",NOTA[[#This Row],[JUMLAH]]-NOTA[[#This Row],[DISC]])</f>
        <v/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54" t="str">
        <f>IF(OR(NOTA[[#This Row],[QTY]]="",NOTA[[#This Row],[HARGA SATUAN]]="",),"",NOTA[[#This Row],[QTY]]*NOTA[[#This Row],[HARGA SATUAN]])</f>
        <v/>
      </c>
      <c r="AF570" s="51" t="str">
        <f ca="1">IF(NOTA[ID_H]="","",INDEX(NOTA[TANGGAL],MATCH(,INDIRECT(ADDRESS(ROW(NOTA[TANGGAL]),COLUMN(NOTA[TANGGAL]))&amp;":"&amp;ADDRESS(ROW(),COLUMN(NOTA[TANGGAL]))),-1)))</f>
        <v/>
      </c>
      <c r="AG570" s="49" t="str">
        <f ca="1">IF(NOTA[[#This Row],[NAMA BARANG]]="","",INDEX(NOTA[SUPPLIER],MATCH(,INDIRECT(ADDRESS(ROW(NOTA[ID]),COLUMN(NOTA[ID]))&amp;":"&amp;ADDRESS(ROW(),COLUMN(NOTA[ID]))),-1)))</f>
        <v/>
      </c>
      <c r="AH570" s="49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0" s="181" t="str">
        <f>IF(NOTA[[#This Row],[CONCAT1]]="","",MATCH(NOTA[[#This Row],[CONCAT1]],[2]!db[NB NOTA_C],0)+1)</f>
        <v/>
      </c>
    </row>
    <row r="571" spans="1:40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 t="str">
        <f ca="1">IF(NOTA[[#This Row],[NAMA BARANG]]="","",INDEX(NOTA[ID],MATCH(,INDIRECT(ADDRESS(ROW(NOTA[ID]),COLUMN(NOTA[ID]))&amp;":"&amp;ADDRESS(ROW(),COLUMN(NOTA[ID]))),-1)))</f>
        <v/>
      </c>
      <c r="E571" s="23"/>
      <c r="F571" s="26"/>
      <c r="G571" s="26"/>
      <c r="H571" s="31"/>
      <c r="I571" s="26"/>
      <c r="J571" s="51"/>
      <c r="K571" s="26"/>
      <c r="L571" s="26"/>
      <c r="M571" s="39"/>
      <c r="N571" s="26"/>
      <c r="O571" s="26"/>
      <c r="P571" s="49"/>
      <c r="Q571" s="52"/>
      <c r="R571" s="39"/>
      <c r="S571" s="53"/>
      <c r="T571" s="53"/>
      <c r="U571" s="54"/>
      <c r="V571" s="37"/>
      <c r="W571" s="54" t="str">
        <f>IF(NOTA[[#This Row],[HARGA/ CTN]]="",NOTA[[#This Row],[JUMLAH_H]],NOTA[[#This Row],[HARGA/ CTN]]*IF(NOTA[[#This Row],[C]]="",0,NOTA[[#This Row],[C]]))</f>
        <v/>
      </c>
      <c r="X571" s="54" t="str">
        <f>IF(NOTA[[#This Row],[JUMLAH]]="","",NOTA[[#This Row],[JUMLAH]]*NOTA[[#This Row],[DISC 1]])</f>
        <v/>
      </c>
      <c r="Y571" s="54" t="str">
        <f>IF(NOTA[[#This Row],[JUMLAH]]="","",(NOTA[[#This Row],[JUMLAH]]-NOTA[[#This Row],[DISC 1-]])*NOTA[[#This Row],[DISC 2]])</f>
        <v/>
      </c>
      <c r="Z571" s="54" t="str">
        <f>IF(NOTA[[#This Row],[JUMLAH]]="","",NOTA[[#This Row],[DISC 1-]]+NOTA[[#This Row],[DISC 2-]])</f>
        <v/>
      </c>
      <c r="AA571" s="54" t="str">
        <f>IF(NOTA[[#This Row],[JUMLAH]]="","",NOTA[[#This Row],[JUMLAH]]-NOTA[[#This Row],[DISC]])</f>
        <v/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54" t="str">
        <f>IF(OR(NOTA[[#This Row],[QTY]]="",NOTA[[#This Row],[HARGA SATUAN]]="",),"",NOTA[[#This Row],[QTY]]*NOTA[[#This Row],[HARGA SATUAN]])</f>
        <v/>
      </c>
      <c r="AF571" s="51" t="str">
        <f ca="1">IF(NOTA[ID_H]="","",INDEX(NOTA[TANGGAL],MATCH(,INDIRECT(ADDRESS(ROW(NOTA[TANGGAL]),COLUMN(NOTA[TANGGAL]))&amp;":"&amp;ADDRESS(ROW(),COLUMN(NOTA[TANGGAL]))),-1)))</f>
        <v/>
      </c>
      <c r="AG571" s="49" t="str">
        <f ca="1">IF(NOTA[[#This Row],[NAMA BARANG]]="","",INDEX(NOTA[SUPPLIER],MATCH(,INDIRECT(ADDRESS(ROW(NOTA[ID]),COLUMN(NOTA[ID]))&amp;":"&amp;ADDRESS(ROW(),COLUMN(NOTA[ID]))),-1)))</f>
        <v/>
      </c>
      <c r="AH571" s="49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1" s="181" t="str">
        <f>IF(NOTA[[#This Row],[CONCAT1]]="","",MATCH(NOTA[[#This Row],[CONCAT1]],[2]!db[NB NOTA_C],0)+1)</f>
        <v/>
      </c>
    </row>
    <row r="572" spans="1:40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2" s="181" t="str">
        <f>IF(NOTA[[#This Row],[CONCAT1]]="","",MATCH(NOTA[[#This Row],[CONCAT1]],[2]!db[NB NOTA_C],0)+1)</f>
        <v/>
      </c>
    </row>
    <row r="573" spans="1:40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 t="str">
        <f ca="1">IF(NOTA[[#This Row],[NAMA BARANG]]="","",INDEX(NOTA[ID],MATCH(,INDIRECT(ADDRESS(ROW(NOTA[ID]),COLUMN(NOTA[ID]))&amp;":"&amp;ADDRESS(ROW(),COLUMN(NOTA[ID]))),-1)))</f>
        <v/>
      </c>
      <c r="E573" s="23"/>
      <c r="F573" s="26"/>
      <c r="G573" s="26"/>
      <c r="H573" s="31"/>
      <c r="I573" s="26"/>
      <c r="J573" s="51"/>
      <c r="K573" s="26"/>
      <c r="L573" s="26"/>
      <c r="M573" s="39"/>
      <c r="N573" s="26"/>
      <c r="O573" s="26"/>
      <c r="P573" s="49"/>
      <c r="Q573" s="52"/>
      <c r="R573" s="39"/>
      <c r="S573" s="53"/>
      <c r="T573" s="53"/>
      <c r="U573" s="54"/>
      <c r="V573" s="37"/>
      <c r="W573" s="54" t="str">
        <f>IF(NOTA[[#This Row],[HARGA/ CTN]]="",NOTA[[#This Row],[JUMLAH_H]],NOTA[[#This Row],[HARGA/ CTN]]*IF(NOTA[[#This Row],[C]]="",0,NOTA[[#This Row],[C]]))</f>
        <v/>
      </c>
      <c r="X573" s="54" t="str">
        <f>IF(NOTA[[#This Row],[JUMLAH]]="","",NOTA[[#This Row],[JUMLAH]]*NOTA[[#This Row],[DISC 1]])</f>
        <v/>
      </c>
      <c r="Y573" s="54" t="str">
        <f>IF(NOTA[[#This Row],[JUMLAH]]="","",(NOTA[[#This Row],[JUMLAH]]-NOTA[[#This Row],[DISC 1-]])*NOTA[[#This Row],[DISC 2]])</f>
        <v/>
      </c>
      <c r="Z573" s="54" t="str">
        <f>IF(NOTA[[#This Row],[JUMLAH]]="","",NOTA[[#This Row],[DISC 1-]]+NOTA[[#This Row],[DISC 2-]])</f>
        <v/>
      </c>
      <c r="AA573" s="54" t="str">
        <f>IF(NOTA[[#This Row],[JUMLAH]]="","",NOTA[[#This Row],[JUMLAH]]-NOTA[[#This Row],[DISC]])</f>
        <v/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54" t="str">
        <f>IF(OR(NOTA[[#This Row],[QTY]]="",NOTA[[#This Row],[HARGA SATUAN]]="",),"",NOTA[[#This Row],[QTY]]*NOTA[[#This Row],[HARGA SATUAN]])</f>
        <v/>
      </c>
      <c r="AF573" s="51" t="str">
        <f ca="1">IF(NOTA[ID_H]="","",INDEX(NOTA[TANGGAL],MATCH(,INDIRECT(ADDRESS(ROW(NOTA[TANGGAL]),COLUMN(NOTA[TANGGAL]))&amp;":"&amp;ADDRESS(ROW(),COLUMN(NOTA[TANGGAL]))),-1)))</f>
        <v/>
      </c>
      <c r="AG573" s="49" t="str">
        <f ca="1">IF(NOTA[[#This Row],[NAMA BARANG]]="","",INDEX(NOTA[SUPPLIER],MATCH(,INDIRECT(ADDRESS(ROW(NOTA[ID]),COLUMN(NOTA[ID]))&amp;":"&amp;ADDRESS(ROW(),COLUMN(NOTA[ID]))),-1)))</f>
        <v/>
      </c>
      <c r="AH573" s="49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3" s="181" t="str">
        <f>IF(NOTA[[#This Row],[CONCAT1]]="","",MATCH(NOTA[[#This Row],[CONCAT1]],[2]!db[NB NOTA_C],0)+1)</f>
        <v/>
      </c>
    </row>
    <row r="574" spans="1:40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 t="str">
        <f ca="1">IF(NOTA[[#This Row],[NAMA BARANG]]="","",INDEX(NOTA[ID],MATCH(,INDIRECT(ADDRESS(ROW(NOTA[ID]),COLUMN(NOTA[ID]))&amp;":"&amp;ADDRESS(ROW(),COLUMN(NOTA[ID]))),-1)))</f>
        <v/>
      </c>
      <c r="E574" s="23"/>
      <c r="F574" s="26"/>
      <c r="G574" s="26"/>
      <c r="H574" s="31"/>
      <c r="I574" s="26"/>
      <c r="J574" s="51"/>
      <c r="K574" s="26"/>
      <c r="L574" s="26"/>
      <c r="M574" s="39"/>
      <c r="N574" s="26"/>
      <c r="O574" s="26"/>
      <c r="P574" s="49"/>
      <c r="Q574" s="52"/>
      <c r="R574" s="39"/>
      <c r="S574" s="53"/>
      <c r="T574" s="53"/>
      <c r="U574" s="54"/>
      <c r="V574" s="37"/>
      <c r="W574" s="54" t="str">
        <f>IF(NOTA[[#This Row],[HARGA/ CTN]]="",NOTA[[#This Row],[JUMLAH_H]],NOTA[[#This Row],[HARGA/ CTN]]*IF(NOTA[[#This Row],[C]]="",0,NOTA[[#This Row],[C]]))</f>
        <v/>
      </c>
      <c r="X574" s="54" t="str">
        <f>IF(NOTA[[#This Row],[JUMLAH]]="","",NOTA[[#This Row],[JUMLAH]]*NOTA[[#This Row],[DISC 1]])</f>
        <v/>
      </c>
      <c r="Y574" s="54" t="str">
        <f>IF(NOTA[[#This Row],[JUMLAH]]="","",(NOTA[[#This Row],[JUMLAH]]-NOTA[[#This Row],[DISC 1-]])*NOTA[[#This Row],[DISC 2]])</f>
        <v/>
      </c>
      <c r="Z574" s="54" t="str">
        <f>IF(NOTA[[#This Row],[JUMLAH]]="","",NOTA[[#This Row],[DISC 1-]]+NOTA[[#This Row],[DISC 2-]])</f>
        <v/>
      </c>
      <c r="AA574" s="54" t="str">
        <f>IF(NOTA[[#This Row],[JUMLAH]]="","",NOTA[[#This Row],[JUMLAH]]-NOTA[[#This Row],[DISC]])</f>
        <v/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4" t="str">
        <f>IF(OR(NOTA[[#This Row],[QTY]]="",NOTA[[#This Row],[HARGA SATUAN]]="",),"",NOTA[[#This Row],[QTY]]*NOTA[[#This Row],[HARGA SATUAN]])</f>
        <v/>
      </c>
      <c r="AF574" s="51" t="str">
        <f ca="1">IF(NOTA[ID_H]="","",INDEX(NOTA[TANGGAL],MATCH(,INDIRECT(ADDRESS(ROW(NOTA[TANGGAL]),COLUMN(NOTA[TANGGAL]))&amp;":"&amp;ADDRESS(ROW(),COLUMN(NOTA[TANGGAL]))),-1)))</f>
        <v/>
      </c>
      <c r="AG574" s="49" t="str">
        <f ca="1">IF(NOTA[[#This Row],[NAMA BARANG]]="","",INDEX(NOTA[SUPPLIER],MATCH(,INDIRECT(ADDRESS(ROW(NOTA[ID]),COLUMN(NOTA[ID]))&amp;":"&amp;ADDRESS(ROW(),COLUMN(NOTA[ID]))),-1)))</f>
        <v/>
      </c>
      <c r="AH574" s="49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4" s="181" t="str">
        <f>IF(NOTA[[#This Row],[CONCAT1]]="","",MATCH(NOTA[[#This Row],[CONCAT1]],[2]!db[NB NOTA_C],0)+1)</f>
        <v/>
      </c>
    </row>
    <row r="575" spans="1:40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 t="str">
        <f ca="1">IF(NOTA[[#This Row],[NAMA BARANG]]="","",INDEX(NOTA[ID],MATCH(,INDIRECT(ADDRESS(ROW(NOTA[ID]),COLUMN(NOTA[ID]))&amp;":"&amp;ADDRESS(ROW(),COLUMN(NOTA[ID]))),-1)))</f>
        <v/>
      </c>
      <c r="E575" s="23"/>
      <c r="F575" s="26"/>
      <c r="G575" s="26"/>
      <c r="H575" s="31"/>
      <c r="I575" s="26"/>
      <c r="J575" s="51"/>
      <c r="K575" s="26"/>
      <c r="L575" s="26"/>
      <c r="M575" s="39"/>
      <c r="N575" s="26"/>
      <c r="O575" s="26"/>
      <c r="P575" s="49"/>
      <c r="Q575" s="52"/>
      <c r="R575" s="39"/>
      <c r="S575" s="53"/>
      <c r="T575" s="53"/>
      <c r="U575" s="54"/>
      <c r="V575" s="37"/>
      <c r="W575" s="54" t="str">
        <f>IF(NOTA[[#This Row],[HARGA/ CTN]]="",NOTA[[#This Row],[JUMLAH_H]],NOTA[[#This Row],[HARGA/ CTN]]*IF(NOTA[[#This Row],[C]]="",0,NOTA[[#This Row],[C]]))</f>
        <v/>
      </c>
      <c r="X575" s="54" t="str">
        <f>IF(NOTA[[#This Row],[JUMLAH]]="","",NOTA[[#This Row],[JUMLAH]]*NOTA[[#This Row],[DISC 1]])</f>
        <v/>
      </c>
      <c r="Y575" s="54" t="str">
        <f>IF(NOTA[[#This Row],[JUMLAH]]="","",(NOTA[[#This Row],[JUMLAH]]-NOTA[[#This Row],[DISC 1-]])*NOTA[[#This Row],[DISC 2]])</f>
        <v/>
      </c>
      <c r="Z575" s="54" t="str">
        <f>IF(NOTA[[#This Row],[JUMLAH]]="","",NOTA[[#This Row],[DISC 1-]]+NOTA[[#This Row],[DISC 2-]])</f>
        <v/>
      </c>
      <c r="AA575" s="54" t="str">
        <f>IF(NOTA[[#This Row],[JUMLAH]]="","",NOTA[[#This Row],[JUMLAH]]-NOTA[[#This Row],[DISC]])</f>
        <v/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4" t="str">
        <f>IF(OR(NOTA[[#This Row],[QTY]]="",NOTA[[#This Row],[HARGA SATUAN]]="",),"",NOTA[[#This Row],[QTY]]*NOTA[[#This Row],[HARGA SATUAN]])</f>
        <v/>
      </c>
      <c r="AF575" s="51" t="str">
        <f ca="1">IF(NOTA[ID_H]="","",INDEX(NOTA[TANGGAL],MATCH(,INDIRECT(ADDRESS(ROW(NOTA[TANGGAL]),COLUMN(NOTA[TANGGAL]))&amp;":"&amp;ADDRESS(ROW(),COLUMN(NOTA[TANGGAL]))),-1)))</f>
        <v/>
      </c>
      <c r="AG575" s="49" t="str">
        <f ca="1">IF(NOTA[[#This Row],[NAMA BARANG]]="","",INDEX(NOTA[SUPPLIER],MATCH(,INDIRECT(ADDRESS(ROW(NOTA[ID]),COLUMN(NOTA[ID]))&amp;":"&amp;ADDRESS(ROW(),COLUMN(NOTA[ID]))),-1)))</f>
        <v/>
      </c>
      <c r="AH575" s="49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5" s="181" t="str">
        <f>IF(NOTA[[#This Row],[CONCAT1]]="","",MATCH(NOTA[[#This Row],[CONCAT1]],[2]!db[NB NOTA_C],0)+1)</f>
        <v/>
      </c>
    </row>
    <row r="576" spans="1:40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 t="str">
        <f ca="1">IF(NOTA[[#This Row],[NAMA BARANG]]="","",INDEX(NOTA[ID],MATCH(,INDIRECT(ADDRESS(ROW(NOTA[ID]),COLUMN(NOTA[ID]))&amp;":"&amp;ADDRESS(ROW(),COLUMN(NOTA[ID]))),-1)))</f>
        <v/>
      </c>
      <c r="E576" s="23"/>
      <c r="F576" s="26"/>
      <c r="G576" s="26"/>
      <c r="H576" s="31"/>
      <c r="I576" s="26"/>
      <c r="J576" s="51"/>
      <c r="K576" s="26"/>
      <c r="L576" s="26"/>
      <c r="M576" s="39"/>
      <c r="N576" s="26"/>
      <c r="O576" s="26"/>
      <c r="P576" s="49"/>
      <c r="Q576" s="52"/>
      <c r="R576" s="39"/>
      <c r="S576" s="53"/>
      <c r="T576" s="53"/>
      <c r="U576" s="54"/>
      <c r="V576" s="37"/>
      <c r="W576" s="54" t="str">
        <f>IF(NOTA[[#This Row],[HARGA/ CTN]]="",NOTA[[#This Row],[JUMLAH_H]],NOTA[[#This Row],[HARGA/ CTN]]*IF(NOTA[[#This Row],[C]]="",0,NOTA[[#This Row],[C]]))</f>
        <v/>
      </c>
      <c r="X576" s="54" t="str">
        <f>IF(NOTA[[#This Row],[JUMLAH]]="","",NOTA[[#This Row],[JUMLAH]]*NOTA[[#This Row],[DISC 1]])</f>
        <v/>
      </c>
      <c r="Y576" s="54" t="str">
        <f>IF(NOTA[[#This Row],[JUMLAH]]="","",(NOTA[[#This Row],[JUMLAH]]-NOTA[[#This Row],[DISC 1-]])*NOTA[[#This Row],[DISC 2]])</f>
        <v/>
      </c>
      <c r="Z576" s="54" t="str">
        <f>IF(NOTA[[#This Row],[JUMLAH]]="","",NOTA[[#This Row],[DISC 1-]]+NOTA[[#This Row],[DISC 2-]])</f>
        <v/>
      </c>
      <c r="AA576" s="54" t="str">
        <f>IF(NOTA[[#This Row],[JUMLAH]]="","",NOTA[[#This Row],[JUMLAH]]-NOTA[[#This Row],[DISC]])</f>
        <v/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4" t="str">
        <f>IF(OR(NOTA[[#This Row],[QTY]]="",NOTA[[#This Row],[HARGA SATUAN]]="",),"",NOTA[[#This Row],[QTY]]*NOTA[[#This Row],[HARGA SATUAN]])</f>
        <v/>
      </c>
      <c r="AF576" s="51" t="str">
        <f ca="1">IF(NOTA[ID_H]="","",INDEX(NOTA[TANGGAL],MATCH(,INDIRECT(ADDRESS(ROW(NOTA[TANGGAL]),COLUMN(NOTA[TANGGAL]))&amp;":"&amp;ADDRESS(ROW(),COLUMN(NOTA[TANGGAL]))),-1)))</f>
        <v/>
      </c>
      <c r="AG576" s="49" t="str">
        <f ca="1">IF(NOTA[[#This Row],[NAMA BARANG]]="","",INDEX(NOTA[SUPPLIER],MATCH(,INDIRECT(ADDRESS(ROW(NOTA[ID]),COLUMN(NOTA[ID]))&amp;":"&amp;ADDRESS(ROW(),COLUMN(NOTA[ID]))),-1)))</f>
        <v/>
      </c>
      <c r="AH576" s="4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6" s="181" t="str">
        <f>IF(NOTA[[#This Row],[CONCAT1]]="","",MATCH(NOTA[[#This Row],[CONCAT1]],[2]!db[NB NOTA_C],0)+1)</f>
        <v/>
      </c>
    </row>
    <row r="577" spans="1:40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4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181" t="str">
        <f>IF(NOTA[[#This Row],[CONCAT1]]="","",MATCH(NOTA[[#This Row],[CONCAT1]],[2]!db[NB NOTA_C],0)+1)</f>
        <v/>
      </c>
    </row>
    <row r="578" spans="1:40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4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8" s="181" t="str">
        <f>IF(NOTA[[#This Row],[CONCAT1]]="","",MATCH(NOTA[[#This Row],[CONCAT1]],[2]!db[NB NOTA_C],0)+1)</f>
        <v/>
      </c>
    </row>
    <row r="579" spans="1:40" s="48" customFormat="1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26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4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181" t="str">
        <f>IF(NOTA[[#This Row],[CONCAT1]]="","",MATCH(NOTA[[#This Row],[CONCAT1]],[2]!db[NB NOTA_C],0)+1)</f>
        <v/>
      </c>
    </row>
    <row r="580" spans="1:40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4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181" t="str">
        <f>IF(NOTA[[#This Row],[CONCAT1]]="","",MATCH(NOTA[[#This Row],[CONCAT1]],[2]!db[NB NOTA_C],0)+1)</f>
        <v/>
      </c>
    </row>
    <row r="581" spans="1:40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4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1" s="181" t="str">
        <f>IF(NOTA[[#This Row],[CONCAT1]]="","",MATCH(NOTA[[#This Row],[CONCAT1]],[2]!db[NB NOTA_C],0)+1)</f>
        <v/>
      </c>
    </row>
    <row r="582" spans="1:40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4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2" s="181" t="str">
        <f>IF(NOTA[[#This Row],[CONCAT1]]="","",MATCH(NOTA[[#This Row],[CONCAT1]],[2]!db[NB NOTA_C],0)+1)</f>
        <v/>
      </c>
    </row>
    <row r="583" spans="1:40" s="48" customFormat="1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4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181" t="str">
        <f>IF(NOTA[[#This Row],[CONCAT1]]="","",MATCH(NOTA[[#This Row],[CONCAT1]],[2]!db[NB NOTA_C],0)+1)</f>
        <v/>
      </c>
    </row>
    <row r="584" spans="1:40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4" s="181" t="str">
        <f>IF(NOTA[[#This Row],[CONCAT1]]="","",MATCH(NOTA[[#This Row],[CONCAT1]],[2]!db[NB NOTA_C],0)+1)</f>
        <v/>
      </c>
    </row>
    <row r="585" spans="1:40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4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181" t="str">
        <f>IF(NOTA[[#This Row],[CONCAT1]]="","",MATCH(NOTA[[#This Row],[CONCAT1]],[2]!db[NB NOTA_C],0)+1)</f>
        <v/>
      </c>
    </row>
    <row r="586" spans="1:40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4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181" t="str">
        <f>IF(NOTA[[#This Row],[CONCAT1]]="","",MATCH(NOTA[[#This Row],[CONCAT1]],[2]!db[NB NOTA_C],0)+1)</f>
        <v/>
      </c>
    </row>
    <row r="587" spans="1:40" s="48" customFormat="1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4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7" s="181" t="str">
        <f>IF(NOTA[[#This Row],[CONCAT1]]="","",MATCH(NOTA[[#This Row],[CONCAT1]],[2]!db[NB NOTA_C],0)+1)</f>
        <v/>
      </c>
    </row>
    <row r="588" spans="1:40" ht="20.100000000000001" customHeight="1" x14ac:dyDescent="0.25">
      <c r="A5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0" t="str">
        <f>IF(NOTA[[#This Row],[ID_P]]="","",MATCH(NOTA[[#This Row],[ID_P]],[1]!B_MSK[N_ID],0))</f>
        <v/>
      </c>
      <c r="D588" s="50" t="str">
        <f ca="1">IF(NOTA[[#This Row],[NAMA BARANG]]="","",INDEX(NOTA[ID],MATCH(,INDIRECT(ADDRESS(ROW(NOTA[ID]),COLUMN(NOTA[ID]))&amp;":"&amp;ADDRESS(ROW(),COLUMN(NOTA[ID]))),-1)))</f>
        <v/>
      </c>
      <c r="E588" s="23"/>
      <c r="F588" s="26"/>
      <c r="G588" s="26"/>
      <c r="H588" s="31"/>
      <c r="I588" s="26"/>
      <c r="J588" s="51"/>
      <c r="K588" s="26"/>
      <c r="L588" s="26"/>
      <c r="M588" s="39"/>
      <c r="N588" s="26"/>
      <c r="O588" s="26"/>
      <c r="P588" s="49"/>
      <c r="Q588" s="52"/>
      <c r="R588" s="39"/>
      <c r="S588" s="53"/>
      <c r="T588" s="53"/>
      <c r="U588" s="54"/>
      <c r="V588" s="37"/>
      <c r="W588" s="54" t="str">
        <f>IF(NOTA[[#This Row],[HARGA/ CTN]]="",NOTA[[#This Row],[JUMLAH_H]],NOTA[[#This Row],[HARGA/ CTN]]*IF(NOTA[[#This Row],[C]]="",0,NOTA[[#This Row],[C]]))</f>
        <v/>
      </c>
      <c r="X588" s="54" t="str">
        <f>IF(NOTA[[#This Row],[JUMLAH]]="","",NOTA[[#This Row],[JUMLAH]]*NOTA[[#This Row],[DISC 1]])</f>
        <v/>
      </c>
      <c r="Y588" s="54" t="str">
        <f>IF(NOTA[[#This Row],[JUMLAH]]="","",(NOTA[[#This Row],[JUMLAH]]-NOTA[[#This Row],[DISC 1-]])*NOTA[[#This Row],[DISC 2]])</f>
        <v/>
      </c>
      <c r="Z588" s="54" t="str">
        <f>IF(NOTA[[#This Row],[JUMLAH]]="","",NOTA[[#This Row],[DISC 1-]]+NOTA[[#This Row],[DISC 2-]])</f>
        <v/>
      </c>
      <c r="AA588" s="54" t="str">
        <f>IF(NOTA[[#This Row],[JUMLAH]]="","",NOTA[[#This Row],[JUMLAH]]-NOTA[[#This Row],[DISC]])</f>
        <v/>
      </c>
      <c r="AB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4" t="str">
        <f>IF(OR(NOTA[[#This Row],[QTY]]="",NOTA[[#This Row],[HARGA SATUAN]]="",),"",NOTA[[#This Row],[QTY]]*NOTA[[#This Row],[HARGA SATUAN]])</f>
        <v/>
      </c>
      <c r="AF588" s="51" t="str">
        <f ca="1">IF(NOTA[ID_H]="","",INDEX(NOTA[TANGGAL],MATCH(,INDIRECT(ADDRESS(ROW(NOTA[TANGGAL]),COLUMN(NOTA[TANGGAL]))&amp;":"&amp;ADDRESS(ROW(),COLUMN(NOTA[TANGGAL]))),-1)))</f>
        <v/>
      </c>
      <c r="AG588" s="49" t="str">
        <f ca="1">IF(NOTA[[#This Row],[NAMA BARANG]]="","",INDEX(NOTA[SUPPLIER],MATCH(,INDIRECT(ADDRESS(ROW(NOTA[ID]),COLUMN(NOTA[ID]))&amp;":"&amp;ADDRESS(ROW(),COLUMN(NOTA[ID]))),-1)))</f>
        <v/>
      </c>
      <c r="AH588" s="49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8" s="181" t="str">
        <f>IF(NOTA[[#This Row],[CONCAT1]]="","",MATCH(NOTA[[#This Row],[CONCAT1]],[2]!db[NB NOTA_C],0)+1)</f>
        <v/>
      </c>
    </row>
    <row r="589" spans="1:40" ht="20.100000000000001" customHeight="1" x14ac:dyDescent="0.25">
      <c r="A5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0" t="str">
        <f>IF(NOTA[[#This Row],[ID_P]]="","",MATCH(NOTA[[#This Row],[ID_P]],[1]!B_MSK[N_ID],0))</f>
        <v/>
      </c>
      <c r="D589" s="50" t="str">
        <f ca="1">IF(NOTA[[#This Row],[NAMA BARANG]]="","",INDEX(NOTA[ID],MATCH(,INDIRECT(ADDRESS(ROW(NOTA[ID]),COLUMN(NOTA[ID]))&amp;":"&amp;ADDRESS(ROW(),COLUMN(NOTA[ID]))),-1)))</f>
        <v/>
      </c>
      <c r="E589" s="23"/>
      <c r="F589" s="26"/>
      <c r="G589" s="26"/>
      <c r="H589" s="31"/>
      <c r="I589" s="26"/>
      <c r="J589" s="51"/>
      <c r="K589" s="26"/>
      <c r="L589" s="26"/>
      <c r="M589" s="39"/>
      <c r="N589" s="26"/>
      <c r="O589" s="26"/>
      <c r="P589" s="49"/>
      <c r="Q589" s="52"/>
      <c r="R589" s="39"/>
      <c r="S589" s="53"/>
      <c r="T589" s="53"/>
      <c r="U589" s="54"/>
      <c r="V589" s="37"/>
      <c r="W589" s="54" t="str">
        <f>IF(NOTA[[#This Row],[HARGA/ CTN]]="",NOTA[[#This Row],[JUMLAH_H]],NOTA[[#This Row],[HARGA/ CTN]]*IF(NOTA[[#This Row],[C]]="",0,NOTA[[#This Row],[C]]))</f>
        <v/>
      </c>
      <c r="X589" s="54" t="str">
        <f>IF(NOTA[[#This Row],[JUMLAH]]="","",NOTA[[#This Row],[JUMLAH]]*NOTA[[#This Row],[DISC 1]])</f>
        <v/>
      </c>
      <c r="Y589" s="54" t="str">
        <f>IF(NOTA[[#This Row],[JUMLAH]]="","",(NOTA[[#This Row],[JUMLAH]]-NOTA[[#This Row],[DISC 1-]])*NOTA[[#This Row],[DISC 2]])</f>
        <v/>
      </c>
      <c r="Z589" s="54" t="str">
        <f>IF(NOTA[[#This Row],[JUMLAH]]="","",NOTA[[#This Row],[DISC 1-]]+NOTA[[#This Row],[DISC 2-]])</f>
        <v/>
      </c>
      <c r="AA589" s="54" t="str">
        <f>IF(NOTA[[#This Row],[JUMLAH]]="","",NOTA[[#This Row],[JUMLAH]]-NOTA[[#This Row],[DISC]])</f>
        <v/>
      </c>
      <c r="AB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54" t="str">
        <f>IF(OR(NOTA[[#This Row],[QTY]]="",NOTA[[#This Row],[HARGA SATUAN]]="",),"",NOTA[[#This Row],[QTY]]*NOTA[[#This Row],[HARGA SATUAN]])</f>
        <v/>
      </c>
      <c r="AF589" s="51" t="str">
        <f ca="1">IF(NOTA[ID_H]="","",INDEX(NOTA[TANGGAL],MATCH(,INDIRECT(ADDRESS(ROW(NOTA[TANGGAL]),COLUMN(NOTA[TANGGAL]))&amp;":"&amp;ADDRESS(ROW(),COLUMN(NOTA[TANGGAL]))),-1)))</f>
        <v/>
      </c>
      <c r="AG589" s="49" t="str">
        <f ca="1">IF(NOTA[[#This Row],[NAMA BARANG]]="","",INDEX(NOTA[SUPPLIER],MATCH(,INDIRECT(ADDRESS(ROW(NOTA[ID]),COLUMN(NOTA[ID]))&amp;":"&amp;ADDRESS(ROW(),COLUMN(NOTA[ID]))),-1)))</f>
        <v/>
      </c>
      <c r="AH589" s="49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9" s="181" t="str">
        <f>IF(NOTA[[#This Row],[CONCAT1]]="","",MATCH(NOTA[[#This Row],[CONCAT1]],[2]!db[NB NOTA_C],0)+1)</f>
        <v/>
      </c>
    </row>
    <row r="590" spans="1:40" ht="20.100000000000001" customHeight="1" x14ac:dyDescent="0.25">
      <c r="A5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0" t="str">
        <f>IF(NOTA[[#This Row],[ID_P]]="","",MATCH(NOTA[[#This Row],[ID_P]],[1]!B_MSK[N_ID],0))</f>
        <v/>
      </c>
      <c r="D590" s="50" t="str">
        <f ca="1">IF(NOTA[[#This Row],[NAMA BARANG]]="","",INDEX(NOTA[ID],MATCH(,INDIRECT(ADDRESS(ROW(NOTA[ID]),COLUMN(NOTA[ID]))&amp;":"&amp;ADDRESS(ROW(),COLUMN(NOTA[ID]))),-1)))</f>
        <v/>
      </c>
      <c r="E590" s="23"/>
      <c r="F590" s="26"/>
      <c r="G590" s="26"/>
      <c r="H590" s="31"/>
      <c r="I590" s="26"/>
      <c r="J590" s="51"/>
      <c r="K590" s="26"/>
      <c r="L590" s="26"/>
      <c r="M590" s="39"/>
      <c r="N590" s="26"/>
      <c r="O590" s="26"/>
      <c r="P590" s="49"/>
      <c r="Q590" s="52"/>
      <c r="R590" s="39"/>
      <c r="S590" s="53"/>
      <c r="T590" s="53"/>
      <c r="U590" s="54"/>
      <c r="V590" s="37"/>
      <c r="W590" s="54" t="str">
        <f>IF(NOTA[[#This Row],[HARGA/ CTN]]="",NOTA[[#This Row],[JUMLAH_H]],NOTA[[#This Row],[HARGA/ CTN]]*IF(NOTA[[#This Row],[C]]="",0,NOTA[[#This Row],[C]]))</f>
        <v/>
      </c>
      <c r="X590" s="54" t="str">
        <f>IF(NOTA[[#This Row],[JUMLAH]]="","",NOTA[[#This Row],[JUMLAH]]*NOTA[[#This Row],[DISC 1]])</f>
        <v/>
      </c>
      <c r="Y590" s="54" t="str">
        <f>IF(NOTA[[#This Row],[JUMLAH]]="","",(NOTA[[#This Row],[JUMLAH]]-NOTA[[#This Row],[DISC 1-]])*NOTA[[#This Row],[DISC 2]])</f>
        <v/>
      </c>
      <c r="Z590" s="54" t="str">
        <f>IF(NOTA[[#This Row],[JUMLAH]]="","",NOTA[[#This Row],[DISC 1-]]+NOTA[[#This Row],[DISC 2-]])</f>
        <v/>
      </c>
      <c r="AA590" s="54" t="str">
        <f>IF(NOTA[[#This Row],[JUMLAH]]="","",NOTA[[#This Row],[JUMLAH]]-NOTA[[#This Row],[DISC]])</f>
        <v/>
      </c>
      <c r="AB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54" t="str">
        <f>IF(OR(NOTA[[#This Row],[QTY]]="",NOTA[[#This Row],[HARGA SATUAN]]="",),"",NOTA[[#This Row],[QTY]]*NOTA[[#This Row],[HARGA SATUAN]])</f>
        <v/>
      </c>
      <c r="AF590" s="51" t="str">
        <f ca="1">IF(NOTA[ID_H]="","",INDEX(NOTA[TANGGAL],MATCH(,INDIRECT(ADDRESS(ROW(NOTA[TANGGAL]),COLUMN(NOTA[TANGGAL]))&amp;":"&amp;ADDRESS(ROW(),COLUMN(NOTA[TANGGAL]))),-1)))</f>
        <v/>
      </c>
      <c r="AG590" s="49" t="str">
        <f ca="1">IF(NOTA[[#This Row],[NAMA BARANG]]="","",INDEX(NOTA[SUPPLIER],MATCH(,INDIRECT(ADDRESS(ROW(NOTA[ID]),COLUMN(NOTA[ID]))&amp;":"&amp;ADDRESS(ROW(),COLUMN(NOTA[ID]))),-1)))</f>
        <v/>
      </c>
      <c r="AH590" s="49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0" s="181" t="str">
        <f>IF(NOTA[[#This Row],[CONCAT1]]="","",MATCH(NOTA[[#This Row],[CONCAT1]],[2]!db[NB NOTA_C],0)+1)</f>
        <v/>
      </c>
    </row>
    <row r="591" spans="1:40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 t="str">
        <f ca="1">IF(NOTA[[#This Row],[NAMA BARANG]]="","",INDEX(NOTA[ID],MATCH(,INDIRECT(ADDRESS(ROW(NOTA[ID]),COLUMN(NOTA[ID]))&amp;":"&amp;ADDRESS(ROW(),COLUMN(NOTA[ID]))),-1)))</f>
        <v/>
      </c>
      <c r="E591" s="30"/>
      <c r="F591" s="26"/>
      <c r="G591" s="26"/>
      <c r="H591" s="31"/>
      <c r="I591" s="32"/>
      <c r="J591" s="33"/>
      <c r="K591" s="26"/>
      <c r="L591" s="26"/>
      <c r="M591" s="34"/>
      <c r="N591" s="26"/>
      <c r="O591" s="26"/>
      <c r="P591" s="28"/>
      <c r="Q591" s="46"/>
      <c r="R591" s="39"/>
      <c r="S591" s="53"/>
      <c r="T591" s="35"/>
      <c r="U591" s="36"/>
      <c r="V591" s="37"/>
      <c r="W591" s="36" t="str">
        <f>IF(NOTA[[#This Row],[HARGA/ CTN]]="",NOTA[[#This Row],[JUMLAH_H]],NOTA[[#This Row],[HARGA/ CTN]]*IF(NOTA[[#This Row],[C]]="",0,NOTA[[#This Row],[C]]))</f>
        <v/>
      </c>
      <c r="X591" s="36" t="str">
        <f>IF(NOTA[[#This Row],[JUMLAH]]="","",NOTA[[#This Row],[JUMLAH]]*NOTA[[#This Row],[DISC 1]])</f>
        <v/>
      </c>
      <c r="Y591" s="36" t="str">
        <f>IF(NOTA[[#This Row],[JUMLAH]]="","",(NOTA[[#This Row],[JUMLAH]]-NOTA[[#This Row],[DISC 1-]])*NOTA[[#This Row],[DISC 2]])</f>
        <v/>
      </c>
      <c r="Z591" s="36" t="str">
        <f>IF(NOTA[[#This Row],[JUMLAH]]="","",NOTA[[#This Row],[DISC 1-]]+NOTA[[#This Row],[DISC 2-]])</f>
        <v/>
      </c>
      <c r="AA591" s="36" t="str">
        <f>IF(NOTA[[#This Row],[JUMLAH]]="","",NOTA[[#This Row],[JUMLAH]]-NOTA[[#This Row],[DISC]])</f>
        <v/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36" t="str">
        <f>IF(OR(NOTA[[#This Row],[QTY]]="",NOTA[[#This Row],[HARGA SATUAN]]="",),"",NOTA[[#This Row],[QTY]]*NOTA[[#This Row],[HARGA SATUAN]])</f>
        <v/>
      </c>
      <c r="AF591" s="33" t="str">
        <f ca="1">IF(NOTA[ID_H]="","",INDEX(NOTA[TANGGAL],MATCH(,INDIRECT(ADDRESS(ROW(NOTA[TANGGAL]),COLUMN(NOTA[TANGGAL]))&amp;":"&amp;ADDRESS(ROW(),COLUMN(NOTA[TANGGAL]))),-1)))</f>
        <v/>
      </c>
      <c r="AG591" s="28" t="str">
        <f ca="1">IF(NOTA[[#This Row],[NAMA BARANG]]="","",INDEX(NOTA[SUPPLIER],MATCH(,INDIRECT(ADDRESS(ROW(NOTA[ID]),COLUMN(NOTA[ID]))&amp;":"&amp;ADDRESS(ROW(),COLUMN(NOTA[ID]))),-1)))</f>
        <v/>
      </c>
      <c r="AH591" s="28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1" s="181" t="str">
        <f>IF(NOTA[[#This Row],[CONCAT1]]="","",MATCH(NOTA[[#This Row],[CONCAT1]],[2]!db[NB NOTA_C],0)+1)</f>
        <v/>
      </c>
    </row>
    <row r="592" spans="1:40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 t="str">
        <f ca="1">IF(NOTA[[#This Row],[NAMA BARANG]]="","",INDEX(NOTA[ID],MATCH(,INDIRECT(ADDRESS(ROW(NOTA[ID]),COLUMN(NOTA[ID]))&amp;":"&amp;ADDRESS(ROW(),COLUMN(NOTA[ID]))),-1)))</f>
        <v/>
      </c>
      <c r="E592" s="30"/>
      <c r="F592" s="32"/>
      <c r="G592" s="32"/>
      <c r="H592" s="55"/>
      <c r="I592" s="32"/>
      <c r="J592" s="33"/>
      <c r="K592" s="32"/>
      <c r="L592" s="26"/>
      <c r="M592" s="34"/>
      <c r="N592" s="32"/>
      <c r="O592" s="26"/>
      <c r="P592" s="28"/>
      <c r="Q592" s="46"/>
      <c r="R592" s="39"/>
      <c r="S592" s="35"/>
      <c r="T592" s="35"/>
      <c r="U592" s="36"/>
      <c r="V592" s="37"/>
      <c r="W592" s="36" t="str">
        <f>IF(NOTA[[#This Row],[HARGA/ CTN]]="",NOTA[[#This Row],[JUMLAH_H]],NOTA[[#This Row],[HARGA/ CTN]]*IF(NOTA[[#This Row],[C]]="",0,NOTA[[#This Row],[C]]))</f>
        <v/>
      </c>
      <c r="X592" s="36" t="str">
        <f>IF(NOTA[[#This Row],[JUMLAH]]="","",NOTA[[#This Row],[JUMLAH]]*NOTA[[#This Row],[DISC 1]])</f>
        <v/>
      </c>
      <c r="Y592" s="36" t="str">
        <f>IF(NOTA[[#This Row],[JUMLAH]]="","",(NOTA[[#This Row],[JUMLAH]]-NOTA[[#This Row],[DISC 1-]])*NOTA[[#This Row],[DISC 2]])</f>
        <v/>
      </c>
      <c r="Z592" s="36" t="str">
        <f>IF(NOTA[[#This Row],[JUMLAH]]="","",NOTA[[#This Row],[DISC 1-]]+NOTA[[#This Row],[DISC 2-]])</f>
        <v/>
      </c>
      <c r="AA592" s="36" t="str">
        <f>IF(NOTA[[#This Row],[JUMLAH]]="","",NOTA[[#This Row],[JUMLAH]]-NOTA[[#This Row],[DISC]])</f>
        <v/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36" t="str">
        <f>IF(OR(NOTA[[#This Row],[QTY]]="",NOTA[[#This Row],[HARGA SATUAN]]="",),"",NOTA[[#This Row],[QTY]]*NOTA[[#This Row],[HARGA SATUAN]])</f>
        <v/>
      </c>
      <c r="AF592" s="33" t="str">
        <f ca="1">IF(NOTA[ID_H]="","",INDEX(NOTA[TANGGAL],MATCH(,INDIRECT(ADDRESS(ROW(NOTA[TANGGAL]),COLUMN(NOTA[TANGGAL]))&amp;":"&amp;ADDRESS(ROW(),COLUMN(NOTA[TANGGAL]))),-1)))</f>
        <v/>
      </c>
      <c r="AG592" s="28" t="str">
        <f ca="1">IF(NOTA[[#This Row],[NAMA BARANG]]="","",INDEX(NOTA[SUPPLIER],MATCH(,INDIRECT(ADDRESS(ROW(NOTA[ID]),COLUMN(NOTA[ID]))&amp;":"&amp;ADDRESS(ROW(),COLUMN(NOTA[ID]))),-1)))</f>
        <v/>
      </c>
      <c r="AH592" s="28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2" s="181" t="str">
        <f>IF(NOTA[[#This Row],[CONCAT1]]="","",MATCH(NOTA[[#This Row],[CONCAT1]],[2]!db[NB NOTA_C],0)+1)</f>
        <v/>
      </c>
    </row>
    <row r="593" spans="1:40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 t="str">
        <f ca="1">IF(NOTA[[#This Row],[NAMA BARANG]]="","",INDEX(NOTA[ID],MATCH(,INDIRECT(ADDRESS(ROW(NOTA[ID]),COLUMN(NOTA[ID]))&amp;":"&amp;ADDRESS(ROW(),COLUMN(NOTA[ID]))),-1)))</f>
        <v/>
      </c>
      <c r="E593" s="30"/>
      <c r="F593" s="26"/>
      <c r="G593" s="26"/>
      <c r="H593" s="31"/>
      <c r="I593" s="32"/>
      <c r="J593" s="33"/>
      <c r="K593" s="32"/>
      <c r="L593" s="26"/>
      <c r="M593" s="34"/>
      <c r="N593" s="32"/>
      <c r="O593" s="26"/>
      <c r="P593" s="28"/>
      <c r="Q593" s="46"/>
      <c r="R593" s="39"/>
      <c r="S593" s="35"/>
      <c r="T593" s="35"/>
      <c r="U593" s="36"/>
      <c r="V593" s="37"/>
      <c r="W593" s="36" t="str">
        <f>IF(NOTA[[#This Row],[HARGA/ CTN]]="",NOTA[[#This Row],[JUMLAH_H]],NOTA[[#This Row],[HARGA/ CTN]]*IF(NOTA[[#This Row],[C]]="",0,NOTA[[#This Row],[C]]))</f>
        <v/>
      </c>
      <c r="X593" s="36" t="str">
        <f>IF(NOTA[[#This Row],[JUMLAH]]="","",NOTA[[#This Row],[JUMLAH]]*NOTA[[#This Row],[DISC 1]])</f>
        <v/>
      </c>
      <c r="Y593" s="36" t="str">
        <f>IF(NOTA[[#This Row],[JUMLAH]]="","",(NOTA[[#This Row],[JUMLAH]]-NOTA[[#This Row],[DISC 1-]])*NOTA[[#This Row],[DISC 2]])</f>
        <v/>
      </c>
      <c r="Z593" s="36" t="str">
        <f>IF(NOTA[[#This Row],[JUMLAH]]="","",NOTA[[#This Row],[DISC 1-]]+NOTA[[#This Row],[DISC 2-]])</f>
        <v/>
      </c>
      <c r="AA593" s="36" t="str">
        <f>IF(NOTA[[#This Row],[JUMLAH]]="","",NOTA[[#This Row],[JUMLAH]]-NOTA[[#This Row],[DISC]])</f>
        <v/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6" t="str">
        <f>IF(OR(NOTA[[#This Row],[QTY]]="",NOTA[[#This Row],[HARGA SATUAN]]="",),"",NOTA[[#This Row],[QTY]]*NOTA[[#This Row],[HARGA SATUAN]])</f>
        <v/>
      </c>
      <c r="AF593" s="33" t="str">
        <f ca="1">IF(NOTA[ID_H]="","",INDEX(NOTA[TANGGAL],MATCH(,INDIRECT(ADDRESS(ROW(NOTA[TANGGAL]),COLUMN(NOTA[TANGGAL]))&amp;":"&amp;ADDRESS(ROW(),COLUMN(NOTA[TANGGAL]))),-1)))</f>
        <v/>
      </c>
      <c r="AG593" s="28" t="str">
        <f ca="1">IF(NOTA[[#This Row],[NAMA BARANG]]="","",INDEX(NOTA[SUPPLIER],MATCH(,INDIRECT(ADDRESS(ROW(NOTA[ID]),COLUMN(NOTA[ID]))&amp;":"&amp;ADDRESS(ROW(),COLUMN(NOTA[ID]))),-1)))</f>
        <v/>
      </c>
      <c r="AH593" s="28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3" s="181" t="str">
        <f>IF(NOTA[[#This Row],[CONCAT1]]="","",MATCH(NOTA[[#This Row],[CONCAT1]],[2]!db[NB NOTA_C],0)+1)</f>
        <v/>
      </c>
    </row>
    <row r="594" spans="1:40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3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4" s="181" t="str">
        <f>IF(NOTA[[#This Row],[CONCAT1]]="","",MATCH(NOTA[[#This Row],[CONCAT1]],[2]!db[NB NOTA_C],0)+1)</f>
        <v/>
      </c>
    </row>
    <row r="595" spans="1:40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 t="str">
        <f ca="1">IF(NOTA[[#This Row],[NAMA BARANG]]="","",INDEX(NOTA[ID],MATCH(,INDIRECT(ADDRESS(ROW(NOTA[ID]),COLUMN(NOTA[ID]))&amp;":"&amp;ADDRESS(ROW(),COLUMN(NOTA[ID]))),-1)))</f>
        <v/>
      </c>
      <c r="E595" s="30"/>
      <c r="F595" s="26"/>
      <c r="G595" s="26"/>
      <c r="H595" s="31"/>
      <c r="I595" s="32"/>
      <c r="J595" s="33"/>
      <c r="K595" s="32"/>
      <c r="L595" s="26"/>
      <c r="M595" s="34"/>
      <c r="N595" s="32"/>
      <c r="O595" s="26"/>
      <c r="P595" s="28"/>
      <c r="Q595" s="46"/>
      <c r="R595" s="39"/>
      <c r="S595" s="35"/>
      <c r="T595" s="35"/>
      <c r="U595" s="36"/>
      <c r="V595" s="37"/>
      <c r="W595" s="36" t="str">
        <f>IF(NOTA[[#This Row],[HARGA/ CTN]]="",NOTA[[#This Row],[JUMLAH_H]],NOTA[[#This Row],[HARGA/ CTN]]*IF(NOTA[[#This Row],[C]]="",0,NOTA[[#This Row],[C]]))</f>
        <v/>
      </c>
      <c r="X595" s="36" t="str">
        <f>IF(NOTA[[#This Row],[JUMLAH]]="","",NOTA[[#This Row],[JUMLAH]]*NOTA[[#This Row],[DISC 1]])</f>
        <v/>
      </c>
      <c r="Y595" s="36" t="str">
        <f>IF(NOTA[[#This Row],[JUMLAH]]="","",(NOTA[[#This Row],[JUMLAH]]-NOTA[[#This Row],[DISC 1-]])*NOTA[[#This Row],[DISC 2]])</f>
        <v/>
      </c>
      <c r="Z595" s="36" t="str">
        <f>IF(NOTA[[#This Row],[JUMLAH]]="","",NOTA[[#This Row],[DISC 1-]]+NOTA[[#This Row],[DISC 2-]])</f>
        <v/>
      </c>
      <c r="AA595" s="36" t="str">
        <f>IF(NOTA[[#This Row],[JUMLAH]]="","",NOTA[[#This Row],[JUMLAH]]-NOTA[[#This Row],[DISC]])</f>
        <v/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36" t="str">
        <f>IF(OR(NOTA[[#This Row],[QTY]]="",NOTA[[#This Row],[HARGA SATUAN]]="",),"",NOTA[[#This Row],[QTY]]*NOTA[[#This Row],[HARGA SATUAN]])</f>
        <v/>
      </c>
      <c r="AF595" s="33" t="str">
        <f ca="1">IF(NOTA[ID_H]="","",INDEX(NOTA[TANGGAL],MATCH(,INDIRECT(ADDRESS(ROW(NOTA[TANGGAL]),COLUMN(NOTA[TANGGAL]))&amp;":"&amp;ADDRESS(ROW(),COLUMN(NOTA[TANGGAL]))),-1)))</f>
        <v/>
      </c>
      <c r="AG595" s="28" t="str">
        <f ca="1">IF(NOTA[[#This Row],[NAMA BARANG]]="","",INDEX(NOTA[SUPPLIER],MATCH(,INDIRECT(ADDRESS(ROW(NOTA[ID]),COLUMN(NOTA[ID]))&amp;":"&amp;ADDRESS(ROW(),COLUMN(NOTA[ID]))),-1)))</f>
        <v/>
      </c>
      <c r="AH595" s="28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5" s="181" t="str">
        <f>IF(NOTA[[#This Row],[CONCAT1]]="","",MATCH(NOTA[[#This Row],[CONCAT1]],[2]!db[NB NOTA_C],0)+1)</f>
        <v/>
      </c>
    </row>
    <row r="596" spans="1:40" ht="20.100000000000001" customHeight="1" x14ac:dyDescent="0.25">
      <c r="A5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29" t="str">
        <f>IF(NOTA[[#This Row],[ID_P]]="","",MATCH(NOTA[[#This Row],[ID_P]],[1]!B_MSK[N_ID],0))</f>
        <v/>
      </c>
      <c r="D596" s="29" t="str">
        <f ca="1">IF(NOTA[[#This Row],[NAMA BARANG]]="","",INDEX(NOTA[ID],MATCH(,INDIRECT(ADDRESS(ROW(NOTA[ID]),COLUMN(NOTA[ID]))&amp;":"&amp;ADDRESS(ROW(),COLUMN(NOTA[ID]))),-1)))</f>
        <v/>
      </c>
      <c r="E596" s="30"/>
      <c r="F596" s="26"/>
      <c r="G596" s="26"/>
      <c r="H596" s="31"/>
      <c r="I596" s="32"/>
      <c r="J596" s="33"/>
      <c r="K596" s="32"/>
      <c r="L596" s="26"/>
      <c r="M596" s="34"/>
      <c r="N596" s="32"/>
      <c r="O596" s="26"/>
      <c r="P596" s="28"/>
      <c r="Q596" s="46"/>
      <c r="R596" s="39"/>
      <c r="S596" s="35"/>
      <c r="T596" s="35"/>
      <c r="U596" s="36"/>
      <c r="V596" s="37"/>
      <c r="W596" s="36" t="str">
        <f>IF(NOTA[[#This Row],[HARGA/ CTN]]="",NOTA[[#This Row],[JUMLAH_H]],NOTA[[#This Row],[HARGA/ CTN]]*IF(NOTA[[#This Row],[C]]="",0,NOTA[[#This Row],[C]]))</f>
        <v/>
      </c>
      <c r="X596" s="36" t="str">
        <f>IF(NOTA[[#This Row],[JUMLAH]]="","",NOTA[[#This Row],[JUMLAH]]*NOTA[[#This Row],[DISC 1]])</f>
        <v/>
      </c>
      <c r="Y596" s="36" t="str">
        <f>IF(NOTA[[#This Row],[JUMLAH]]="","",(NOTA[[#This Row],[JUMLAH]]-NOTA[[#This Row],[DISC 1-]])*NOTA[[#This Row],[DISC 2]])</f>
        <v/>
      </c>
      <c r="Z596" s="36" t="str">
        <f>IF(NOTA[[#This Row],[JUMLAH]]="","",NOTA[[#This Row],[DISC 1-]]+NOTA[[#This Row],[DISC 2-]])</f>
        <v/>
      </c>
      <c r="AA596" s="36" t="str">
        <f>IF(NOTA[[#This Row],[JUMLAH]]="","",NOTA[[#This Row],[JUMLAH]]-NOTA[[#This Row],[DISC]])</f>
        <v/>
      </c>
      <c r="AB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36" t="str">
        <f>IF(OR(NOTA[[#This Row],[QTY]]="",NOTA[[#This Row],[HARGA SATUAN]]="",),"",NOTA[[#This Row],[QTY]]*NOTA[[#This Row],[HARGA SATUAN]])</f>
        <v/>
      </c>
      <c r="AF596" s="33" t="str">
        <f ca="1">IF(NOTA[ID_H]="","",INDEX(NOTA[TANGGAL],MATCH(,INDIRECT(ADDRESS(ROW(NOTA[TANGGAL]),COLUMN(NOTA[TANGGAL]))&amp;":"&amp;ADDRESS(ROW(),COLUMN(NOTA[TANGGAL]))),-1)))</f>
        <v/>
      </c>
      <c r="AG596" s="28" t="str">
        <f ca="1">IF(NOTA[[#This Row],[NAMA BARANG]]="","",INDEX(NOTA[SUPPLIER],MATCH(,INDIRECT(ADDRESS(ROW(NOTA[ID]),COLUMN(NOTA[ID]))&amp;":"&amp;ADDRESS(ROW(),COLUMN(NOTA[ID]))),-1)))</f>
        <v/>
      </c>
      <c r="AH596" s="28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6" s="181" t="str">
        <f>IF(NOTA[[#This Row],[CONCAT1]]="","",MATCH(NOTA[[#This Row],[CONCAT1]],[2]!db[NB NOTA_C],0)+1)</f>
        <v/>
      </c>
    </row>
    <row r="597" spans="1:40" ht="20.100000000000001" customHeight="1" x14ac:dyDescent="0.25">
      <c r="A5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29" t="str">
        <f>IF(NOTA[[#This Row],[ID_P]]="","",MATCH(NOTA[[#This Row],[ID_P]],[1]!B_MSK[N_ID],0))</f>
        <v/>
      </c>
      <c r="D597" s="29" t="str">
        <f ca="1">IF(NOTA[[#This Row],[NAMA BARANG]]="","",INDEX(NOTA[ID],MATCH(,INDIRECT(ADDRESS(ROW(NOTA[ID]),COLUMN(NOTA[ID]))&amp;":"&amp;ADDRESS(ROW(),COLUMN(NOTA[ID]))),-1)))</f>
        <v/>
      </c>
      <c r="E597" s="30"/>
      <c r="F597" s="26"/>
      <c r="G597" s="26"/>
      <c r="H597" s="31"/>
      <c r="I597" s="32"/>
      <c r="J597" s="33"/>
      <c r="K597" s="32"/>
      <c r="L597" s="26"/>
      <c r="M597" s="34"/>
      <c r="N597" s="32"/>
      <c r="O597" s="26"/>
      <c r="P597" s="28"/>
      <c r="Q597" s="46"/>
      <c r="R597" s="39"/>
      <c r="S597" s="35"/>
      <c r="T597" s="35"/>
      <c r="U597" s="36"/>
      <c r="V597" s="37"/>
      <c r="W597" s="36" t="str">
        <f>IF(NOTA[[#This Row],[HARGA/ CTN]]="",NOTA[[#This Row],[JUMLAH_H]],NOTA[[#This Row],[HARGA/ CTN]]*IF(NOTA[[#This Row],[C]]="",0,NOTA[[#This Row],[C]]))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3" t="str">
        <f ca="1">IF(NOTA[ID_H]="","",INDEX(NOTA[TANGGAL],MATCH(,INDIRECT(ADDRESS(ROW(NOTA[TANGGAL]),COLUMN(NOTA[TANGGAL]))&amp;":"&amp;ADDRESS(ROW(),COLUMN(NOTA[TANGGAL]))),-1)))</f>
        <v/>
      </c>
      <c r="AG597" s="28" t="str">
        <f ca="1">IF(NOTA[[#This Row],[NAMA BARANG]]="","",INDEX(NOTA[SUPPLIER],MATCH(,INDIRECT(ADDRESS(ROW(NOTA[ID]),COLUMN(NOTA[ID]))&amp;":"&amp;ADDRESS(ROW(),COLUMN(NOTA[ID]))),-1)))</f>
        <v/>
      </c>
      <c r="AH597" s="28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181" t="str">
        <f>IF(NOTA[[#This Row],[CONCAT1]]="","",MATCH(NOTA[[#This Row],[CONCAT1]],[2]!db[NB NOTA_C],0)+1)</f>
        <v/>
      </c>
    </row>
    <row r="598" spans="1:40" ht="20.100000000000001" customHeight="1" x14ac:dyDescent="0.25">
      <c r="A5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29" t="str">
        <f>IF(NOTA[[#This Row],[ID_P]]="","",MATCH(NOTA[[#This Row],[ID_P]],[1]!B_MSK[N_ID],0))</f>
        <v/>
      </c>
      <c r="D598" s="29" t="str">
        <f ca="1">IF(NOTA[[#This Row],[NAMA BARANG]]="","",INDEX(NOTA[ID],MATCH(,INDIRECT(ADDRESS(ROW(NOTA[ID]),COLUMN(NOTA[ID]))&amp;":"&amp;ADDRESS(ROW(),COLUMN(NOTA[ID]))),-1)))</f>
        <v/>
      </c>
      <c r="E598" s="30"/>
      <c r="F598" s="26"/>
      <c r="G598" s="26"/>
      <c r="H598" s="31"/>
      <c r="I598" s="26"/>
      <c r="J598" s="33"/>
      <c r="K598" s="32"/>
      <c r="L598" s="26"/>
      <c r="M598" s="34"/>
      <c r="N598" s="32"/>
      <c r="O598" s="26"/>
      <c r="P598" s="28"/>
      <c r="Q598" s="46"/>
      <c r="R598" s="39"/>
      <c r="S598" s="35"/>
      <c r="T598" s="35"/>
      <c r="U598" s="36"/>
      <c r="V598" s="37"/>
      <c r="W598" s="36" t="str">
        <f>IF(NOTA[[#This Row],[HARGA/ CTN]]="",NOTA[[#This Row],[JUMLAH_H]],NOTA[[#This Row],[HARGA/ CTN]]*IF(NOTA[[#This Row],[C]]="",0,NOTA[[#This Row],[C]]))</f>
        <v/>
      </c>
      <c r="X598" s="36" t="str">
        <f>IF(NOTA[[#This Row],[JUMLAH]]="","",NOTA[[#This Row],[JUMLAH]]*NOTA[[#This Row],[DISC 1]])</f>
        <v/>
      </c>
      <c r="Y598" s="36" t="str">
        <f>IF(NOTA[[#This Row],[JUMLAH]]="","",(NOTA[[#This Row],[JUMLAH]]-NOTA[[#This Row],[DISC 1-]])*NOTA[[#This Row],[DISC 2]])</f>
        <v/>
      </c>
      <c r="Z598" s="36" t="str">
        <f>IF(NOTA[[#This Row],[JUMLAH]]="","",NOTA[[#This Row],[DISC 1-]]+NOTA[[#This Row],[DISC 2-]])</f>
        <v/>
      </c>
      <c r="AA598" s="36" t="str">
        <f>IF(NOTA[[#This Row],[JUMLAH]]="","",NOTA[[#This Row],[JUMLAH]]-NOTA[[#This Row],[DISC]])</f>
        <v/>
      </c>
      <c r="AB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36" t="str">
        <f>IF(OR(NOTA[[#This Row],[QTY]]="",NOTA[[#This Row],[HARGA SATUAN]]="",),"",NOTA[[#This Row],[QTY]]*NOTA[[#This Row],[HARGA SATUAN]])</f>
        <v/>
      </c>
      <c r="AF598" s="33" t="str">
        <f ca="1">IF(NOTA[ID_H]="","",INDEX(NOTA[TANGGAL],MATCH(,INDIRECT(ADDRESS(ROW(NOTA[TANGGAL]),COLUMN(NOTA[TANGGAL]))&amp;":"&amp;ADDRESS(ROW(),COLUMN(NOTA[TANGGAL]))),-1)))</f>
        <v/>
      </c>
      <c r="AG598" s="28" t="str">
        <f ca="1">IF(NOTA[[#This Row],[NAMA BARANG]]="","",INDEX(NOTA[SUPPLIER],MATCH(,INDIRECT(ADDRESS(ROW(NOTA[ID]),COLUMN(NOTA[ID]))&amp;":"&amp;ADDRESS(ROW(),COLUMN(NOTA[ID]))),-1)))</f>
        <v/>
      </c>
      <c r="AH598" s="28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181" t="str">
        <f>IF(NOTA[[#This Row],[CONCAT1]]="","",MATCH(NOTA[[#This Row],[CONCAT1]],[2]!db[NB NOTA_C],0)+1)</f>
        <v/>
      </c>
    </row>
    <row r="599" spans="1:40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52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4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9" s="181" t="str">
        <f>IF(NOTA[[#This Row],[CONCAT1]]="","",MATCH(NOTA[[#This Row],[CONCAT1]],[2]!db[NB NOTA_C],0)+1)</f>
        <v/>
      </c>
    </row>
    <row r="600" spans="1:40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4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0" s="181" t="str">
        <f>IF(NOTA[[#This Row],[CONCAT1]]="","",MATCH(NOTA[[#This Row],[CONCAT1]],[2]!db[NB NOTA_C],0)+1)</f>
        <v/>
      </c>
    </row>
    <row r="601" spans="1:40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181" t="str">
        <f>IF(NOTA[[#This Row],[CONCAT1]]="","",MATCH(NOTA[[#This Row],[CONCAT1]],[2]!db[NB NOTA_C],0)+1)</f>
        <v/>
      </c>
    </row>
    <row r="602" spans="1:40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4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2" s="181" t="str">
        <f>IF(NOTA[[#This Row],[CONCAT1]]="","",MATCH(NOTA[[#This Row],[CONCAT1]],[2]!db[NB NOTA_C],0)+1)</f>
        <v/>
      </c>
    </row>
    <row r="603" spans="1:40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4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3" s="181" t="str">
        <f>IF(NOTA[[#This Row],[CONCAT1]]="","",MATCH(NOTA[[#This Row],[CONCAT1]],[2]!db[NB NOTA_C],0)+1)</f>
        <v/>
      </c>
    </row>
    <row r="604" spans="1:40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CTN]]*IF(NOTA[[#This Row],[C]]="",0,NOTA[[#This Row],[C]]))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49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181" t="str">
        <f>IF(NOTA[[#This Row],[CONCAT1]]="","",MATCH(NOTA[[#This Row],[CONCAT1]],[2]!db[NB NOTA_C],0)+1)</f>
        <v/>
      </c>
    </row>
    <row r="605" spans="1:40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CTN]]*IF(NOTA[[#This Row],[C]]="",0,NOTA[[#This Row],[C]]))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49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5" s="181" t="str">
        <f>IF(NOTA[[#This Row],[CONCAT1]]="","",MATCH(NOTA[[#This Row],[CONCAT1]],[2]!db[NB NOTA_C],0)+1)</f>
        <v/>
      </c>
    </row>
    <row r="606" spans="1:40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CTN]]*IF(NOTA[[#This Row],[C]]="",0,NOTA[[#This Row],[C]]))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49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6" s="181" t="str">
        <f>IF(NOTA[[#This Row],[CONCAT1]]="","",MATCH(NOTA[[#This Row],[CONCAT1]],[2]!db[NB NOTA_C],0)+1)</f>
        <v/>
      </c>
    </row>
    <row r="607" spans="1:40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 t="str">
        <f ca="1">IF(NOTA[[#This Row],[NAMA BARANG]]="","",INDEX(NOTA[ID],MATCH(,INDIRECT(ADDRESS(ROW(NOTA[ID]),COLUMN(NOTA[ID]))&amp;":"&amp;ADDRESS(ROW(),COLUMN(NOTA[ID]))),-1)))</f>
        <v/>
      </c>
      <c r="E607" s="30"/>
      <c r="F607" s="26"/>
      <c r="G607" s="26"/>
      <c r="H607" s="31"/>
      <c r="I607" s="32"/>
      <c r="J607" s="33"/>
      <c r="K607" s="32"/>
      <c r="L607" s="26"/>
      <c r="M607" s="34"/>
      <c r="N607" s="32"/>
      <c r="O607" s="26"/>
      <c r="P607" s="28"/>
      <c r="Q607" s="46"/>
      <c r="R607" s="39"/>
      <c r="S607" s="35"/>
      <c r="T607" s="35"/>
      <c r="U607" s="36"/>
      <c r="V607" s="37"/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36" t="str">
        <f>IF(OR(NOTA[[#This Row],[QTY]]="",NOTA[[#This Row],[HARGA SATUAN]]="",),"",NOTA[[#This Row],[QTY]]*NOTA[[#This Row],[HARGA SATUAN]])</f>
        <v/>
      </c>
      <c r="AF607" s="33" t="str">
        <f ca="1">IF(NOTA[ID_H]="","",INDEX(NOTA[TANGGAL],MATCH(,INDIRECT(ADDRESS(ROW(NOTA[TANGGAL]),COLUMN(NOTA[TANGGAL]))&amp;":"&amp;ADDRESS(ROW(),COLUMN(NOTA[TANGGAL]))),-1)))</f>
        <v/>
      </c>
      <c r="AG607" s="28" t="str">
        <f ca="1">IF(NOTA[[#This Row],[NAMA BARANG]]="","",INDEX(NOTA[SUPPLIER],MATCH(,INDIRECT(ADDRESS(ROW(NOTA[ID]),COLUMN(NOTA[ID]))&amp;":"&amp;ADDRESS(ROW(),COLUMN(NOTA[ID]))),-1)))</f>
        <v/>
      </c>
      <c r="AH607" s="28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7" s="181" t="str">
        <f>IF(NOTA[[#This Row],[CONCAT1]]="","",MATCH(NOTA[[#This Row],[CONCAT1]],[2]!db[NB NOTA_C],0)+1)</f>
        <v/>
      </c>
    </row>
    <row r="608" spans="1:40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 t="str">
        <f ca="1">IF(NOTA[[#This Row],[NAMA BARANG]]="","",INDEX(NOTA[ID],MATCH(,INDIRECT(ADDRESS(ROW(NOTA[ID]),COLUMN(NOTA[ID]))&amp;":"&amp;ADDRESS(ROW(),COLUMN(NOTA[ID]))),-1)))</f>
        <v/>
      </c>
      <c r="E608" s="30"/>
      <c r="F608" s="26"/>
      <c r="G608" s="26"/>
      <c r="H608" s="31"/>
      <c r="I608" s="32"/>
      <c r="J608" s="33"/>
      <c r="K608" s="32"/>
      <c r="L608" s="26"/>
      <c r="M608" s="34"/>
      <c r="N608" s="32"/>
      <c r="O608" s="26"/>
      <c r="P608" s="28"/>
      <c r="Q608" s="46"/>
      <c r="R608" s="39"/>
      <c r="S608" s="35"/>
      <c r="T608" s="35"/>
      <c r="U608" s="36"/>
      <c r="V608" s="37"/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36" t="str">
        <f>IF(OR(NOTA[[#This Row],[QTY]]="",NOTA[[#This Row],[HARGA SATUAN]]="",),"",NOTA[[#This Row],[QTY]]*NOTA[[#This Row],[HARGA SATUAN]])</f>
        <v/>
      </c>
      <c r="AF608" s="33" t="str">
        <f ca="1">IF(NOTA[ID_H]="","",INDEX(NOTA[TANGGAL],MATCH(,INDIRECT(ADDRESS(ROW(NOTA[TANGGAL]),COLUMN(NOTA[TANGGAL]))&amp;":"&amp;ADDRESS(ROW(),COLUMN(NOTA[TANGGAL]))),-1)))</f>
        <v/>
      </c>
      <c r="AG608" s="28" t="str">
        <f ca="1">IF(NOTA[[#This Row],[NAMA BARANG]]="","",INDEX(NOTA[SUPPLIER],MATCH(,INDIRECT(ADDRESS(ROW(NOTA[ID]),COLUMN(NOTA[ID]))&amp;":"&amp;ADDRESS(ROW(),COLUMN(NOTA[ID]))),-1)))</f>
        <v/>
      </c>
      <c r="AH608" s="28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8" s="181" t="str">
        <f>IF(NOTA[[#This Row],[CONCAT1]]="","",MATCH(NOTA[[#This Row],[CONCAT1]],[2]!db[NB NOTA_C],0)+1)</f>
        <v/>
      </c>
    </row>
    <row r="609" spans="1:40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181" t="str">
        <f>IF(NOTA[[#This Row],[CONCAT1]]="","",MATCH(NOTA[[#This Row],[CONCAT1]],[2]!db[NB NOTA_C],0)+1)</f>
        <v/>
      </c>
    </row>
    <row r="610" spans="1:40" s="48" customFormat="1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 t="str">
        <f ca="1">IF(NOTA[[#This Row],[NAMA BARANG]]="","",INDEX(NOTA[ID],MATCH(,INDIRECT(ADDRESS(ROW(NOTA[ID]),COLUMN(NOTA[ID]))&amp;":"&amp;ADDRESS(ROW(),COLUMN(NOTA[ID]))),-1)))</f>
        <v/>
      </c>
      <c r="E610" s="30"/>
      <c r="F610" s="26"/>
      <c r="G610" s="26"/>
      <c r="H610" s="31"/>
      <c r="I610" s="32"/>
      <c r="J610" s="33"/>
      <c r="K610" s="32"/>
      <c r="L610" s="26"/>
      <c r="M610" s="34"/>
      <c r="N610" s="32"/>
      <c r="O610" s="26"/>
      <c r="P610" s="28"/>
      <c r="Q610" s="46"/>
      <c r="R610" s="39"/>
      <c r="S610" s="35"/>
      <c r="T610" s="35"/>
      <c r="U610" s="36"/>
      <c r="V610" s="37"/>
      <c r="W610" s="36" t="str">
        <f>IF(NOTA[[#This Row],[HARGA/ CTN]]="",NOTA[[#This Row],[JUMLAH_H]],NOTA[[#This Row],[HARGA/ CTN]]*IF(NOTA[[#This Row],[C]]="",0,NOTA[[#This Row],[C]]))</f>
        <v/>
      </c>
      <c r="X610" s="36" t="str">
        <f>IF(NOTA[[#This Row],[JUMLAH]]="","",NOTA[[#This Row],[JUMLAH]]*NOTA[[#This Row],[DISC 1]])</f>
        <v/>
      </c>
      <c r="Y610" s="36" t="str">
        <f>IF(NOTA[[#This Row],[JUMLAH]]="","",(NOTA[[#This Row],[JUMLAH]]-NOTA[[#This Row],[DISC 1-]])*NOTA[[#This Row],[DISC 2]])</f>
        <v/>
      </c>
      <c r="Z610" s="36" t="str">
        <f>IF(NOTA[[#This Row],[JUMLAH]]="","",NOTA[[#This Row],[DISC 1-]]+NOTA[[#This Row],[DISC 2-]])</f>
        <v/>
      </c>
      <c r="AA610" s="36" t="str">
        <f>IF(NOTA[[#This Row],[JUMLAH]]="","",NOTA[[#This Row],[JUMLAH]]-NOTA[[#This Row],[DISC]])</f>
        <v/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36" t="str">
        <f>IF(OR(NOTA[[#This Row],[QTY]]="",NOTA[[#This Row],[HARGA SATUAN]]="",),"",NOTA[[#This Row],[QTY]]*NOTA[[#This Row],[HARGA SATUAN]])</f>
        <v/>
      </c>
      <c r="AF610" s="33" t="str">
        <f ca="1">IF(NOTA[ID_H]="","",INDEX(NOTA[TANGGAL],MATCH(,INDIRECT(ADDRESS(ROW(NOTA[TANGGAL]),COLUMN(NOTA[TANGGAL]))&amp;":"&amp;ADDRESS(ROW(),COLUMN(NOTA[TANGGAL]))),-1)))</f>
        <v/>
      </c>
      <c r="AG610" s="28" t="str">
        <f ca="1">IF(NOTA[[#This Row],[NAMA BARANG]]="","",INDEX(NOTA[SUPPLIER],MATCH(,INDIRECT(ADDRESS(ROW(NOTA[ID]),COLUMN(NOTA[ID]))&amp;":"&amp;ADDRESS(ROW(),COLUMN(NOTA[ID]))),-1)))</f>
        <v/>
      </c>
      <c r="AH610" s="28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0" s="181" t="str">
        <f>IF(NOTA[[#This Row],[CONCAT1]]="","",MATCH(NOTA[[#This Row],[CONCAT1]],[2]!db[NB NOTA_C],0)+1)</f>
        <v/>
      </c>
    </row>
    <row r="611" spans="1:40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 t="str">
        <f ca="1">IF(NOTA[[#This Row],[NAMA BARANG]]="","",INDEX(NOTA[ID],MATCH(,INDIRECT(ADDRESS(ROW(NOTA[ID]),COLUMN(NOTA[ID]))&amp;":"&amp;ADDRESS(ROW(),COLUMN(NOTA[ID]))),-1)))</f>
        <v/>
      </c>
      <c r="E611" s="30"/>
      <c r="F611" s="26"/>
      <c r="G611" s="26"/>
      <c r="H611" s="31"/>
      <c r="I611" s="32"/>
      <c r="J611" s="33"/>
      <c r="K611" s="32"/>
      <c r="L611" s="26"/>
      <c r="M611" s="34"/>
      <c r="N611" s="32"/>
      <c r="O611" s="26"/>
      <c r="P611" s="28"/>
      <c r="Q611" s="46"/>
      <c r="R611" s="39"/>
      <c r="S611" s="35"/>
      <c r="T611" s="35"/>
      <c r="U611" s="36"/>
      <c r="V611" s="37"/>
      <c r="W611" s="36" t="str">
        <f>IF(NOTA[[#This Row],[HARGA/ CTN]]="",NOTA[[#This Row],[JUMLAH_H]],NOTA[[#This Row],[HARGA/ CTN]]*IF(NOTA[[#This Row],[C]]="",0,NOTA[[#This Row],[C]]))</f>
        <v/>
      </c>
      <c r="X611" s="36" t="str">
        <f>IF(NOTA[[#This Row],[JUMLAH]]="","",NOTA[[#This Row],[JUMLAH]]*NOTA[[#This Row],[DISC 1]])</f>
        <v/>
      </c>
      <c r="Y611" s="36" t="str">
        <f>IF(NOTA[[#This Row],[JUMLAH]]="","",(NOTA[[#This Row],[JUMLAH]]-NOTA[[#This Row],[DISC 1-]])*NOTA[[#This Row],[DISC 2]])</f>
        <v/>
      </c>
      <c r="Z611" s="36" t="str">
        <f>IF(NOTA[[#This Row],[JUMLAH]]="","",NOTA[[#This Row],[DISC 1-]]+NOTA[[#This Row],[DISC 2-]])</f>
        <v/>
      </c>
      <c r="AA611" s="36" t="str">
        <f>IF(NOTA[[#This Row],[JUMLAH]]="","",NOTA[[#This Row],[JUMLAH]]-NOTA[[#This Row],[DISC]])</f>
        <v/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36" t="str">
        <f>IF(OR(NOTA[[#This Row],[QTY]]="",NOTA[[#This Row],[HARGA SATUAN]]="",),"",NOTA[[#This Row],[QTY]]*NOTA[[#This Row],[HARGA SATUAN]])</f>
        <v/>
      </c>
      <c r="AF611" s="33" t="str">
        <f ca="1">IF(NOTA[ID_H]="","",INDEX(NOTA[TANGGAL],MATCH(,INDIRECT(ADDRESS(ROW(NOTA[TANGGAL]),COLUMN(NOTA[TANGGAL]))&amp;":"&amp;ADDRESS(ROW(),COLUMN(NOTA[TANGGAL]))),-1)))</f>
        <v/>
      </c>
      <c r="AG611" s="28" t="str">
        <f ca="1">IF(NOTA[[#This Row],[NAMA BARANG]]="","",INDEX(NOTA[SUPPLIER],MATCH(,INDIRECT(ADDRESS(ROW(NOTA[ID]),COLUMN(NOTA[ID]))&amp;":"&amp;ADDRESS(ROW(),COLUMN(NOTA[ID]))),-1)))</f>
        <v/>
      </c>
      <c r="AH611" s="28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1" s="181" t="str">
        <f>IF(NOTA[[#This Row],[CONCAT1]]="","",MATCH(NOTA[[#This Row],[CONCAT1]],[2]!db[NB NOTA_C],0)+1)</f>
        <v/>
      </c>
    </row>
    <row r="612" spans="1:40" s="48" customFormat="1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32"/>
      <c r="L612" s="26"/>
      <c r="M612" s="34"/>
      <c r="N612" s="32"/>
      <c r="O612" s="26"/>
      <c r="P612" s="28"/>
      <c r="Q612" s="46"/>
      <c r="R612" s="39"/>
      <c r="S612" s="35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28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2" s="181" t="str">
        <f>IF(NOTA[[#This Row],[CONCAT1]]="","",MATCH(NOTA[[#This Row],[CONCAT1]],[2]!db[NB NOTA_C],0)+1)</f>
        <v/>
      </c>
    </row>
    <row r="613" spans="1:40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26"/>
      <c r="G613" s="26"/>
      <c r="H613" s="31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3" s="181" t="str">
        <f>IF(NOTA[[#This Row],[CONCAT1]]="","",MATCH(NOTA[[#This Row],[CONCAT1]],[2]!db[NB NOTA_C],0)+1)</f>
        <v/>
      </c>
    </row>
    <row r="614" spans="1:40" ht="20.100000000000001" customHeight="1" x14ac:dyDescent="0.25">
      <c r="A6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32"/>
      <c r="G614" s="32"/>
      <c r="H614" s="55"/>
      <c r="I614" s="32"/>
      <c r="J614" s="33"/>
      <c r="K614" s="32"/>
      <c r="L614" s="26"/>
      <c r="M614" s="34"/>
      <c r="N614" s="26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181" t="str">
        <f>IF(NOTA[[#This Row],[CONCAT1]]="","",MATCH(NOTA[[#This Row],[CONCAT1]],[2]!db[NB NOTA_C],0)+1)</f>
        <v/>
      </c>
    </row>
    <row r="615" spans="1:40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33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181" t="str">
        <f>IF(NOTA[[#This Row],[CONCAT1]]="","",MATCH(NOTA[[#This Row],[CONCAT1]],[2]!db[NB NOTA_C],0)+1)</f>
        <v/>
      </c>
    </row>
    <row r="616" spans="1:40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32"/>
      <c r="G616" s="32"/>
      <c r="H616" s="55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181" t="str">
        <f>IF(NOTA[[#This Row],[CONCAT1]]="","",MATCH(NOTA[[#This Row],[CONCAT1]],[2]!db[NB NOTA_C],0)+1)</f>
        <v/>
      </c>
    </row>
    <row r="617" spans="1:40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26"/>
      <c r="G617" s="26"/>
      <c r="H617" s="31"/>
      <c r="I617" s="32"/>
      <c r="J617" s="33"/>
      <c r="K617" s="32"/>
      <c r="L617" s="26"/>
      <c r="M617" s="34"/>
      <c r="N617" s="26"/>
      <c r="O617" s="26"/>
      <c r="P617" s="28"/>
      <c r="Q617" s="46"/>
      <c r="R617" s="39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7" s="181" t="str">
        <f>IF(NOTA[[#This Row],[CONCAT1]]="","",MATCH(NOTA[[#This Row],[CONCAT1]],[2]!db[NB NOTA_C],0)+1)</f>
        <v/>
      </c>
    </row>
    <row r="618" spans="1:40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51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181" t="str">
        <f>IF(NOTA[[#This Row],[CONCAT1]]="","",MATCH(NOTA[[#This Row],[CONCAT1]],[2]!db[NB NOTA_C],0)+1)</f>
        <v/>
      </c>
    </row>
    <row r="619" spans="1:40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26"/>
      <c r="G619" s="26"/>
      <c r="H619" s="31"/>
      <c r="I619" s="32"/>
      <c r="J619" s="33"/>
      <c r="K619" s="32"/>
      <c r="L619" s="26"/>
      <c r="M619" s="34"/>
      <c r="N619" s="32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181" t="str">
        <f>IF(NOTA[[#This Row],[CONCAT1]]="","",MATCH(NOTA[[#This Row],[CONCAT1]],[2]!db[NB NOTA_C],0)+1)</f>
        <v/>
      </c>
    </row>
    <row r="620" spans="1:40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30"/>
      <c r="F620" s="32"/>
      <c r="G620" s="32"/>
      <c r="H620" s="55"/>
      <c r="I620" s="32"/>
      <c r="J620" s="33"/>
      <c r="K620" s="32"/>
      <c r="L620" s="26"/>
      <c r="M620" s="34"/>
      <c r="N620" s="32"/>
      <c r="O620" s="26"/>
      <c r="P620" s="28"/>
      <c r="Q620" s="46"/>
      <c r="R620" s="34"/>
      <c r="S620" s="35"/>
      <c r="T620" s="35"/>
      <c r="U620" s="36"/>
      <c r="V620" s="37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181" t="str">
        <f>IF(NOTA[[#This Row],[CONCAT1]]="","",MATCH(NOTA[[#This Row],[CONCAT1]],[2]!db[NB NOTA_C],0)+1)</f>
        <v/>
      </c>
    </row>
    <row r="621" spans="1:40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32"/>
      <c r="O621" s="26"/>
      <c r="P621" s="28"/>
      <c r="Q621" s="46"/>
      <c r="R621" s="39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181" t="str">
        <f>IF(NOTA[[#This Row],[CONCAT1]]="","",MATCH(NOTA[[#This Row],[CONCAT1]],[2]!db[NB NOTA_C],0)+1)</f>
        <v/>
      </c>
    </row>
    <row r="622" spans="1:40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32"/>
      <c r="G622" s="32"/>
      <c r="H622" s="55"/>
      <c r="I622" s="32"/>
      <c r="J622" s="33"/>
      <c r="K622" s="32"/>
      <c r="L622" s="26"/>
      <c r="M622" s="34"/>
      <c r="N622" s="26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181" t="str">
        <f>IF(NOTA[[#This Row],[CONCAT1]]="","",MATCH(NOTA[[#This Row],[CONCAT1]],[2]!db[NB NOTA_C],0)+1)</f>
        <v/>
      </c>
    </row>
    <row r="623" spans="1:40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168"/>
      <c r="F623" s="169"/>
      <c r="G623" s="169"/>
      <c r="H623" s="170"/>
      <c r="I623" s="169"/>
      <c r="J623" s="171"/>
      <c r="K623" s="169"/>
      <c r="L623" s="26"/>
      <c r="M623" s="172"/>
      <c r="N623" s="167"/>
      <c r="O623" s="169"/>
      <c r="P623" s="166"/>
      <c r="Q623" s="173"/>
      <c r="R623" s="172"/>
      <c r="S623" s="174"/>
      <c r="T623" s="174"/>
      <c r="U623" s="175"/>
      <c r="V623" s="176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181" t="str">
        <f>IF(NOTA[[#This Row],[CONCAT1]]="","",MATCH(NOTA[[#This Row],[CONCAT1]],[2]!db[NB NOTA_C],0)+1)</f>
        <v/>
      </c>
    </row>
    <row r="624" spans="1:40" s="48" customFormat="1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26"/>
      <c r="O624" s="26"/>
      <c r="P624" s="28"/>
      <c r="Q624" s="46"/>
      <c r="R624" s="34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181" t="str">
        <f>IF(NOTA[[#This Row],[CONCAT1]]="","",MATCH(NOTA[[#This Row],[CONCAT1]],[2]!db[NB NOTA_C],0)+1)</f>
        <v/>
      </c>
    </row>
    <row r="625" spans="1:40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32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181" t="str">
        <f>IF(NOTA[[#This Row],[CONCAT1]]="","",MATCH(NOTA[[#This Row],[CONCAT1]],[2]!db[NB NOTA_C],0)+1)</f>
        <v/>
      </c>
    </row>
    <row r="626" spans="1:40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32"/>
      <c r="G626" s="32"/>
      <c r="H626" s="55"/>
      <c r="I626" s="32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181" t="str">
        <f>IF(NOTA[[#This Row],[CONCAT1]]="","",MATCH(NOTA[[#This Row],[CONCAT1]],[2]!db[NB NOTA_C],0)+1)</f>
        <v/>
      </c>
    </row>
    <row r="627" spans="1:40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30"/>
      <c r="F627" s="26"/>
      <c r="G627" s="26"/>
      <c r="H627" s="31"/>
      <c r="I627" s="32"/>
      <c r="J627" s="33"/>
      <c r="K627" s="32"/>
      <c r="L627" s="26"/>
      <c r="M627" s="34"/>
      <c r="N627" s="26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7" s="181" t="str">
        <f>IF(NOTA[[#This Row],[CONCAT1]]="","",MATCH(NOTA[[#This Row],[CONCAT1]],[2]!db[NB NOTA_C],0)+1)</f>
        <v/>
      </c>
    </row>
    <row r="628" spans="1:40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26"/>
      <c r="G628" s="26"/>
      <c r="H628" s="31"/>
      <c r="I628" s="26"/>
      <c r="J628" s="33"/>
      <c r="K628" s="32"/>
      <c r="L628" s="26"/>
      <c r="M628" s="34"/>
      <c r="N628" s="32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181" t="str">
        <f>IF(NOTA[[#This Row],[CONCAT1]]="","",MATCH(NOTA[[#This Row],[CONCAT1]],[2]!db[NB NOTA_C],0)+1)</f>
        <v/>
      </c>
    </row>
    <row r="629" spans="1:40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8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9" s="181" t="str">
        <f>IF(NOTA[[#This Row],[CONCAT1]]="","",MATCH(NOTA[[#This Row],[CONCAT1]],[2]!db[NB NOTA_C],0)+1)</f>
        <v/>
      </c>
    </row>
    <row r="630" spans="1:40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33"/>
      <c r="K630" s="32"/>
      <c r="L630" s="26"/>
      <c r="M630" s="34"/>
      <c r="N630" s="32"/>
      <c r="O630" s="26"/>
      <c r="P630" s="28"/>
      <c r="Q630" s="46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0" s="181" t="str">
        <f>IF(NOTA[[#This Row],[CONCAT1]]="","",MATCH(NOTA[[#This Row],[CONCAT1]],[2]!db[NB NOTA_C],0)+1)</f>
        <v/>
      </c>
    </row>
    <row r="631" spans="1:40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26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1" s="181" t="str">
        <f>IF(NOTA[[#This Row],[CONCAT1]]="","",MATCH(NOTA[[#This Row],[CONCAT1]],[2]!db[NB NOTA_C],0)+1)</f>
        <v/>
      </c>
    </row>
    <row r="632" spans="1:40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2" s="181" t="str">
        <f>IF(NOTA[[#This Row],[CONCAT1]]="","",MATCH(NOTA[[#This Row],[CONCAT1]],[2]!db[NB NOTA_C],0)+1)</f>
        <v/>
      </c>
    </row>
    <row r="633" spans="1:40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23"/>
      <c r="F633" s="26"/>
      <c r="G633" s="26"/>
      <c r="H633" s="31"/>
      <c r="I633" s="26"/>
      <c r="J633" s="33"/>
      <c r="K633" s="32"/>
      <c r="L633" s="26"/>
      <c r="M633" s="34"/>
      <c r="N633" s="32"/>
      <c r="O633" s="26"/>
      <c r="P633" s="28"/>
      <c r="Q633" s="188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3" s="181" t="str">
        <f>IF(NOTA[[#This Row],[CONCAT1]]="","",MATCH(NOTA[[#This Row],[CONCAT1]],[2]!db[NB NOTA_C],0)+1)</f>
        <v/>
      </c>
    </row>
    <row r="634" spans="1:40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32"/>
      <c r="G634" s="32"/>
      <c r="H634" s="55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4" s="181" t="str">
        <f>IF(NOTA[[#This Row],[CONCAT1]]="","",MATCH(NOTA[[#This Row],[CONCAT1]],[2]!db[NB NOTA_C],0)+1)</f>
        <v/>
      </c>
    </row>
    <row r="635" spans="1:40" s="48" customFormat="1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26"/>
      <c r="G635" s="26"/>
      <c r="H635" s="31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5" s="181" t="str">
        <f>IF(NOTA[[#This Row],[CONCAT1]]="","",MATCH(NOTA[[#This Row],[CONCAT1]],[2]!db[NB NOTA_C],0)+1)</f>
        <v/>
      </c>
    </row>
    <row r="636" spans="1:40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32"/>
      <c r="G636" s="32"/>
      <c r="H636" s="55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6" s="181" t="str">
        <f>IF(NOTA[[#This Row],[CONCAT1]]="","",MATCH(NOTA[[#This Row],[CONCAT1]],[2]!db[NB NOTA_C],0)+1)</f>
        <v/>
      </c>
    </row>
    <row r="637" spans="1:40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26"/>
      <c r="J637" s="33"/>
      <c r="K637" s="26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7" s="181" t="str">
        <f>IF(NOTA[[#This Row],[CONCAT1]]="","",MATCH(NOTA[[#This Row],[CONCAT1]],[2]!db[NB NOTA_C],0)+1)</f>
        <v/>
      </c>
    </row>
    <row r="638" spans="1:40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32"/>
      <c r="G638" s="32"/>
      <c r="H638" s="55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8" s="181" t="str">
        <f>IF(NOTA[[#This Row],[CONCAT1]]="","",MATCH(NOTA[[#This Row],[CONCAT1]],[2]!db[NB NOTA_C],0)+1)</f>
        <v/>
      </c>
    </row>
    <row r="639" spans="1:40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26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9" s="181" t="str">
        <f>IF(NOTA[[#This Row],[CONCAT1]]="","",MATCH(NOTA[[#This Row],[CONCAT1]],[2]!db[NB NOTA_C],0)+1)</f>
        <v/>
      </c>
    </row>
    <row r="640" spans="1:40" s="48" customFormat="1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32"/>
      <c r="G640" s="32"/>
      <c r="H640" s="55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0" s="181" t="str">
        <f>IF(NOTA[[#This Row],[CONCAT1]]="","",MATCH(NOTA[[#This Row],[CONCAT1]],[2]!db[NB NOTA_C],0)+1)</f>
        <v/>
      </c>
    </row>
    <row r="641" spans="1:40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32"/>
      <c r="G641" s="32"/>
      <c r="H641" s="55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1" s="181" t="str">
        <f>IF(NOTA[[#This Row],[CONCAT1]]="","",MATCH(NOTA[[#This Row],[CONCAT1]],[2]!db[NB NOTA_C],0)+1)</f>
        <v/>
      </c>
    </row>
    <row r="642" spans="1:40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30"/>
      <c r="F642" s="32"/>
      <c r="G642" s="32"/>
      <c r="H642" s="55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2" s="181" t="str">
        <f>IF(NOTA[[#This Row],[CONCAT1]]="","",MATCH(NOTA[[#This Row],[CONCAT1]],[2]!db[NB NOTA_C],0)+1)</f>
        <v/>
      </c>
    </row>
    <row r="643" spans="1:40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3" s="181" t="str">
        <f>IF(NOTA[[#This Row],[CONCAT1]]="","",MATCH(NOTA[[#This Row],[CONCAT1]],[2]!db[NB NOTA_C],0)+1)</f>
        <v/>
      </c>
    </row>
    <row r="644" spans="1:40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26"/>
      <c r="G644" s="26"/>
      <c r="H644" s="31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4" s="181" t="str">
        <f>IF(NOTA[[#This Row],[CONCAT1]]="","",MATCH(NOTA[[#This Row],[CONCAT1]],[2]!db[NB NOTA_C],0)+1)</f>
        <v/>
      </c>
    </row>
    <row r="645" spans="1:40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5" s="181" t="str">
        <f>IF(NOTA[[#This Row],[CONCAT1]]="","",MATCH(NOTA[[#This Row],[CONCAT1]],[2]!db[NB NOTA_C],0)+1)</f>
        <v/>
      </c>
    </row>
    <row r="646" spans="1:40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6" s="181" t="str">
        <f>IF(NOTA[[#This Row],[CONCAT1]]="","",MATCH(NOTA[[#This Row],[CONCAT1]],[2]!db[NB NOTA_C],0)+1)</f>
        <v/>
      </c>
    </row>
    <row r="647" spans="1:40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32"/>
      <c r="G647" s="32"/>
      <c r="H647" s="55"/>
      <c r="I647" s="32"/>
      <c r="J647" s="33"/>
      <c r="K647" s="32"/>
      <c r="L647" s="26"/>
      <c r="M647" s="34"/>
      <c r="N647" s="32"/>
      <c r="O647" s="26"/>
      <c r="P647" s="28"/>
      <c r="Q647" s="46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7" s="181" t="str">
        <f>IF(NOTA[[#This Row],[CONCAT1]]="","",MATCH(NOTA[[#This Row],[CONCAT1]],[2]!db[NB NOTA_C],0)+1)</f>
        <v/>
      </c>
    </row>
    <row r="648" spans="1:40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8" s="181" t="str">
        <f>IF(NOTA[[#This Row],[CONCAT1]]="","",MATCH(NOTA[[#This Row],[CONCAT1]],[2]!db[NB NOTA_C],0)+1)</f>
        <v/>
      </c>
    </row>
    <row r="649" spans="1:40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9" s="181" t="str">
        <f>IF(NOTA[[#This Row],[CONCAT1]]="","",MATCH(NOTA[[#This Row],[CONCAT1]],[2]!db[NB NOTA_C],0)+1)</f>
        <v/>
      </c>
    </row>
    <row r="650" spans="1:40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51"/>
      <c r="K650" s="32"/>
      <c r="L650" s="26"/>
      <c r="M650" s="34"/>
      <c r="N650" s="32"/>
      <c r="O650" s="26"/>
      <c r="P650" s="28"/>
      <c r="Q650" s="52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0" s="181" t="str">
        <f>IF(NOTA[[#This Row],[CONCAT1]]="","",MATCH(NOTA[[#This Row],[CONCAT1]],[2]!db[NB NOTA_C],0)+1)</f>
        <v/>
      </c>
    </row>
    <row r="651" spans="1:40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26"/>
      <c r="J651" s="33"/>
      <c r="K651" s="26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1" s="181" t="str">
        <f>IF(NOTA[[#This Row],[CONCAT1]]="","",MATCH(NOTA[[#This Row],[CONCAT1]],[2]!db[NB NOTA_C],0)+1)</f>
        <v/>
      </c>
    </row>
    <row r="652" spans="1:40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2" s="181" t="str">
        <f>IF(NOTA[[#This Row],[CONCAT1]]="","",MATCH(NOTA[[#This Row],[CONCAT1]],[2]!db[NB NOTA_C],0)+1)</f>
        <v/>
      </c>
    </row>
    <row r="653" spans="1:40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26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3" s="181" t="str">
        <f>IF(NOTA[[#This Row],[CONCAT1]]="","",MATCH(NOTA[[#This Row],[CONCAT1]],[2]!db[NB NOTA_C],0)+1)</f>
        <v/>
      </c>
    </row>
    <row r="654" spans="1:40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4" s="181" t="str">
        <f>IF(NOTA[[#This Row],[CONCAT1]]="","",MATCH(NOTA[[#This Row],[CONCAT1]],[2]!db[NB NOTA_C],0)+1)</f>
        <v/>
      </c>
    </row>
    <row r="655" spans="1:40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28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5" s="181" t="str">
        <f>IF(NOTA[[#This Row],[CONCAT1]]="","",MATCH(NOTA[[#This Row],[CONCAT1]],[2]!db[NB NOTA_C],0)+1)</f>
        <v/>
      </c>
    </row>
    <row r="656" spans="1:40" s="48" customFormat="1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6" s="181" t="str">
        <f>IF(NOTA[[#This Row],[CONCAT1]]="","",MATCH(NOTA[[#This Row],[CONCAT1]],[2]!db[NB NOTA_C],0)+1)</f>
        <v/>
      </c>
    </row>
    <row r="657" spans="1:40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26"/>
      <c r="G657" s="26"/>
      <c r="H657" s="31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7" s="181" t="str">
        <f>IF(NOTA[[#This Row],[CONCAT1]]="","",MATCH(NOTA[[#This Row],[CONCAT1]],[2]!db[NB NOTA_C],0)+1)</f>
        <v/>
      </c>
    </row>
    <row r="658" spans="1:40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32"/>
      <c r="O658" s="26"/>
      <c r="P658" s="49"/>
      <c r="Q658" s="52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8" s="181" t="str">
        <f>IF(NOTA[[#This Row],[CONCAT1]]="","",MATCH(NOTA[[#This Row],[CONCAT1]],[2]!db[NB NOTA_C],0)+1)</f>
        <v/>
      </c>
    </row>
    <row r="659" spans="1:40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32"/>
      <c r="G659" s="32"/>
      <c r="H659" s="55"/>
      <c r="I659" s="32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9" s="181" t="str">
        <f>IF(NOTA[[#This Row],[CONCAT1]]="","",MATCH(NOTA[[#This Row],[CONCAT1]],[2]!db[NB NOTA_C],0)+1)</f>
        <v/>
      </c>
    </row>
    <row r="660" spans="1:40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32"/>
      <c r="G660" s="32"/>
      <c r="H660" s="55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0" s="181" t="str">
        <f>IF(NOTA[[#This Row],[CONCAT1]]="","",MATCH(NOTA[[#This Row],[CONCAT1]],[2]!db[NB NOTA_C],0)+1)</f>
        <v/>
      </c>
    </row>
    <row r="661" spans="1:40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26"/>
      <c r="G661" s="26"/>
      <c r="H661" s="31"/>
      <c r="I661" s="26"/>
      <c r="J661" s="33"/>
      <c r="K661" s="109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1" s="181" t="str">
        <f>IF(NOTA[[#This Row],[CONCAT1]]="","",MATCH(NOTA[[#This Row],[CONCAT1]],[2]!db[NB NOTA_C],0)+1)</f>
        <v/>
      </c>
    </row>
    <row r="662" spans="1:40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26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2" s="181" t="str">
        <f>IF(NOTA[[#This Row],[CONCAT1]]="","",MATCH(NOTA[[#This Row],[CONCAT1]],[2]!db[NB NOTA_C],0)+1)</f>
        <v/>
      </c>
    </row>
    <row r="663" spans="1:40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26"/>
      <c r="G663" s="26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3" s="181" t="str">
        <f>IF(NOTA[[#This Row],[CONCAT1]]="","",MATCH(NOTA[[#This Row],[CONCAT1]],[2]!db[NB NOTA_C],0)+1)</f>
        <v/>
      </c>
    </row>
    <row r="664" spans="1:40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179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4" s="181" t="str">
        <f>IF(NOTA[[#This Row],[CONCAT1]]="","",MATCH(NOTA[[#This Row],[CONCAT1]],[2]!db[NB NOTA_C],0)+1)</f>
        <v/>
      </c>
    </row>
    <row r="665" spans="1:40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5" s="181" t="str">
        <f>IF(NOTA[[#This Row],[CONCAT1]]="","",MATCH(NOTA[[#This Row],[CONCAT1]],[2]!db[NB NOTA_C],0)+1)</f>
        <v/>
      </c>
    </row>
    <row r="666" spans="1:40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32"/>
      <c r="G666" s="32"/>
      <c r="H666" s="55"/>
      <c r="I666" s="26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6" s="181" t="str">
        <f>IF(NOTA[[#This Row],[CONCAT1]]="","",MATCH(NOTA[[#This Row],[CONCAT1]],[2]!db[NB NOTA_C],0)+1)</f>
        <v/>
      </c>
    </row>
    <row r="667" spans="1:40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26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7" s="181" t="str">
        <f>IF(NOTA[[#This Row],[CONCAT1]]="","",MATCH(NOTA[[#This Row],[CONCAT1]],[2]!db[NB NOTA_C],0)+1)</f>
        <v/>
      </c>
    </row>
    <row r="668" spans="1:40" s="48" customFormat="1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26"/>
      <c r="G668" s="26"/>
      <c r="H668" s="31"/>
      <c r="I668" s="32"/>
      <c r="J668" s="51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8" s="181" t="str">
        <f>IF(NOTA[[#This Row],[CONCAT1]]="","",MATCH(NOTA[[#This Row],[CONCAT1]],[2]!db[NB NOTA_C],0)+1)</f>
        <v/>
      </c>
    </row>
    <row r="669" spans="1:40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9" s="181" t="str">
        <f>IF(NOTA[[#This Row],[CONCAT1]]="","",MATCH(NOTA[[#This Row],[CONCAT1]],[2]!db[NB NOTA_C],0)+1)</f>
        <v/>
      </c>
    </row>
    <row r="670" spans="1:40" s="48" customFormat="1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0" s="181" t="str">
        <f>IF(NOTA[[#This Row],[CONCAT1]]="","",MATCH(NOTA[[#This Row],[CONCAT1]],[2]!db[NB NOTA_C],0)+1)</f>
        <v/>
      </c>
    </row>
    <row r="671" spans="1:40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53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1" s="181" t="str">
        <f>IF(NOTA[[#This Row],[CONCAT1]]="","",MATCH(NOTA[[#This Row],[CONCAT1]],[2]!db[NB NOTA_C],0)+1)</f>
        <v/>
      </c>
    </row>
    <row r="672" spans="1:40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51"/>
      <c r="K672" s="32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CTN]]*IF(NOTA[[#This Row],[C]]="",0,NOTA[[#This Row],[C]]))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28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2" s="181" t="str">
        <f>IF(NOTA[[#This Row],[CONCAT1]]="","",MATCH(NOTA[[#This Row],[CONCAT1]],[2]!db[NB NOTA_C],0)+1)</f>
        <v/>
      </c>
    </row>
    <row r="673" spans="1:40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CTN]]*IF(NOTA[[#This Row],[C]]="",0,NOTA[[#This Row],[C]]))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28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3" s="181" t="str">
        <f>IF(NOTA[[#This Row],[CONCAT1]]="","",MATCH(NOTA[[#This Row],[CONCAT1]],[2]!db[NB NOTA_C],0)+1)</f>
        <v/>
      </c>
    </row>
    <row r="674" spans="1:40" s="48" customFormat="1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32"/>
      <c r="G674" s="32"/>
      <c r="H674" s="55"/>
      <c r="I674" s="32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CTN]]*IF(NOTA[[#This Row],[C]]="",0,NOTA[[#This Row],[C]]))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28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4" s="181" t="str">
        <f>IF(NOTA[[#This Row],[CONCAT1]]="","",MATCH(NOTA[[#This Row],[CONCAT1]],[2]!db[NB NOTA_C],0)+1)</f>
        <v/>
      </c>
    </row>
    <row r="675" spans="1:40" ht="20.100000000000001" customHeight="1" x14ac:dyDescent="0.25">
      <c r="A6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0" t="str">
        <f>IF(NOTA[[#This Row],[ID_P]]="","",MATCH(NOTA[[#This Row],[ID_P]],[1]!B_MSK[N_ID],0))</f>
        <v/>
      </c>
      <c r="D675" s="50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28"/>
      <c r="Q675" s="52"/>
      <c r="R675" s="39"/>
      <c r="S675" s="35"/>
      <c r="T675" s="35"/>
      <c r="U675" s="54"/>
      <c r="V675" s="37"/>
      <c r="W675" s="54" t="str">
        <f>IF(NOTA[[#This Row],[HARGA/ CTN]]="",NOTA[[#This Row],[JUMLAH_H]],NOTA[[#This Row],[HARGA/ CTN]]*IF(NOTA[[#This Row],[C]]="",0,NOTA[[#This Row],[C]]))</f>
        <v/>
      </c>
      <c r="X675" s="54" t="str">
        <f>IF(NOTA[[#This Row],[JUMLAH]]="","",NOTA[[#This Row],[JUMLAH]]*NOTA[[#This Row],[DISC 1]])</f>
        <v/>
      </c>
      <c r="Y675" s="54" t="str">
        <f>IF(NOTA[[#This Row],[JUMLAH]]="","",(NOTA[[#This Row],[JUMLAH]]-NOTA[[#This Row],[DISC 1-]])*NOTA[[#This Row],[DISC 2]])</f>
        <v/>
      </c>
      <c r="Z675" s="54" t="str">
        <f>IF(NOTA[[#This Row],[JUMLAH]]="","",NOTA[[#This Row],[DISC 1-]]+NOTA[[#This Row],[DISC 2-]])</f>
        <v/>
      </c>
      <c r="AA675" s="54" t="str">
        <f>IF(NOTA[[#This Row],[JUMLAH]]="","",NOTA[[#This Row],[JUMLAH]]-NOTA[[#This Row],[DISC]])</f>
        <v/>
      </c>
      <c r="AB6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4" t="str">
        <f>IF(OR(NOTA[[#This Row],[QTY]]="",NOTA[[#This Row],[HARGA SATUAN]]="",),"",NOTA[[#This Row],[QTY]]*NOTA[[#This Row],[HARGA SATUAN]])</f>
        <v/>
      </c>
      <c r="AF675" s="51" t="str">
        <f ca="1">IF(NOTA[ID_H]="","",INDEX(NOTA[TANGGAL],MATCH(,INDIRECT(ADDRESS(ROW(NOTA[TANGGAL]),COLUMN(NOTA[TANGGAL]))&amp;":"&amp;ADDRESS(ROW(),COLUMN(NOTA[TANGGAL]))),-1)))</f>
        <v/>
      </c>
      <c r="AG675" s="49" t="str">
        <f ca="1">IF(NOTA[[#This Row],[NAMA BARANG]]="","",INDEX(NOTA[SUPPLIER],MATCH(,INDIRECT(ADDRESS(ROW(NOTA[ID]),COLUMN(NOTA[ID]))&amp;":"&amp;ADDRESS(ROW(),COLUMN(NOTA[ID]))),-1)))</f>
        <v/>
      </c>
      <c r="AH675" s="49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5" s="181" t="str">
        <f>IF(NOTA[[#This Row],[CONCAT1]]="","",MATCH(NOTA[[#This Row],[CONCAT1]],[2]!db[NB NOTA_C],0)+1)</f>
        <v/>
      </c>
    </row>
    <row r="676" spans="1:40" ht="20.100000000000001" customHeight="1" x14ac:dyDescent="0.25">
      <c r="A6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0" t="str">
        <f>IF(NOTA[[#This Row],[ID_P]]="","",MATCH(NOTA[[#This Row],[ID_P]],[1]!B_MSK[N_ID],0))</f>
        <v/>
      </c>
      <c r="D676" s="50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28"/>
      <c r="Q676" s="52"/>
      <c r="R676" s="39"/>
      <c r="S676" s="35"/>
      <c r="T676" s="35"/>
      <c r="U676" s="54"/>
      <c r="V676" s="37"/>
      <c r="W676" s="54" t="str">
        <f>IF(NOTA[[#This Row],[HARGA/ CTN]]="",NOTA[[#This Row],[JUMLAH_H]],NOTA[[#This Row],[HARGA/ CTN]]*IF(NOTA[[#This Row],[C]]="",0,NOTA[[#This Row],[C]]))</f>
        <v/>
      </c>
      <c r="X676" s="54" t="str">
        <f>IF(NOTA[[#This Row],[JUMLAH]]="","",NOTA[[#This Row],[JUMLAH]]*NOTA[[#This Row],[DISC 1]])</f>
        <v/>
      </c>
      <c r="Y676" s="54" t="str">
        <f>IF(NOTA[[#This Row],[JUMLAH]]="","",(NOTA[[#This Row],[JUMLAH]]-NOTA[[#This Row],[DISC 1-]])*NOTA[[#This Row],[DISC 2]])</f>
        <v/>
      </c>
      <c r="Z676" s="54" t="str">
        <f>IF(NOTA[[#This Row],[JUMLAH]]="","",NOTA[[#This Row],[DISC 1-]]+NOTA[[#This Row],[DISC 2-]])</f>
        <v/>
      </c>
      <c r="AA676" s="54" t="str">
        <f>IF(NOTA[[#This Row],[JUMLAH]]="","",NOTA[[#This Row],[JUMLAH]]-NOTA[[#This Row],[DISC]])</f>
        <v/>
      </c>
      <c r="AB6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4" t="str">
        <f>IF(OR(NOTA[[#This Row],[QTY]]="",NOTA[[#This Row],[HARGA SATUAN]]="",),"",NOTA[[#This Row],[QTY]]*NOTA[[#This Row],[HARGA SATUAN]])</f>
        <v/>
      </c>
      <c r="AF676" s="51" t="str">
        <f ca="1">IF(NOTA[ID_H]="","",INDEX(NOTA[TANGGAL],MATCH(,INDIRECT(ADDRESS(ROW(NOTA[TANGGAL]),COLUMN(NOTA[TANGGAL]))&amp;":"&amp;ADDRESS(ROW(),COLUMN(NOTA[TANGGAL]))),-1)))</f>
        <v/>
      </c>
      <c r="AG676" s="49" t="str">
        <f ca="1">IF(NOTA[[#This Row],[NAMA BARANG]]="","",INDEX(NOTA[SUPPLIER],MATCH(,INDIRECT(ADDRESS(ROW(NOTA[ID]),COLUMN(NOTA[ID]))&amp;":"&amp;ADDRESS(ROW(),COLUMN(NOTA[ID]))),-1)))</f>
        <v/>
      </c>
      <c r="AH676" s="49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6" s="181" t="str">
        <f>IF(NOTA[[#This Row],[CONCAT1]]="","",MATCH(NOTA[[#This Row],[CONCAT1]],[2]!db[NB NOTA_C],0)+1)</f>
        <v/>
      </c>
    </row>
    <row r="677" spans="1:40" s="48" customFormat="1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61"/>
      <c r="F677" s="62"/>
      <c r="G677" s="62"/>
      <c r="H677" s="107"/>
      <c r="I677" s="62"/>
      <c r="J677" s="60"/>
      <c r="K677" s="62"/>
      <c r="L677" s="26"/>
      <c r="M677" s="63"/>
      <c r="N677" s="62"/>
      <c r="O677" s="26"/>
      <c r="P677" s="28"/>
      <c r="Q677" s="64"/>
      <c r="R677" s="39"/>
      <c r="S677" s="35"/>
      <c r="T677" s="35"/>
      <c r="U677" s="59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7" s="181" t="str">
        <f>IF(NOTA[[#This Row],[CONCAT1]]="","",MATCH(NOTA[[#This Row],[CONCAT1]],[2]!db[NB NOTA_C],0)+1)</f>
        <v/>
      </c>
    </row>
    <row r="678" spans="1:40" ht="20.100000000000001" customHeight="1" x14ac:dyDescent="0.25">
      <c r="A6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8" s="181" t="str">
        <f>IF(NOTA[[#This Row],[CONCAT1]]="","",MATCH(NOTA[[#This Row],[CONCAT1]],[2]!db[NB NOTA_C],0)+1)</f>
        <v/>
      </c>
    </row>
    <row r="679" spans="1:40" s="48" customFormat="1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9" s="181" t="str">
        <f>IF(NOTA[[#This Row],[CONCAT1]]="","",MATCH(NOTA[[#This Row],[CONCAT1]],[2]!db[NB NOTA_C],0)+1)</f>
        <v/>
      </c>
    </row>
    <row r="680" spans="1:40" ht="20.100000000000001" customHeight="1" x14ac:dyDescent="0.25">
      <c r="A6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8" t="str">
        <f>IF(NOTA[[#This Row],[ID_P]]="","",MATCH(NOTA[[#This Row],[ID_P]],[1]!B_MSK[N_ID],0))</f>
        <v/>
      </c>
      <c r="D680" s="58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59" t="str">
        <f>IF(NOTA[[#This Row],[HARGA/ CTN]]="",NOTA[[#This Row],[JUMLAH_H]],NOTA[[#This Row],[HARGA/ CTN]]*IF(NOTA[[#This Row],[C]]="",0,NOTA[[#This Row],[C]]))</f>
        <v/>
      </c>
      <c r="X680" s="59" t="str">
        <f>IF(NOTA[[#This Row],[JUMLAH]]="","",NOTA[[#This Row],[JUMLAH]]*NOTA[[#This Row],[DISC 1]])</f>
        <v/>
      </c>
      <c r="Y680" s="59" t="str">
        <f>IF(NOTA[[#This Row],[JUMLAH]]="","",(NOTA[[#This Row],[JUMLAH]]-NOTA[[#This Row],[DISC 1-]])*NOTA[[#This Row],[DISC 2]])</f>
        <v/>
      </c>
      <c r="Z680" s="59" t="str">
        <f>IF(NOTA[[#This Row],[JUMLAH]]="","",NOTA[[#This Row],[DISC 1-]]+NOTA[[#This Row],[DISC 2-]])</f>
        <v/>
      </c>
      <c r="AA680" s="59" t="str">
        <f>IF(NOTA[[#This Row],[JUMLAH]]="","",NOTA[[#This Row],[JUMLAH]]-NOTA[[#This Row],[DISC]])</f>
        <v/>
      </c>
      <c r="AB6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59" t="str">
        <f>IF(OR(NOTA[[#This Row],[QTY]]="",NOTA[[#This Row],[HARGA SATUAN]]="",),"",NOTA[[#This Row],[QTY]]*NOTA[[#This Row],[HARGA SATUAN]])</f>
        <v/>
      </c>
      <c r="AF680" s="60" t="str">
        <f ca="1">IF(NOTA[ID_H]="","",INDEX(NOTA[TANGGAL],MATCH(,INDIRECT(ADDRESS(ROW(NOTA[TANGGAL]),COLUMN(NOTA[TANGGAL]))&amp;":"&amp;ADDRESS(ROW(),COLUMN(NOTA[TANGGAL]))),-1)))</f>
        <v/>
      </c>
      <c r="AG680" s="57" t="str">
        <f ca="1">IF(NOTA[[#This Row],[NAMA BARANG]]="","",INDEX(NOTA[SUPPLIER],MATCH(,INDIRECT(ADDRESS(ROW(NOTA[ID]),COLUMN(NOTA[ID]))&amp;":"&amp;ADDRESS(ROW(),COLUMN(NOTA[ID]))),-1)))</f>
        <v/>
      </c>
      <c r="AH680" s="57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0" s="181" t="str">
        <f>IF(NOTA[[#This Row],[CONCAT1]]="","",MATCH(NOTA[[#This Row],[CONCAT1]],[2]!db[NB NOTA_C],0)+1)</f>
        <v/>
      </c>
    </row>
    <row r="681" spans="1:40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8" t="str">
        <f>IF(NOTA[[#This Row],[ID_P]]="","",MATCH(NOTA[[#This Row],[ID_P]],[1]!B_MSK[N_ID],0))</f>
        <v/>
      </c>
      <c r="D681" s="58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59" t="str">
        <f>IF(NOTA[[#This Row],[HARGA/ CTN]]="",NOTA[[#This Row],[JUMLAH_H]],NOTA[[#This Row],[HARGA/ CTN]]*IF(NOTA[[#This Row],[C]]="",0,NOTA[[#This Row],[C]]))</f>
        <v/>
      </c>
      <c r="X681" s="59" t="str">
        <f>IF(NOTA[[#This Row],[JUMLAH]]="","",NOTA[[#This Row],[JUMLAH]]*NOTA[[#This Row],[DISC 1]])</f>
        <v/>
      </c>
      <c r="Y681" s="59" t="str">
        <f>IF(NOTA[[#This Row],[JUMLAH]]="","",(NOTA[[#This Row],[JUMLAH]]-NOTA[[#This Row],[DISC 1-]])*NOTA[[#This Row],[DISC 2]])</f>
        <v/>
      </c>
      <c r="Z681" s="59" t="str">
        <f>IF(NOTA[[#This Row],[JUMLAH]]="","",NOTA[[#This Row],[DISC 1-]]+NOTA[[#This Row],[DISC 2-]])</f>
        <v/>
      </c>
      <c r="AA681" s="59" t="str">
        <f>IF(NOTA[[#This Row],[JUMLAH]]="","",NOTA[[#This Row],[JUMLAH]]-NOTA[[#This Row],[DISC]])</f>
        <v/>
      </c>
      <c r="AB6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59" t="str">
        <f>IF(OR(NOTA[[#This Row],[QTY]]="",NOTA[[#This Row],[HARGA SATUAN]]="",),"",NOTA[[#This Row],[QTY]]*NOTA[[#This Row],[HARGA SATUAN]])</f>
        <v/>
      </c>
      <c r="AF681" s="60" t="str">
        <f ca="1">IF(NOTA[ID_H]="","",INDEX(NOTA[TANGGAL],MATCH(,INDIRECT(ADDRESS(ROW(NOTA[TANGGAL]),COLUMN(NOTA[TANGGAL]))&amp;":"&amp;ADDRESS(ROW(),COLUMN(NOTA[TANGGAL]))),-1)))</f>
        <v/>
      </c>
      <c r="AG681" s="57" t="str">
        <f ca="1">IF(NOTA[[#This Row],[NAMA BARANG]]="","",INDEX(NOTA[SUPPLIER],MATCH(,INDIRECT(ADDRESS(ROW(NOTA[ID]),COLUMN(NOTA[ID]))&amp;":"&amp;ADDRESS(ROW(),COLUMN(NOTA[ID]))),-1)))</f>
        <v/>
      </c>
      <c r="AH681" s="57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1" s="181" t="str">
        <f>IF(NOTA[[#This Row],[CONCAT1]]="","",MATCH(NOTA[[#This Row],[CONCAT1]],[2]!db[NB NOTA_C],0)+1)</f>
        <v/>
      </c>
    </row>
    <row r="682" spans="1:40" ht="20.100000000000001" customHeight="1" x14ac:dyDescent="0.25">
      <c r="A6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8" t="str">
        <f>IF(NOTA[[#This Row],[ID_P]]="","",MATCH(NOTA[[#This Row],[ID_P]],[1]!B_MSK[N_ID],0))</f>
        <v/>
      </c>
      <c r="D682" s="58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59" t="str">
        <f>IF(NOTA[[#This Row],[HARGA/ CTN]]="",NOTA[[#This Row],[JUMLAH_H]],NOTA[[#This Row],[HARGA/ CTN]]*IF(NOTA[[#This Row],[C]]="",0,NOTA[[#This Row],[C]]))</f>
        <v/>
      </c>
      <c r="X682" s="59" t="str">
        <f>IF(NOTA[[#This Row],[JUMLAH]]="","",NOTA[[#This Row],[JUMLAH]]*NOTA[[#This Row],[DISC 1]])</f>
        <v/>
      </c>
      <c r="Y682" s="59" t="str">
        <f>IF(NOTA[[#This Row],[JUMLAH]]="","",(NOTA[[#This Row],[JUMLAH]]-NOTA[[#This Row],[DISC 1-]])*NOTA[[#This Row],[DISC 2]])</f>
        <v/>
      </c>
      <c r="Z682" s="59" t="str">
        <f>IF(NOTA[[#This Row],[JUMLAH]]="","",NOTA[[#This Row],[DISC 1-]]+NOTA[[#This Row],[DISC 2-]])</f>
        <v/>
      </c>
      <c r="AA682" s="59" t="str">
        <f>IF(NOTA[[#This Row],[JUMLAH]]="","",NOTA[[#This Row],[JUMLAH]]-NOTA[[#This Row],[DISC]])</f>
        <v/>
      </c>
      <c r="AB6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59" t="str">
        <f>IF(OR(NOTA[[#This Row],[QTY]]="",NOTA[[#This Row],[HARGA SATUAN]]="",),"",NOTA[[#This Row],[QTY]]*NOTA[[#This Row],[HARGA SATUAN]])</f>
        <v/>
      </c>
      <c r="AF682" s="60" t="str">
        <f ca="1">IF(NOTA[ID_H]="","",INDEX(NOTA[TANGGAL],MATCH(,INDIRECT(ADDRESS(ROW(NOTA[TANGGAL]),COLUMN(NOTA[TANGGAL]))&amp;":"&amp;ADDRESS(ROW(),COLUMN(NOTA[TANGGAL]))),-1)))</f>
        <v/>
      </c>
      <c r="AG682" s="57" t="str">
        <f ca="1">IF(NOTA[[#This Row],[NAMA BARANG]]="","",INDEX(NOTA[SUPPLIER],MATCH(,INDIRECT(ADDRESS(ROW(NOTA[ID]),COLUMN(NOTA[ID]))&amp;":"&amp;ADDRESS(ROW(),COLUMN(NOTA[ID]))),-1)))</f>
        <v/>
      </c>
      <c r="AH682" s="57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2" s="181" t="str">
        <f>IF(NOTA[[#This Row],[CONCAT1]]="","",MATCH(NOTA[[#This Row],[CONCAT1]],[2]!db[NB NOTA_C],0)+1)</f>
        <v/>
      </c>
    </row>
    <row r="683" spans="1:40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3" s="181" t="str">
        <f>IF(NOTA[[#This Row],[CONCAT1]]="","",MATCH(NOTA[[#This Row],[CONCAT1]],[2]!db[NB NOTA_C],0)+1)</f>
        <v/>
      </c>
    </row>
    <row r="684" spans="1:40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23"/>
      <c r="F684" s="26"/>
      <c r="G684" s="26"/>
      <c r="H684" s="31"/>
      <c r="I684" s="26"/>
      <c r="J684" s="51"/>
      <c r="K684" s="26"/>
      <c r="L684" s="26"/>
      <c r="M684" s="39"/>
      <c r="N684" s="26"/>
      <c r="O684" s="26"/>
      <c r="P684" s="49"/>
      <c r="Q684" s="52"/>
      <c r="R684" s="39"/>
      <c r="S684" s="53"/>
      <c r="T684" s="53"/>
      <c r="U684" s="54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4" s="181" t="str">
        <f>IF(NOTA[[#This Row],[CONCAT1]]="","",MATCH(NOTA[[#This Row],[CONCAT1]],[2]!db[NB NOTA_C],0)+1)</f>
        <v/>
      </c>
    </row>
    <row r="685" spans="1:40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51"/>
      <c r="K685" s="26"/>
      <c r="L685" s="26"/>
      <c r="M685" s="39"/>
      <c r="N685" s="26"/>
      <c r="O685" s="26"/>
      <c r="P685" s="49"/>
      <c r="Q685" s="52"/>
      <c r="R685" s="39"/>
      <c r="S685" s="53"/>
      <c r="T685" s="53"/>
      <c r="U685" s="54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5" s="181" t="str">
        <f>IF(NOTA[[#This Row],[CONCAT1]]="","",MATCH(NOTA[[#This Row],[CONCAT1]],[2]!db[NB NOTA_C],0)+1)</f>
        <v/>
      </c>
    </row>
    <row r="686" spans="1:40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26"/>
      <c r="J686" s="51"/>
      <c r="K686" s="26"/>
      <c r="L686" s="26"/>
      <c r="M686" s="39"/>
      <c r="N686" s="26"/>
      <c r="O686" s="26"/>
      <c r="P686" s="49"/>
      <c r="Q686" s="52"/>
      <c r="R686" s="39"/>
      <c r="S686" s="53"/>
      <c r="T686" s="53"/>
      <c r="U686" s="54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6" s="181" t="str">
        <f>IF(NOTA[[#This Row],[CONCAT1]]="","",MATCH(NOTA[[#This Row],[CONCAT1]],[2]!db[NB NOTA_C],0)+1)</f>
        <v/>
      </c>
    </row>
    <row r="687" spans="1:40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7" s="181" t="str">
        <f>IF(NOTA[[#This Row],[CONCAT1]]="","",MATCH(NOTA[[#This Row],[CONCAT1]],[2]!db[NB NOTA_C],0)+1)</f>
        <v/>
      </c>
    </row>
    <row r="688" spans="1:40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23"/>
      <c r="F688" s="26"/>
      <c r="G688" s="26"/>
      <c r="H688" s="31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8" s="181" t="str">
        <f>IF(NOTA[[#This Row],[CONCAT1]]="","",MATCH(NOTA[[#This Row],[CONCAT1]],[2]!db[NB NOTA_C],0)+1)</f>
        <v/>
      </c>
    </row>
    <row r="689" spans="1:40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32"/>
      <c r="G689" s="32"/>
      <c r="H689" s="55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9" s="181" t="str">
        <f>IF(NOTA[[#This Row],[CONCAT1]]="","",MATCH(NOTA[[#This Row],[CONCAT1]],[2]!db[NB NOTA_C],0)+1)</f>
        <v/>
      </c>
    </row>
    <row r="690" spans="1:40" s="48" customFormat="1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0" s="181" t="str">
        <f>IF(NOTA[[#This Row],[CONCAT1]]="","",MATCH(NOTA[[#This Row],[CONCAT1]],[2]!db[NB NOTA_C],0)+1)</f>
        <v/>
      </c>
    </row>
    <row r="691" spans="1:40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31"/>
      <c r="I691" s="32"/>
      <c r="J691" s="33"/>
      <c r="K691" s="32"/>
      <c r="L691" s="26"/>
      <c r="M691" s="34"/>
      <c r="N691" s="32"/>
      <c r="O691" s="32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1" s="181" t="str">
        <f>IF(NOTA[[#This Row],[CONCAT1]]="","",MATCH(NOTA[[#This Row],[CONCAT1]],[2]!db[NB NOTA_C],0)+1)</f>
        <v/>
      </c>
    </row>
    <row r="692" spans="1:40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2" s="181" t="str">
        <f>IF(NOTA[[#This Row],[CONCAT1]]="","",MATCH(NOTA[[#This Row],[CONCAT1]],[2]!db[NB NOTA_C],0)+1)</f>
        <v/>
      </c>
    </row>
    <row r="693" spans="1:40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32"/>
      <c r="G693" s="32"/>
      <c r="H693" s="55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3" s="181" t="str">
        <f>IF(NOTA[[#This Row],[CONCAT1]]="","",MATCH(NOTA[[#This Row],[CONCAT1]],[2]!db[NB NOTA_C],0)+1)</f>
        <v/>
      </c>
    </row>
    <row r="694" spans="1:40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4" s="181" t="str">
        <f>IF(NOTA[[#This Row],[CONCAT1]]="","",MATCH(NOTA[[#This Row],[CONCAT1]],[2]!db[NB NOTA_C],0)+1)</f>
        <v/>
      </c>
    </row>
    <row r="695" spans="1:40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5" s="181" t="str">
        <f>IF(NOTA[[#This Row],[CONCAT1]]="","",MATCH(NOTA[[#This Row],[CONCAT1]],[2]!db[NB NOTA_C],0)+1)</f>
        <v/>
      </c>
    </row>
    <row r="696" spans="1:40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26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6" s="181" t="str">
        <f>IF(NOTA[[#This Row],[CONCAT1]]="","",MATCH(NOTA[[#This Row],[CONCAT1]],[2]!db[NB NOTA_C],0)+1)</f>
        <v/>
      </c>
    </row>
    <row r="697" spans="1:40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110"/>
      <c r="G697" s="110"/>
      <c r="H697" s="111"/>
      <c r="I697" s="110"/>
      <c r="J697" s="112"/>
      <c r="K697" s="110"/>
      <c r="L697" s="38"/>
      <c r="M697" s="113"/>
      <c r="N697" s="110"/>
      <c r="O697" s="38"/>
      <c r="P697" s="114"/>
      <c r="Q697" s="115"/>
      <c r="R697" s="39"/>
      <c r="S697" s="116"/>
      <c r="T697" s="35"/>
      <c r="U697" s="36"/>
      <c r="V697" s="37"/>
      <c r="W697" s="36" t="str">
        <f>IF(NOTA[[#This Row],[HARGA/ CTN]]="",NOTA[[#This Row],[JUMLAH_H]],NOTA[[#This Row],[HARGA/ CTN]]*IF(NOTA[[#This Row],[C]]="",0,NOTA[[#This Row],[C]]))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28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7" s="181" t="str">
        <f>IF(NOTA[[#This Row],[CONCAT1]]="","",MATCH(NOTA[[#This Row],[CONCAT1]],[2]!db[NB NOTA_C],0)+1)</f>
        <v/>
      </c>
    </row>
    <row r="698" spans="1:40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31"/>
      <c r="I698" s="26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CTN]]*IF(NOTA[[#This Row],[C]]="",0,NOTA[[#This Row],[C]]))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28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8" s="181" t="str">
        <f>IF(NOTA[[#This Row],[CONCAT1]]="","",MATCH(NOTA[[#This Row],[CONCAT1]],[2]!db[NB NOTA_C],0)+1)</f>
        <v/>
      </c>
    </row>
    <row r="699" spans="1:40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32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CTN]]*IF(NOTA[[#This Row],[C]]="",0,NOTA[[#This Row],[C]]))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28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9" s="181" t="str">
        <f>IF(NOTA[[#This Row],[CONCAT1]]="","",MATCH(NOTA[[#This Row],[CONCAT1]],[2]!db[NB NOTA_C],0)+1)</f>
        <v/>
      </c>
    </row>
    <row r="700" spans="1:40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26"/>
      <c r="G700" s="26"/>
      <c r="H700" s="31"/>
      <c r="I700" s="62"/>
      <c r="J700" s="60"/>
      <c r="K700" s="62"/>
      <c r="L700" s="26"/>
      <c r="M700" s="34"/>
      <c r="N700" s="32"/>
      <c r="O700" s="26"/>
      <c r="P700" s="28"/>
      <c r="Q700" s="46"/>
      <c r="R700" s="39"/>
      <c r="S700" s="35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0" s="181" t="str">
        <f>IF(NOTA[[#This Row],[CONCAT1]]="","",MATCH(NOTA[[#This Row],[CONCAT1]],[2]!db[NB NOTA_C],0)+1)</f>
        <v/>
      </c>
    </row>
    <row r="701" spans="1:40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1" s="181" t="str">
        <f>IF(NOTA[[#This Row],[CONCAT1]]="","",MATCH(NOTA[[#This Row],[CONCAT1]],[2]!db[NB NOTA_C],0)+1)</f>
        <v/>
      </c>
    </row>
    <row r="702" spans="1:40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26"/>
      <c r="P702" s="57"/>
      <c r="Q702" s="64"/>
      <c r="R702" s="39"/>
      <c r="S702" s="117"/>
      <c r="T702" s="117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2" s="181" t="str">
        <f>IF(NOTA[[#This Row],[CONCAT1]]="","",MATCH(NOTA[[#This Row],[CONCAT1]],[2]!db[NB NOTA_C],0)+1)</f>
        <v/>
      </c>
    </row>
    <row r="703" spans="1:40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26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3" s="181" t="str">
        <f>IF(NOTA[[#This Row],[CONCAT1]]="","",MATCH(NOTA[[#This Row],[CONCAT1]],[2]!db[NB NOTA_C],0)+1)</f>
        <v/>
      </c>
    </row>
    <row r="704" spans="1:40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62"/>
      <c r="G704" s="62"/>
      <c r="H704" s="107"/>
      <c r="I704" s="62"/>
      <c r="J704" s="60"/>
      <c r="K704" s="62"/>
      <c r="L704" s="26"/>
      <c r="M704" s="63"/>
      <c r="N704" s="62"/>
      <c r="O704" s="26"/>
      <c r="P704" s="57"/>
      <c r="Q704" s="64"/>
      <c r="R704" s="39"/>
      <c r="S704" s="117"/>
      <c r="T704" s="117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4" s="181" t="str">
        <f>IF(NOTA[[#This Row],[CONCAT1]]="","",MATCH(NOTA[[#This Row],[CONCAT1]],[2]!db[NB NOTA_C],0)+1)</f>
        <v/>
      </c>
    </row>
    <row r="705" spans="1:40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26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5" s="181" t="str">
        <f>IF(NOTA[[#This Row],[CONCAT1]]="","",MATCH(NOTA[[#This Row],[CONCAT1]],[2]!db[NB NOTA_C],0)+1)</f>
        <v/>
      </c>
    </row>
    <row r="706" spans="1:40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62"/>
      <c r="G706" s="62"/>
      <c r="H706" s="107"/>
      <c r="I706" s="62"/>
      <c r="J706" s="60"/>
      <c r="K706" s="62"/>
      <c r="L706" s="26"/>
      <c r="M706" s="63"/>
      <c r="N706" s="62"/>
      <c r="O706" s="62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6" s="181" t="str">
        <f>IF(NOTA[[#This Row],[CONCAT1]]="","",MATCH(NOTA[[#This Row],[CONCAT1]],[2]!db[NB NOTA_C],0)+1)</f>
        <v/>
      </c>
    </row>
    <row r="707" spans="1:40" ht="20.100000000000001" customHeight="1" x14ac:dyDescent="0.25">
      <c r="A70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8" t="str">
        <f>IF(NOTA[[#This Row],[ID_P]]="","",MATCH(NOTA[[#This Row],[ID_P]],[1]!B_MSK[N_ID],0))</f>
        <v/>
      </c>
      <c r="D707" s="58" t="str">
        <f ca="1">IF(NOTA[[#This Row],[NAMA BARANG]]="","",INDEX(NOTA[ID],MATCH(,INDIRECT(ADDRESS(ROW(NOTA[ID]),COLUMN(NOTA[ID]))&amp;":"&amp;ADDRESS(ROW(),COLUMN(NOTA[ID]))),-1)))</f>
        <v/>
      </c>
      <c r="E707" s="61"/>
      <c r="F707" s="26"/>
      <c r="G707" s="26"/>
      <c r="H707" s="31"/>
      <c r="I707" s="62"/>
      <c r="J707" s="60"/>
      <c r="K707" s="62"/>
      <c r="L707" s="26"/>
      <c r="M707" s="63"/>
      <c r="N707" s="62"/>
      <c r="O707" s="26"/>
      <c r="P707" s="57"/>
      <c r="Q707" s="64"/>
      <c r="R707" s="39"/>
      <c r="S707" s="117"/>
      <c r="T707" s="117"/>
      <c r="U707" s="59"/>
      <c r="V707" s="37"/>
      <c r="W707" s="59" t="str">
        <f>IF(NOTA[[#This Row],[HARGA/ CTN]]="",NOTA[[#This Row],[JUMLAH_H]],NOTA[[#This Row],[HARGA/ CTN]]*IF(NOTA[[#This Row],[C]]="",0,NOTA[[#This Row],[C]]))</f>
        <v/>
      </c>
      <c r="X707" s="59" t="str">
        <f>IF(NOTA[[#This Row],[JUMLAH]]="","",NOTA[[#This Row],[JUMLAH]]*NOTA[[#This Row],[DISC 1]])</f>
        <v/>
      </c>
      <c r="Y707" s="59" t="str">
        <f>IF(NOTA[[#This Row],[JUMLAH]]="","",(NOTA[[#This Row],[JUMLAH]]-NOTA[[#This Row],[DISC 1-]])*NOTA[[#This Row],[DISC 2]])</f>
        <v/>
      </c>
      <c r="Z707" s="59" t="str">
        <f>IF(NOTA[[#This Row],[JUMLAH]]="","",NOTA[[#This Row],[DISC 1-]]+NOTA[[#This Row],[DISC 2-]])</f>
        <v/>
      </c>
      <c r="AA707" s="59" t="str">
        <f>IF(NOTA[[#This Row],[JUMLAH]]="","",NOTA[[#This Row],[JUMLAH]]-NOTA[[#This Row],[DISC]])</f>
        <v/>
      </c>
      <c r="AB7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9" t="str">
        <f>IF(OR(NOTA[[#This Row],[QTY]]="",NOTA[[#This Row],[HARGA SATUAN]]="",),"",NOTA[[#This Row],[QTY]]*NOTA[[#This Row],[HARGA SATUAN]])</f>
        <v/>
      </c>
      <c r="AF707" s="60" t="str">
        <f ca="1">IF(NOTA[ID_H]="","",INDEX(NOTA[TANGGAL],MATCH(,INDIRECT(ADDRESS(ROW(NOTA[TANGGAL]),COLUMN(NOTA[TANGGAL]))&amp;":"&amp;ADDRESS(ROW(),COLUMN(NOTA[TANGGAL]))),-1)))</f>
        <v/>
      </c>
      <c r="AG707" s="57" t="str">
        <f ca="1">IF(NOTA[[#This Row],[NAMA BARANG]]="","",INDEX(NOTA[SUPPLIER],MATCH(,INDIRECT(ADDRESS(ROW(NOTA[ID]),COLUMN(NOTA[ID]))&amp;":"&amp;ADDRESS(ROW(),COLUMN(NOTA[ID]))),-1)))</f>
        <v/>
      </c>
      <c r="AH707" s="57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7" s="181" t="str">
        <f>IF(NOTA[[#This Row],[CONCAT1]]="","",MATCH(NOTA[[#This Row],[CONCAT1]],[2]!db[NB NOTA_C],0)+1)</f>
        <v/>
      </c>
    </row>
    <row r="708" spans="1:40" ht="20.100000000000001" customHeight="1" x14ac:dyDescent="0.25">
      <c r="A70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8" t="str">
        <f>IF(NOTA[[#This Row],[ID_P]]="","",MATCH(NOTA[[#This Row],[ID_P]],[1]!B_MSK[N_ID],0))</f>
        <v/>
      </c>
      <c r="D708" s="58" t="str">
        <f ca="1">IF(NOTA[[#This Row],[NAMA BARANG]]="","",INDEX(NOTA[ID],MATCH(,INDIRECT(ADDRESS(ROW(NOTA[ID]),COLUMN(NOTA[ID]))&amp;":"&amp;ADDRESS(ROW(),COLUMN(NOTA[ID]))),-1)))</f>
        <v/>
      </c>
      <c r="E708" s="61"/>
      <c r="F708" s="62"/>
      <c r="G708" s="62"/>
      <c r="H708" s="107"/>
      <c r="I708" s="62"/>
      <c r="J708" s="60"/>
      <c r="K708" s="62"/>
      <c r="L708" s="26"/>
      <c r="M708" s="63"/>
      <c r="N708" s="62"/>
      <c r="O708" s="62"/>
      <c r="P708" s="57"/>
      <c r="Q708" s="64"/>
      <c r="R708" s="39"/>
      <c r="S708" s="117"/>
      <c r="T708" s="117"/>
      <c r="U708" s="59"/>
      <c r="V708" s="37"/>
      <c r="W708" s="59" t="str">
        <f>IF(NOTA[[#This Row],[HARGA/ CTN]]="",NOTA[[#This Row],[JUMLAH_H]],NOTA[[#This Row],[HARGA/ CTN]]*IF(NOTA[[#This Row],[C]]="",0,NOTA[[#This Row],[C]]))</f>
        <v/>
      </c>
      <c r="X708" s="59" t="str">
        <f>IF(NOTA[[#This Row],[JUMLAH]]="","",NOTA[[#This Row],[JUMLAH]]*NOTA[[#This Row],[DISC 1]])</f>
        <v/>
      </c>
      <c r="Y708" s="59" t="str">
        <f>IF(NOTA[[#This Row],[JUMLAH]]="","",(NOTA[[#This Row],[JUMLAH]]-NOTA[[#This Row],[DISC 1-]])*NOTA[[#This Row],[DISC 2]])</f>
        <v/>
      </c>
      <c r="Z708" s="59" t="str">
        <f>IF(NOTA[[#This Row],[JUMLAH]]="","",NOTA[[#This Row],[DISC 1-]]+NOTA[[#This Row],[DISC 2-]])</f>
        <v/>
      </c>
      <c r="AA708" s="59" t="str">
        <f>IF(NOTA[[#This Row],[JUMLAH]]="","",NOTA[[#This Row],[JUMLAH]]-NOTA[[#This Row],[DISC]])</f>
        <v/>
      </c>
      <c r="AB7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9" t="str">
        <f>IF(OR(NOTA[[#This Row],[QTY]]="",NOTA[[#This Row],[HARGA SATUAN]]="",),"",NOTA[[#This Row],[QTY]]*NOTA[[#This Row],[HARGA SATUAN]])</f>
        <v/>
      </c>
      <c r="AF708" s="60" t="str">
        <f ca="1">IF(NOTA[ID_H]="","",INDEX(NOTA[TANGGAL],MATCH(,INDIRECT(ADDRESS(ROW(NOTA[TANGGAL]),COLUMN(NOTA[TANGGAL]))&amp;":"&amp;ADDRESS(ROW(),COLUMN(NOTA[TANGGAL]))),-1)))</f>
        <v/>
      </c>
      <c r="AG708" s="57" t="str">
        <f ca="1">IF(NOTA[[#This Row],[NAMA BARANG]]="","",INDEX(NOTA[SUPPLIER],MATCH(,INDIRECT(ADDRESS(ROW(NOTA[ID]),COLUMN(NOTA[ID]))&amp;":"&amp;ADDRESS(ROW(),COLUMN(NOTA[ID]))),-1)))</f>
        <v/>
      </c>
      <c r="AH708" s="57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8" s="181" t="str">
        <f>IF(NOTA[[#This Row],[CONCAT1]]="","",MATCH(NOTA[[#This Row],[CONCAT1]],[2]!db[NB NOTA_C],0)+1)</f>
        <v/>
      </c>
    </row>
    <row r="709" spans="1:40" ht="20.100000000000001" customHeight="1" x14ac:dyDescent="0.25">
      <c r="A70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8" t="str">
        <f>IF(NOTA[[#This Row],[ID_P]]="","",MATCH(NOTA[[#This Row],[ID_P]],[1]!B_MSK[N_ID],0))</f>
        <v/>
      </c>
      <c r="D709" s="58" t="str">
        <f ca="1">IF(NOTA[[#This Row],[NAMA BARANG]]="","",INDEX(NOTA[ID],MATCH(,INDIRECT(ADDRESS(ROW(NOTA[ID]),COLUMN(NOTA[ID]))&amp;":"&amp;ADDRESS(ROW(),COLUMN(NOTA[ID]))),-1)))</f>
        <v/>
      </c>
      <c r="E709" s="61"/>
      <c r="F709" s="26"/>
      <c r="G709" s="26"/>
      <c r="H709" s="31"/>
      <c r="I709" s="26"/>
      <c r="J709" s="60"/>
      <c r="K709" s="62"/>
      <c r="L709" s="26"/>
      <c r="M709" s="63"/>
      <c r="N709" s="62"/>
      <c r="O709" s="26"/>
      <c r="P709" s="57"/>
      <c r="Q709" s="64"/>
      <c r="R709" s="39"/>
      <c r="S709" s="117"/>
      <c r="T709" s="117"/>
      <c r="U709" s="59"/>
      <c r="V709" s="37"/>
      <c r="W709" s="59" t="str">
        <f>IF(NOTA[[#This Row],[HARGA/ CTN]]="",NOTA[[#This Row],[JUMLAH_H]],NOTA[[#This Row],[HARGA/ CTN]]*IF(NOTA[[#This Row],[C]]="",0,NOTA[[#This Row],[C]]))</f>
        <v/>
      </c>
      <c r="X709" s="59" t="str">
        <f>IF(NOTA[[#This Row],[JUMLAH]]="","",NOTA[[#This Row],[JUMLAH]]*NOTA[[#This Row],[DISC 1]])</f>
        <v/>
      </c>
      <c r="Y709" s="59" t="str">
        <f>IF(NOTA[[#This Row],[JUMLAH]]="","",(NOTA[[#This Row],[JUMLAH]]-NOTA[[#This Row],[DISC 1-]])*NOTA[[#This Row],[DISC 2]])</f>
        <v/>
      </c>
      <c r="Z709" s="59" t="str">
        <f>IF(NOTA[[#This Row],[JUMLAH]]="","",NOTA[[#This Row],[DISC 1-]]+NOTA[[#This Row],[DISC 2-]])</f>
        <v/>
      </c>
      <c r="AA709" s="59" t="str">
        <f>IF(NOTA[[#This Row],[JUMLAH]]="","",NOTA[[#This Row],[JUMLAH]]-NOTA[[#This Row],[DISC]])</f>
        <v/>
      </c>
      <c r="AB7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9" t="str">
        <f>IF(OR(NOTA[[#This Row],[QTY]]="",NOTA[[#This Row],[HARGA SATUAN]]="",),"",NOTA[[#This Row],[QTY]]*NOTA[[#This Row],[HARGA SATUAN]])</f>
        <v/>
      </c>
      <c r="AF709" s="60" t="str">
        <f ca="1">IF(NOTA[ID_H]="","",INDEX(NOTA[TANGGAL],MATCH(,INDIRECT(ADDRESS(ROW(NOTA[TANGGAL]),COLUMN(NOTA[TANGGAL]))&amp;":"&amp;ADDRESS(ROW(),COLUMN(NOTA[TANGGAL]))),-1)))</f>
        <v/>
      </c>
      <c r="AG709" s="57" t="str">
        <f ca="1">IF(NOTA[[#This Row],[NAMA BARANG]]="","",INDEX(NOTA[SUPPLIER],MATCH(,INDIRECT(ADDRESS(ROW(NOTA[ID]),COLUMN(NOTA[ID]))&amp;":"&amp;ADDRESS(ROW(),COLUMN(NOTA[ID]))),-1)))</f>
        <v/>
      </c>
      <c r="AH709" s="57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9" s="181" t="str">
        <f>IF(NOTA[[#This Row],[CONCAT1]]="","",MATCH(NOTA[[#This Row],[CONCAT1]],[2]!db[NB NOTA_C],0)+1)</f>
        <v/>
      </c>
    </row>
    <row r="710" spans="1:40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0" s="181" t="str">
        <f>IF(NOTA[[#This Row],[CONCAT1]]="","",MATCH(NOTA[[#This Row],[CONCAT1]],[2]!db[NB NOTA_C],0)+1)</f>
        <v/>
      </c>
    </row>
    <row r="711" spans="1:40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1" s="181" t="str">
        <f>IF(NOTA[[#This Row],[CONCAT1]]="","",MATCH(NOTA[[#This Row],[CONCAT1]],[2]!db[NB NOTA_C],0)+1)</f>
        <v/>
      </c>
    </row>
    <row r="712" spans="1:40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2" s="181" t="str">
        <f>IF(NOTA[[#This Row],[CONCAT1]]="","",MATCH(NOTA[[#This Row],[CONCAT1]],[2]!db[NB NOTA_C],0)+1)</f>
        <v/>
      </c>
    </row>
    <row r="713" spans="1:40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3" s="181" t="str">
        <f>IF(NOTA[[#This Row],[CONCAT1]]="","",MATCH(NOTA[[#This Row],[CONCAT1]],[2]!db[NB NOTA_C],0)+1)</f>
        <v/>
      </c>
    </row>
    <row r="714" spans="1:40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4" s="181" t="str">
        <f>IF(NOTA[[#This Row],[CONCAT1]]="","",MATCH(NOTA[[#This Row],[CONCAT1]],[2]!db[NB NOTA_C],0)+1)</f>
        <v/>
      </c>
    </row>
    <row r="715" spans="1:40" ht="20.100000000000001" customHeight="1" x14ac:dyDescent="0.25">
      <c r="A7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4" t="str">
        <f>IF(NOTA[[#This Row],[HARGA/ CTN]]="",NOTA[[#This Row],[JUMLAH_H]],NOTA[[#This Row],[HARGA/ CTN]]*IF(NOTA[[#This Row],[C]]="",0,NOTA[[#This Row],[C]]))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49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5" s="181" t="str">
        <f>IF(NOTA[[#This Row],[CONCAT1]]="","",MATCH(NOTA[[#This Row],[CONCAT1]],[2]!db[NB NOTA_C],0)+1)</f>
        <v/>
      </c>
    </row>
    <row r="716" spans="1:40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4" t="str">
        <f>IF(NOTA[[#This Row],[HARGA/ CTN]]="",NOTA[[#This Row],[JUMLAH_H]],NOTA[[#This Row],[HARGA/ CTN]]*IF(NOTA[[#This Row],[C]]="",0,NOTA[[#This Row],[C]]))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49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6" s="181" t="str">
        <f>IF(NOTA[[#This Row],[CONCAT1]]="","",MATCH(NOTA[[#This Row],[CONCAT1]],[2]!db[NB NOTA_C],0)+1)</f>
        <v/>
      </c>
    </row>
    <row r="717" spans="1:40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4" t="str">
        <f>IF(NOTA[[#This Row],[HARGA/ CTN]]="",NOTA[[#This Row],[JUMLAH_H]],NOTA[[#This Row],[HARGA/ CTN]]*IF(NOTA[[#This Row],[C]]="",0,NOTA[[#This Row],[C]]))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49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7" s="181" t="str">
        <f>IF(NOTA[[#This Row],[CONCAT1]]="","",MATCH(NOTA[[#This Row],[CONCAT1]],[2]!db[NB NOTA_C],0)+1)</f>
        <v/>
      </c>
    </row>
    <row r="718" spans="1:40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62"/>
      <c r="G718" s="62"/>
      <c r="H718" s="107"/>
      <c r="I718" s="62"/>
      <c r="J718" s="60"/>
      <c r="K718" s="62"/>
      <c r="L718" s="26"/>
      <c r="M718" s="63"/>
      <c r="N718" s="62"/>
      <c r="O718" s="62"/>
      <c r="P718" s="57"/>
      <c r="Q718" s="64"/>
      <c r="R718" s="39"/>
      <c r="S718" s="117"/>
      <c r="T718" s="117"/>
      <c r="U718" s="59"/>
      <c r="V718" s="37"/>
      <c r="W718" s="59" t="str">
        <f>IF(NOTA[[#This Row],[HARGA/ CTN]]="",NOTA[[#This Row],[JUMLAH_H]],NOTA[[#This Row],[HARGA/ CTN]]*IF(NOTA[[#This Row],[C]]="",0,NOTA[[#This Row],[C]]))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57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8" s="181" t="str">
        <f>IF(NOTA[[#This Row],[CONCAT1]]="","",MATCH(NOTA[[#This Row],[CONCAT1]],[2]!db[NB NOTA_C],0)+1)</f>
        <v/>
      </c>
    </row>
    <row r="719" spans="1:40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26"/>
      <c r="G719" s="26"/>
      <c r="H719" s="31"/>
      <c r="I719" s="62"/>
      <c r="J719" s="60"/>
      <c r="K719" s="62"/>
      <c r="L719" s="26"/>
      <c r="M719" s="63"/>
      <c r="N719" s="62"/>
      <c r="O719" s="26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9" s="181" t="str">
        <f>IF(NOTA[[#This Row],[CONCAT1]]="","",MATCH(NOTA[[#This Row],[CONCAT1]],[2]!db[NB NOTA_C],0)+1)</f>
        <v/>
      </c>
    </row>
    <row r="720" spans="1:40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62"/>
      <c r="G720" s="62"/>
      <c r="H720" s="107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0" s="181" t="str">
        <f>IF(NOTA[[#This Row],[CONCAT1]]="","",MATCH(NOTA[[#This Row],[CONCAT1]],[2]!db[NB NOTA_C],0)+1)</f>
        <v/>
      </c>
    </row>
    <row r="721" spans="1:40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26"/>
      <c r="G721" s="26"/>
      <c r="H721" s="31"/>
      <c r="I721" s="62"/>
      <c r="J721" s="60"/>
      <c r="K721" s="62"/>
      <c r="L721" s="26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1" s="181" t="str">
        <f>IF(NOTA[[#This Row],[CONCAT1]]="","",MATCH(NOTA[[#This Row],[CONCAT1]],[2]!db[NB NOTA_C],0)+1)</f>
        <v/>
      </c>
    </row>
    <row r="722" spans="1:40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7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2" s="181" t="str">
        <f>IF(NOTA[[#This Row],[CONCAT1]]="","",MATCH(NOTA[[#This Row],[CONCAT1]],[2]!db[NB NOTA_C],0)+1)</f>
        <v/>
      </c>
    </row>
    <row r="723" spans="1:40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3" s="181" t="str">
        <f>IF(NOTA[[#This Row],[CONCAT1]]="","",MATCH(NOTA[[#This Row],[CONCAT1]],[2]!db[NB NOTA_C],0)+1)</f>
        <v/>
      </c>
    </row>
    <row r="724" spans="1:40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26"/>
      <c r="G724" s="26"/>
      <c r="H724" s="31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4" s="181" t="str">
        <f>IF(NOTA[[#This Row],[CONCAT1]]="","",MATCH(NOTA[[#This Row],[CONCAT1]],[2]!db[NB NOTA_C],0)+1)</f>
        <v/>
      </c>
    </row>
    <row r="725" spans="1:40" ht="20.100000000000001" customHeight="1" x14ac:dyDescent="0.25">
      <c r="A7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5" s="181" t="str">
        <f>IF(NOTA[[#This Row],[CONCAT1]]="","",MATCH(NOTA[[#This Row],[CONCAT1]],[2]!db[NB NOTA_C],0)+1)</f>
        <v/>
      </c>
    </row>
    <row r="726" spans="1:40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6" s="181" t="str">
        <f>IF(NOTA[[#This Row],[CONCAT1]]="","",MATCH(NOTA[[#This Row],[CONCAT1]],[2]!db[NB NOTA_C],0)+1)</f>
        <v/>
      </c>
    </row>
    <row r="727" spans="1:40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26"/>
      <c r="G727" s="26"/>
      <c r="H727" s="31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7" s="181" t="str">
        <f>IF(NOTA[[#This Row],[CONCAT1]]="","",MATCH(NOTA[[#This Row],[CONCAT1]],[2]!db[NB NOTA_C],0)+1)</f>
        <v/>
      </c>
    </row>
    <row r="728" spans="1:40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62"/>
      <c r="G728" s="62"/>
      <c r="H728" s="107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8" s="181" t="str">
        <f>IF(NOTA[[#This Row],[CONCAT1]]="","",MATCH(NOTA[[#This Row],[CONCAT1]],[2]!db[NB NOTA_C],0)+1)</f>
        <v/>
      </c>
    </row>
    <row r="729" spans="1:40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61"/>
      <c r="F729" s="62"/>
      <c r="G729" s="62"/>
      <c r="H729" s="107"/>
      <c r="I729" s="62"/>
      <c r="J729" s="60"/>
      <c r="K729" s="62"/>
      <c r="L729" s="26"/>
      <c r="M729" s="63"/>
      <c r="N729" s="62"/>
      <c r="O729" s="26"/>
      <c r="P729" s="57"/>
      <c r="Q729" s="64"/>
      <c r="R729" s="39"/>
      <c r="S729" s="117"/>
      <c r="T729" s="117"/>
      <c r="U729" s="59"/>
      <c r="V729" s="37"/>
      <c r="W729" s="59" t="str">
        <f>IF(NOTA[[#This Row],[HARGA/ CTN]]="",NOTA[[#This Row],[JUMLAH_H]],NOTA[[#This Row],[HARGA/ CTN]]*IF(NOTA[[#This Row],[C]]="",0,NOTA[[#This Row],[C]]))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57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9" s="181" t="str">
        <f>IF(NOTA[[#This Row],[CONCAT1]]="","",MATCH(NOTA[[#This Row],[CONCAT1]],[2]!db[NB NOTA_C],0)+1)</f>
        <v/>
      </c>
    </row>
    <row r="730" spans="1:40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61"/>
      <c r="F730" s="26"/>
      <c r="G730" s="26"/>
      <c r="H730" s="31"/>
      <c r="I730" s="62"/>
      <c r="J730" s="60"/>
      <c r="K730" s="62"/>
      <c r="L730" s="26"/>
      <c r="M730" s="63"/>
      <c r="N730" s="62"/>
      <c r="O730" s="26"/>
      <c r="P730" s="57"/>
      <c r="Q730" s="64"/>
      <c r="R730" s="39"/>
      <c r="S730" s="117"/>
      <c r="T730" s="117"/>
      <c r="U730" s="59"/>
      <c r="V730" s="37"/>
      <c r="W730" s="59" t="str">
        <f>IF(NOTA[[#This Row],[HARGA/ CTN]]="",NOTA[[#This Row],[JUMLAH_H]],NOTA[[#This Row],[HARGA/ CTN]]*IF(NOTA[[#This Row],[C]]="",0,NOTA[[#This Row],[C]]))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57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0" s="181" t="str">
        <f>IF(NOTA[[#This Row],[CONCAT1]]="","",MATCH(NOTA[[#This Row],[CONCAT1]],[2]!db[NB NOTA_C],0)+1)</f>
        <v/>
      </c>
    </row>
    <row r="731" spans="1:40" ht="20.100000000000001" customHeight="1" x14ac:dyDescent="0.25">
      <c r="A7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8" t="str">
        <f>IF(NOTA[[#This Row],[ID_P]]="","",MATCH(NOTA[[#This Row],[ID_P]],[1]!B_MSK[N_ID],0))</f>
        <v/>
      </c>
      <c r="D731" s="58" t="str">
        <f ca="1">IF(NOTA[[#This Row],[NAMA BARANG]]="","",INDEX(NOTA[ID],MATCH(,INDIRECT(ADDRESS(ROW(NOTA[ID]),COLUMN(NOTA[ID]))&amp;":"&amp;ADDRESS(ROW(),COLUMN(NOTA[ID]))),-1)))</f>
        <v/>
      </c>
      <c r="E731" s="61"/>
      <c r="F731" s="26"/>
      <c r="G731" s="26"/>
      <c r="H731" s="31"/>
      <c r="I731" s="62"/>
      <c r="J731" s="60"/>
      <c r="K731" s="62"/>
      <c r="L731" s="26"/>
      <c r="M731" s="63"/>
      <c r="N731" s="62"/>
      <c r="O731" s="26"/>
      <c r="P731" s="57"/>
      <c r="Q731" s="64"/>
      <c r="R731" s="39"/>
      <c r="S731" s="117"/>
      <c r="T731" s="117"/>
      <c r="U731" s="59"/>
      <c r="V731" s="37"/>
      <c r="W731" s="59" t="str">
        <f>IF(NOTA[[#This Row],[HARGA/ CTN]]="",NOTA[[#This Row],[JUMLAH_H]],NOTA[[#This Row],[HARGA/ CTN]]*IF(NOTA[[#This Row],[C]]="",0,NOTA[[#This Row],[C]]))</f>
        <v/>
      </c>
      <c r="X731" s="59" t="str">
        <f>IF(NOTA[[#This Row],[JUMLAH]]="","",NOTA[[#This Row],[JUMLAH]]*NOTA[[#This Row],[DISC 1]])</f>
        <v/>
      </c>
      <c r="Y731" s="59" t="str">
        <f>IF(NOTA[[#This Row],[JUMLAH]]="","",(NOTA[[#This Row],[JUMLAH]]-NOTA[[#This Row],[DISC 1-]])*NOTA[[#This Row],[DISC 2]])</f>
        <v/>
      </c>
      <c r="Z731" s="59" t="str">
        <f>IF(NOTA[[#This Row],[JUMLAH]]="","",NOTA[[#This Row],[DISC 1-]]+NOTA[[#This Row],[DISC 2-]])</f>
        <v/>
      </c>
      <c r="AA731" s="59" t="str">
        <f>IF(NOTA[[#This Row],[JUMLAH]]="","",NOTA[[#This Row],[JUMLAH]]-NOTA[[#This Row],[DISC]])</f>
        <v/>
      </c>
      <c r="AB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9" t="str">
        <f>IF(OR(NOTA[[#This Row],[QTY]]="",NOTA[[#This Row],[HARGA SATUAN]]="",),"",NOTA[[#This Row],[QTY]]*NOTA[[#This Row],[HARGA SATUAN]])</f>
        <v/>
      </c>
      <c r="AF731" s="60" t="str">
        <f ca="1">IF(NOTA[ID_H]="","",INDEX(NOTA[TANGGAL],MATCH(,INDIRECT(ADDRESS(ROW(NOTA[TANGGAL]),COLUMN(NOTA[TANGGAL]))&amp;":"&amp;ADDRESS(ROW(),COLUMN(NOTA[TANGGAL]))),-1)))</f>
        <v/>
      </c>
      <c r="AG731" s="57" t="str">
        <f ca="1">IF(NOTA[[#This Row],[NAMA BARANG]]="","",INDEX(NOTA[SUPPLIER],MATCH(,INDIRECT(ADDRESS(ROW(NOTA[ID]),COLUMN(NOTA[ID]))&amp;":"&amp;ADDRESS(ROW(),COLUMN(NOTA[ID]))),-1)))</f>
        <v/>
      </c>
      <c r="AH731" s="57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1" s="181" t="str">
        <f>IF(NOTA[[#This Row],[CONCAT1]]="","",MATCH(NOTA[[#This Row],[CONCAT1]],[2]!db[NB NOTA_C],0)+1)</f>
        <v/>
      </c>
    </row>
    <row r="732" spans="1:40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63"/>
      <c r="N732" s="62"/>
      <c r="O732" s="26"/>
      <c r="P732" s="57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2" s="181" t="str">
        <f>IF(NOTA[[#This Row],[CONCAT1]]="","",MATCH(NOTA[[#This Row],[CONCAT1]],[2]!db[NB NOTA_C],0)+1)</f>
        <v/>
      </c>
    </row>
    <row r="733" spans="1:40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63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3" s="181" t="str">
        <f>IF(NOTA[[#This Row],[CONCAT1]]="","",MATCH(NOTA[[#This Row],[CONCAT1]],[2]!db[NB NOTA_C],0)+1)</f>
        <v/>
      </c>
    </row>
    <row r="734" spans="1:40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63"/>
      <c r="N734" s="62"/>
      <c r="O734" s="26"/>
      <c r="P734" s="57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4" s="181" t="str">
        <f>IF(NOTA[[#This Row],[CONCAT1]]="","",MATCH(NOTA[[#This Row],[CONCAT1]],[2]!db[NB NOTA_C],0)+1)</f>
        <v/>
      </c>
    </row>
    <row r="735" spans="1:40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63"/>
      <c r="N735" s="62"/>
      <c r="O735" s="26"/>
      <c r="P735" s="57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5" s="181" t="str">
        <f>IF(NOTA[[#This Row],[CONCAT1]]="","",MATCH(NOTA[[#This Row],[CONCAT1]],[2]!db[NB NOTA_C],0)+1)</f>
        <v/>
      </c>
    </row>
    <row r="736" spans="1:40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62"/>
      <c r="O736" s="26"/>
      <c r="P736" s="57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6" s="181" t="str">
        <f>IF(NOTA[[#This Row],[CONCAT1]]="","",MATCH(NOTA[[#This Row],[CONCAT1]],[2]!db[NB NOTA_C],0)+1)</f>
        <v/>
      </c>
    </row>
    <row r="737" spans="1:40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7" s="181" t="str">
        <f>IF(NOTA[[#This Row],[CONCAT1]]="","",MATCH(NOTA[[#This Row],[CONCAT1]],[2]!db[NB NOTA_C],0)+1)</f>
        <v/>
      </c>
    </row>
    <row r="738" spans="1:40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8" s="181" t="str">
        <f>IF(NOTA[[#This Row],[CONCAT1]]="","",MATCH(NOTA[[#This Row],[CONCAT1]],[2]!db[NB NOTA_C],0)+1)</f>
        <v/>
      </c>
    </row>
    <row r="739" spans="1:40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9" s="181" t="str">
        <f>IF(NOTA[[#This Row],[CONCAT1]]="","",MATCH(NOTA[[#This Row],[CONCAT1]],[2]!db[NB NOTA_C],0)+1)</f>
        <v/>
      </c>
    </row>
    <row r="740" spans="1:40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0" s="181" t="str">
        <f>IF(NOTA[[#This Row],[CONCAT1]]="","",MATCH(NOTA[[#This Row],[CONCAT1]],[2]!db[NB NOTA_C],0)+1)</f>
        <v/>
      </c>
    </row>
    <row r="741" spans="1:40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118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1" s="181" t="str">
        <f>IF(NOTA[[#This Row],[CONCAT1]]="","",MATCH(NOTA[[#This Row],[CONCAT1]],[2]!db[NB NOTA_C],0)+1)</f>
        <v/>
      </c>
    </row>
    <row r="742" spans="1:40" ht="20.100000000000001" customHeight="1" x14ac:dyDescent="0.25">
      <c r="A7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2" s="181" t="str">
        <f>IF(NOTA[[#This Row],[CONCAT1]]="","",MATCH(NOTA[[#This Row],[CONCAT1]],[2]!db[NB NOTA_C],0)+1)</f>
        <v/>
      </c>
    </row>
    <row r="743" spans="1:40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3" s="181" t="str">
        <f>IF(NOTA[[#This Row],[CONCAT1]]="","",MATCH(NOTA[[#This Row],[CONCAT1]],[2]!db[NB NOTA_C],0)+1)</f>
        <v/>
      </c>
    </row>
    <row r="744" spans="1:40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4" s="181" t="str">
        <f>IF(NOTA[[#This Row],[CONCAT1]]="","",MATCH(NOTA[[#This Row],[CONCAT1]],[2]!db[NB NOTA_C],0)+1)</f>
        <v/>
      </c>
    </row>
    <row r="745" spans="1:40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5" s="181" t="str">
        <f>IF(NOTA[[#This Row],[CONCAT1]]="","",MATCH(NOTA[[#This Row],[CONCAT1]],[2]!db[NB NOTA_C],0)+1)</f>
        <v/>
      </c>
    </row>
    <row r="746" spans="1:40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6" s="181" t="str">
        <f>IF(NOTA[[#This Row],[CONCAT1]]="","",MATCH(NOTA[[#This Row],[CONCAT1]],[2]!db[NB NOTA_C],0)+1)</f>
        <v/>
      </c>
    </row>
    <row r="747" spans="1:40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7" s="181" t="str">
        <f>IF(NOTA[[#This Row],[CONCAT1]]="","",MATCH(NOTA[[#This Row],[CONCAT1]],[2]!db[NB NOTA_C],0)+1)</f>
        <v/>
      </c>
    </row>
    <row r="748" spans="1:40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8" s="181" t="str">
        <f>IF(NOTA[[#This Row],[CONCAT1]]="","",MATCH(NOTA[[#This Row],[CONCAT1]],[2]!db[NB NOTA_C],0)+1)</f>
        <v/>
      </c>
    </row>
    <row r="749" spans="1:40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9" s="181" t="str">
        <f>IF(NOTA[[#This Row],[CONCAT1]]="","",MATCH(NOTA[[#This Row],[CONCAT1]],[2]!db[NB NOTA_C],0)+1)</f>
        <v/>
      </c>
    </row>
    <row r="750" spans="1:40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155"/>
      <c r="G750" s="155"/>
      <c r="H750" s="156"/>
      <c r="I750" s="155"/>
      <c r="J750" s="157"/>
      <c r="K750" s="155"/>
      <c r="L750" s="26"/>
      <c r="M750" s="158"/>
      <c r="N750" s="155"/>
      <c r="O750" s="26"/>
      <c r="P750" s="159"/>
      <c r="Q750" s="160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0" s="181" t="str">
        <f>IF(NOTA[[#This Row],[CONCAT1]]="","",MATCH(NOTA[[#This Row],[CONCAT1]],[2]!db[NB NOTA_C],0)+1)</f>
        <v/>
      </c>
    </row>
    <row r="751" spans="1:40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1" s="181" t="str">
        <f>IF(NOTA[[#This Row],[CONCAT1]]="","",MATCH(NOTA[[#This Row],[CONCAT1]],[2]!db[NB NOTA_C],0)+1)</f>
        <v/>
      </c>
    </row>
    <row r="752" spans="1:40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2" s="181" t="str">
        <f>IF(NOTA[[#This Row],[CONCAT1]]="","",MATCH(NOTA[[#This Row],[CONCAT1]],[2]!db[NB NOTA_C],0)+1)</f>
        <v/>
      </c>
    </row>
    <row r="753" spans="1:40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3" s="181" t="str">
        <f>IF(NOTA[[#This Row],[CONCAT1]]="","",MATCH(NOTA[[#This Row],[CONCAT1]],[2]!db[NB NOTA_C],0)+1)</f>
        <v/>
      </c>
    </row>
    <row r="754" spans="1:40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4" s="181" t="str">
        <f>IF(NOTA[[#This Row],[CONCAT1]]="","",MATCH(NOTA[[#This Row],[CONCAT1]],[2]!db[NB NOTA_C],0)+1)</f>
        <v/>
      </c>
    </row>
    <row r="755" spans="1:40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5" s="181" t="str">
        <f>IF(NOTA[[#This Row],[CONCAT1]]="","",MATCH(NOTA[[#This Row],[CONCAT1]],[2]!db[NB NOTA_C],0)+1)</f>
        <v/>
      </c>
    </row>
    <row r="756" spans="1:40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6" s="181" t="str">
        <f>IF(NOTA[[#This Row],[CONCAT1]]="","",MATCH(NOTA[[#This Row],[CONCAT1]],[2]!db[NB NOTA_C],0)+1)</f>
        <v/>
      </c>
    </row>
    <row r="757" spans="1:40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7" s="181" t="str">
        <f>IF(NOTA[[#This Row],[CONCAT1]]="","",MATCH(NOTA[[#This Row],[CONCAT1]],[2]!db[NB NOTA_C],0)+1)</f>
        <v/>
      </c>
    </row>
    <row r="758" spans="1:40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8" s="181" t="str">
        <f>IF(NOTA[[#This Row],[CONCAT1]]="","",MATCH(NOTA[[#This Row],[CONCAT1]],[2]!db[NB NOTA_C],0)+1)</f>
        <v/>
      </c>
    </row>
    <row r="759" spans="1:40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9" s="181" t="str">
        <f>IF(NOTA[[#This Row],[CONCAT1]]="","",MATCH(NOTA[[#This Row],[CONCAT1]],[2]!db[NB NOTA_C],0)+1)</f>
        <v/>
      </c>
    </row>
    <row r="760" spans="1:40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0" s="181" t="str">
        <f>IF(NOTA[[#This Row],[CONCAT1]]="","",MATCH(NOTA[[#This Row],[CONCAT1]],[2]!db[NB NOTA_C],0)+1)</f>
        <v/>
      </c>
    </row>
    <row r="761" spans="1:40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1" s="181" t="str">
        <f>IF(NOTA[[#This Row],[CONCAT1]]="","",MATCH(NOTA[[#This Row],[CONCAT1]],[2]!db[NB NOTA_C],0)+1)</f>
        <v/>
      </c>
    </row>
    <row r="762" spans="1:40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2" s="181" t="str">
        <f>IF(NOTA[[#This Row],[CONCAT1]]="","",MATCH(NOTA[[#This Row],[CONCAT1]],[2]!db[NB NOTA_C],0)+1)</f>
        <v/>
      </c>
    </row>
    <row r="763" spans="1:40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3" s="181" t="str">
        <f>IF(NOTA[[#This Row],[CONCAT1]]="","",MATCH(NOTA[[#This Row],[CONCAT1]],[2]!db[NB NOTA_C],0)+1)</f>
        <v/>
      </c>
    </row>
    <row r="764" spans="1:40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4" s="181" t="str">
        <f>IF(NOTA[[#This Row],[CONCAT1]]="","",MATCH(NOTA[[#This Row],[CONCAT1]],[2]!db[NB NOTA_C],0)+1)</f>
        <v/>
      </c>
    </row>
    <row r="765" spans="1:40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5" s="181" t="str">
        <f>IF(NOTA[[#This Row],[CONCAT1]]="","",MATCH(NOTA[[#This Row],[CONCAT1]],[2]!db[NB NOTA_C],0)+1)</f>
        <v/>
      </c>
    </row>
    <row r="766" spans="1:40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6" s="181" t="str">
        <f>IF(NOTA[[#This Row],[CONCAT1]]="","",MATCH(NOTA[[#This Row],[CONCAT1]],[2]!db[NB NOTA_C],0)+1)</f>
        <v/>
      </c>
    </row>
    <row r="767" spans="1:40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7" s="181" t="str">
        <f>IF(NOTA[[#This Row],[CONCAT1]]="","",MATCH(NOTA[[#This Row],[CONCAT1]],[2]!db[NB NOTA_C],0)+1)</f>
        <v/>
      </c>
    </row>
    <row r="768" spans="1:40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8" s="181" t="str">
        <f>IF(NOTA[[#This Row],[CONCAT1]]="","",MATCH(NOTA[[#This Row],[CONCAT1]],[2]!db[NB NOTA_C],0)+1)</f>
        <v/>
      </c>
    </row>
    <row r="769" spans="1:40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9" s="181" t="str">
        <f>IF(NOTA[[#This Row],[CONCAT1]]="","",MATCH(NOTA[[#This Row],[CONCAT1]],[2]!db[NB NOTA_C],0)+1)</f>
        <v/>
      </c>
    </row>
    <row r="770" spans="1:40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0" s="181" t="str">
        <f>IF(NOTA[[#This Row],[CONCAT1]]="","",MATCH(NOTA[[#This Row],[CONCAT1]],[2]!db[NB NOTA_C],0)+1)</f>
        <v/>
      </c>
    </row>
    <row r="771" spans="1:40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39"/>
      <c r="N771" s="26"/>
      <c r="O771" s="26"/>
      <c r="P771" s="49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1" s="181" t="str">
        <f>IF(NOTA[[#This Row],[CONCAT1]]="","",MATCH(NOTA[[#This Row],[CONCAT1]],[2]!db[NB NOTA_C],0)+1)</f>
        <v/>
      </c>
    </row>
    <row r="772" spans="1:40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39"/>
      <c r="N772" s="26"/>
      <c r="O772" s="26"/>
      <c r="P772" s="49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2" s="181" t="str">
        <f>IF(NOTA[[#This Row],[CONCAT1]]="","",MATCH(NOTA[[#This Row],[CONCAT1]],[2]!db[NB NOTA_C],0)+1)</f>
        <v/>
      </c>
    </row>
    <row r="773" spans="1:40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3" s="181" t="str">
        <f>IF(NOTA[[#This Row],[CONCAT1]]="","",MATCH(NOTA[[#This Row],[CONCAT1]],[2]!db[NB NOTA_C],0)+1)</f>
        <v/>
      </c>
    </row>
    <row r="774" spans="1:40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156"/>
      <c r="I774" s="155"/>
      <c r="J774" s="157"/>
      <c r="K774" s="26"/>
      <c r="L774" s="26"/>
      <c r="M774" s="158"/>
      <c r="N774" s="155"/>
      <c r="O774" s="26"/>
      <c r="P774" s="159"/>
      <c r="Q774" s="160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4" s="181" t="str">
        <f>IF(NOTA[[#This Row],[CONCAT1]]="","",MATCH(NOTA[[#This Row],[CONCAT1]],[2]!db[NB NOTA_C],0)+1)</f>
        <v/>
      </c>
    </row>
    <row r="775" spans="1:40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155"/>
      <c r="G775" s="155"/>
      <c r="H775" s="156"/>
      <c r="I775" s="155"/>
      <c r="J775" s="157"/>
      <c r="K775" s="155"/>
      <c r="L775" s="155"/>
      <c r="M775" s="158"/>
      <c r="N775" s="155"/>
      <c r="O775" s="155"/>
      <c r="P775" s="159"/>
      <c r="Q775" s="160"/>
      <c r="R775" s="158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5" s="181" t="str">
        <f>IF(NOTA[[#This Row],[CONCAT1]]="","",MATCH(NOTA[[#This Row],[CONCAT1]],[2]!db[NB NOTA_C],0)+1)</f>
        <v/>
      </c>
    </row>
    <row r="776" spans="1:40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6" s="181" t="str">
        <f>IF(NOTA[[#This Row],[CONCAT1]]="","",MATCH(NOTA[[#This Row],[CONCAT1]],[2]!db[NB NOTA_C],0)+1)</f>
        <v/>
      </c>
    </row>
    <row r="777" spans="1:40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7" s="181" t="str">
        <f>IF(NOTA[[#This Row],[CONCAT1]]="","",MATCH(NOTA[[#This Row],[CONCAT1]],[2]!db[NB NOTA_C],0)+1)</f>
        <v/>
      </c>
    </row>
    <row r="778" spans="1:40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8" s="181" t="str">
        <f>IF(NOTA[[#This Row],[CONCAT1]]="","",MATCH(NOTA[[#This Row],[CONCAT1]],[2]!db[NB NOTA_C],0)+1)</f>
        <v/>
      </c>
    </row>
    <row r="779" spans="1:40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9" s="181" t="str">
        <f>IF(NOTA[[#This Row],[CONCAT1]]="","",MATCH(NOTA[[#This Row],[CONCAT1]],[2]!db[NB NOTA_C],0)+1)</f>
        <v/>
      </c>
    </row>
    <row r="780" spans="1:40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0" s="181" t="str">
        <f>IF(NOTA[[#This Row],[CONCAT1]]="","",MATCH(NOTA[[#This Row],[CONCAT1]],[2]!db[NB NOTA_C],0)+1)</f>
        <v/>
      </c>
    </row>
    <row r="781" spans="1:40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1" s="181" t="str">
        <f>IF(NOTA[[#This Row],[CONCAT1]]="","",MATCH(NOTA[[#This Row],[CONCAT1]],[2]!db[NB NOTA_C],0)+1)</f>
        <v/>
      </c>
    </row>
    <row r="782" spans="1:40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2" s="181" t="str">
        <f>IF(NOTA[[#This Row],[CONCAT1]]="","",MATCH(NOTA[[#This Row],[CONCAT1]],[2]!db[NB NOTA_C],0)+1)</f>
        <v/>
      </c>
    </row>
    <row r="783" spans="1:40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3" s="181" t="str">
        <f>IF(NOTA[[#This Row],[CONCAT1]]="","",MATCH(NOTA[[#This Row],[CONCAT1]],[2]!db[NB NOTA_C],0)+1)</f>
        <v/>
      </c>
    </row>
    <row r="784" spans="1:40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4" s="181" t="str">
        <f>IF(NOTA[[#This Row],[CONCAT1]]="","",MATCH(NOTA[[#This Row],[CONCAT1]],[2]!db[NB NOTA_C],0)+1)</f>
        <v/>
      </c>
    </row>
    <row r="785" spans="1:40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5" s="181" t="str">
        <f>IF(NOTA[[#This Row],[CONCAT1]]="","",MATCH(NOTA[[#This Row],[CONCAT1]],[2]!db[NB NOTA_C],0)+1)</f>
        <v/>
      </c>
    </row>
    <row r="786" spans="1:40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6" s="181" t="str">
        <f>IF(NOTA[[#This Row],[CONCAT1]]="","",MATCH(NOTA[[#This Row],[CONCAT1]],[2]!db[NB NOTA_C],0)+1)</f>
        <v/>
      </c>
    </row>
    <row r="787" spans="1:40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155"/>
      <c r="G787" s="155"/>
      <c r="H787" s="156"/>
      <c r="I787" s="155"/>
      <c r="J787" s="157"/>
      <c r="K787" s="155"/>
      <c r="L787" s="26"/>
      <c r="M787" s="158"/>
      <c r="N787" s="155"/>
      <c r="O787" s="26"/>
      <c r="P787" s="159"/>
      <c r="Q787" s="160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7" s="181" t="str">
        <f>IF(NOTA[[#This Row],[CONCAT1]]="","",MATCH(NOTA[[#This Row],[CONCAT1]],[2]!db[NB NOTA_C],0)+1)</f>
        <v/>
      </c>
    </row>
    <row r="788" spans="1:40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155"/>
      <c r="G788" s="155"/>
      <c r="H788" s="156"/>
      <c r="I788" s="155"/>
      <c r="J788" s="157"/>
      <c r="K788" s="155"/>
      <c r="L788" s="26"/>
      <c r="M788" s="158"/>
      <c r="N788" s="155"/>
      <c r="O788" s="26"/>
      <c r="P788" s="159"/>
      <c r="Q788" s="160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8" s="181" t="str">
        <f>IF(NOTA[[#This Row],[CONCAT1]]="","",MATCH(NOTA[[#This Row],[CONCAT1]],[2]!db[NB NOTA_C],0)+1)</f>
        <v/>
      </c>
    </row>
    <row r="789" spans="1:40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155"/>
      <c r="G789" s="155"/>
      <c r="H789" s="156"/>
      <c r="I789" s="155"/>
      <c r="J789" s="157"/>
      <c r="K789" s="155"/>
      <c r="L789" s="26"/>
      <c r="M789" s="158"/>
      <c r="N789" s="155"/>
      <c r="O789" s="26"/>
      <c r="P789" s="159"/>
      <c r="Q789" s="160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9" s="181" t="str">
        <f>IF(NOTA[[#This Row],[CONCAT1]]="","",MATCH(NOTA[[#This Row],[CONCAT1]],[2]!db[NB NOTA_C],0)+1)</f>
        <v/>
      </c>
    </row>
    <row r="790" spans="1:40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0" s="181" t="str">
        <f>IF(NOTA[[#This Row],[CONCAT1]]="","",MATCH(NOTA[[#This Row],[CONCAT1]],[2]!db[NB NOTA_C],0)+1)</f>
        <v/>
      </c>
    </row>
    <row r="791" spans="1:40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1" s="181" t="str">
        <f>IF(NOTA[[#This Row],[CONCAT1]]="","",MATCH(NOTA[[#This Row],[CONCAT1]],[2]!db[NB NOTA_C],0)+1)</f>
        <v/>
      </c>
    </row>
    <row r="792" spans="1:40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2" s="181" t="str">
        <f>IF(NOTA[[#This Row],[CONCAT1]]="","",MATCH(NOTA[[#This Row],[CONCAT1]],[2]!db[NB NOTA_C],0)+1)</f>
        <v/>
      </c>
    </row>
    <row r="793" spans="1:40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3" s="181" t="str">
        <f>IF(NOTA[[#This Row],[CONCAT1]]="","",MATCH(NOTA[[#This Row],[CONCAT1]],[2]!db[NB NOTA_C],0)+1)</f>
        <v/>
      </c>
    </row>
    <row r="794" spans="1:40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4" s="181" t="str">
        <f>IF(NOTA[[#This Row],[CONCAT1]]="","",MATCH(NOTA[[#This Row],[CONCAT1]],[2]!db[NB NOTA_C],0)+1)</f>
        <v/>
      </c>
    </row>
    <row r="795" spans="1:40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5" s="181" t="str">
        <f>IF(NOTA[[#This Row],[CONCAT1]]="","",MATCH(NOTA[[#This Row],[CONCAT1]],[2]!db[NB NOTA_C],0)+1)</f>
        <v/>
      </c>
    </row>
    <row r="796" spans="1:40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6" s="181" t="str">
        <f>IF(NOTA[[#This Row],[CONCAT1]]="","",MATCH(NOTA[[#This Row],[CONCAT1]],[2]!db[NB NOTA_C],0)+1)</f>
        <v/>
      </c>
    </row>
    <row r="797" spans="1:40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7" s="181" t="str">
        <f>IF(NOTA[[#This Row],[CONCAT1]]="","",MATCH(NOTA[[#This Row],[CONCAT1]],[2]!db[NB NOTA_C],0)+1)</f>
        <v/>
      </c>
    </row>
    <row r="798" spans="1:40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8" s="181" t="str">
        <f>IF(NOTA[[#This Row],[CONCAT1]]="","",MATCH(NOTA[[#This Row],[CONCAT1]],[2]!db[NB NOTA_C],0)+1)</f>
        <v/>
      </c>
    </row>
    <row r="799" spans="1:40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9" s="181" t="str">
        <f>IF(NOTA[[#This Row],[CONCAT1]]="","",MATCH(NOTA[[#This Row],[CONCAT1]],[2]!db[NB NOTA_C],0)+1)</f>
        <v/>
      </c>
    </row>
    <row r="800" spans="1:40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0" s="181" t="str">
        <f>IF(NOTA[[#This Row],[CONCAT1]]="","",MATCH(NOTA[[#This Row],[CONCAT1]],[2]!db[NB NOTA_C],0)+1)</f>
        <v/>
      </c>
    </row>
    <row r="801" spans="1:40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1" s="181" t="str">
        <f>IF(NOTA[[#This Row],[CONCAT1]]="","",MATCH(NOTA[[#This Row],[CONCAT1]],[2]!db[NB NOTA_C],0)+1)</f>
        <v/>
      </c>
    </row>
    <row r="802" spans="1:40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2" s="181" t="str">
        <f>IF(NOTA[[#This Row],[CONCAT1]]="","",MATCH(NOTA[[#This Row],[CONCAT1]],[2]!db[NB NOTA_C],0)+1)</f>
        <v/>
      </c>
    </row>
    <row r="803" spans="1:40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3" s="181" t="str">
        <f>IF(NOTA[[#This Row],[CONCAT1]]="","",MATCH(NOTA[[#This Row],[CONCAT1]],[2]!db[NB NOTA_C],0)+1)</f>
        <v/>
      </c>
    </row>
    <row r="804" spans="1:40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4" s="181" t="str">
        <f>IF(NOTA[[#This Row],[CONCAT1]]="","",MATCH(NOTA[[#This Row],[CONCAT1]],[2]!db[NB NOTA_C],0)+1)</f>
        <v/>
      </c>
    </row>
    <row r="805" spans="1:40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5" s="181" t="str">
        <f>IF(NOTA[[#This Row],[CONCAT1]]="","",MATCH(NOTA[[#This Row],[CONCAT1]],[2]!db[NB NOTA_C],0)+1)</f>
        <v/>
      </c>
    </row>
    <row r="806" spans="1:40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6" s="181" t="str">
        <f>IF(NOTA[[#This Row],[CONCAT1]]="","",MATCH(NOTA[[#This Row],[CONCAT1]],[2]!db[NB NOTA_C],0)+1)</f>
        <v/>
      </c>
    </row>
    <row r="807" spans="1:40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7" s="181" t="str">
        <f>IF(NOTA[[#This Row],[CONCAT1]]="","",MATCH(NOTA[[#This Row],[CONCAT1]],[2]!db[NB NOTA_C],0)+1)</f>
        <v/>
      </c>
    </row>
    <row r="808" spans="1:40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8" s="181" t="str">
        <f>IF(NOTA[[#This Row],[CONCAT1]]="","",MATCH(NOTA[[#This Row],[CONCAT1]],[2]!db[NB NOTA_C],0)+1)</f>
        <v/>
      </c>
    </row>
    <row r="809" spans="1:40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9" s="181" t="str">
        <f>IF(NOTA[[#This Row],[CONCAT1]]="","",MATCH(NOTA[[#This Row],[CONCAT1]],[2]!db[NB NOTA_C],0)+1)</f>
        <v/>
      </c>
    </row>
    <row r="810" spans="1:40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0" s="181" t="str">
        <f>IF(NOTA[[#This Row],[CONCAT1]]="","",MATCH(NOTA[[#This Row],[CONCAT1]],[2]!db[NB NOTA_C],0)+1)</f>
        <v/>
      </c>
    </row>
    <row r="811" spans="1:40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1" s="181" t="str">
        <f>IF(NOTA[[#This Row],[CONCAT1]]="","",MATCH(NOTA[[#This Row],[CONCAT1]],[2]!db[NB NOTA_C],0)+1)</f>
        <v/>
      </c>
    </row>
    <row r="812" spans="1:40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2" s="181" t="str">
        <f>IF(NOTA[[#This Row],[CONCAT1]]="","",MATCH(NOTA[[#This Row],[CONCAT1]],[2]!db[NB NOTA_C],0)+1)</f>
        <v/>
      </c>
    </row>
    <row r="813" spans="1:40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3" s="181" t="str">
        <f>IF(NOTA[[#This Row],[CONCAT1]]="","",MATCH(NOTA[[#This Row],[CONCAT1]],[2]!db[NB NOTA_C],0)+1)</f>
        <v/>
      </c>
    </row>
    <row r="814" spans="1:40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4" s="181" t="str">
        <f>IF(NOTA[[#This Row],[CONCAT1]]="","",MATCH(NOTA[[#This Row],[CONCAT1]],[2]!db[NB NOTA_C],0)+1)</f>
        <v/>
      </c>
    </row>
    <row r="815" spans="1:40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5" s="181" t="str">
        <f>IF(NOTA[[#This Row],[CONCAT1]]="","",MATCH(NOTA[[#This Row],[CONCAT1]],[2]!db[NB NOTA_C],0)+1)</f>
        <v/>
      </c>
    </row>
    <row r="816" spans="1:40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6" s="181" t="str">
        <f>IF(NOTA[[#This Row],[CONCAT1]]="","",MATCH(NOTA[[#This Row],[CONCAT1]],[2]!db[NB NOTA_C],0)+1)</f>
        <v/>
      </c>
    </row>
    <row r="817" spans="1:40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7" s="181" t="str">
        <f>IF(NOTA[[#This Row],[CONCAT1]]="","",MATCH(NOTA[[#This Row],[CONCAT1]],[2]!db[NB NOTA_C],0)+1)</f>
        <v/>
      </c>
    </row>
    <row r="818" spans="1:40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8" s="181" t="str">
        <f>IF(NOTA[[#This Row],[CONCAT1]]="","",MATCH(NOTA[[#This Row],[CONCAT1]],[2]!db[NB NOTA_C],0)+1)</f>
        <v/>
      </c>
    </row>
    <row r="819" spans="1:40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9" s="181" t="str">
        <f>IF(NOTA[[#This Row],[CONCAT1]]="","",MATCH(NOTA[[#This Row],[CONCAT1]],[2]!db[NB NOTA_C],0)+1)</f>
        <v/>
      </c>
    </row>
    <row r="820" spans="1:40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0" s="181" t="str">
        <f>IF(NOTA[[#This Row],[CONCAT1]]="","",MATCH(NOTA[[#This Row],[CONCAT1]],[2]!db[NB NOTA_C],0)+1)</f>
        <v/>
      </c>
    </row>
    <row r="821" spans="1:40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1" s="181" t="str">
        <f>IF(NOTA[[#This Row],[CONCAT1]]="","",MATCH(NOTA[[#This Row],[CONCAT1]],[2]!db[NB NOTA_C],0)+1)</f>
        <v/>
      </c>
    </row>
    <row r="822" spans="1:40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2" s="181" t="str">
        <f>IF(NOTA[[#This Row],[CONCAT1]]="","",MATCH(NOTA[[#This Row],[CONCAT1]],[2]!db[NB NOTA_C],0)+1)</f>
        <v/>
      </c>
    </row>
    <row r="823" spans="1:40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3" s="181" t="str">
        <f>IF(NOTA[[#This Row],[CONCAT1]]="","",MATCH(NOTA[[#This Row],[CONCAT1]],[2]!db[NB NOTA_C],0)+1)</f>
        <v/>
      </c>
    </row>
    <row r="824" spans="1:40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4" s="181" t="str">
        <f>IF(NOTA[[#This Row],[CONCAT1]]="","",MATCH(NOTA[[#This Row],[CONCAT1]],[2]!db[NB NOTA_C],0)+1)</f>
        <v/>
      </c>
    </row>
    <row r="825" spans="1:40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5" s="181" t="str">
        <f>IF(NOTA[[#This Row],[CONCAT1]]="","",MATCH(NOTA[[#This Row],[CONCAT1]],[2]!db[NB NOTA_C],0)+1)</f>
        <v/>
      </c>
    </row>
    <row r="826" spans="1:40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6" s="181" t="str">
        <f>IF(NOTA[[#This Row],[CONCAT1]]="","",MATCH(NOTA[[#This Row],[CONCAT1]],[2]!db[NB NOTA_C],0)+1)</f>
        <v/>
      </c>
    </row>
    <row r="827" spans="1:40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7" s="181" t="str">
        <f>IF(NOTA[[#This Row],[CONCAT1]]="","",MATCH(NOTA[[#This Row],[CONCAT1]],[2]!db[NB NOTA_C],0)+1)</f>
        <v/>
      </c>
    </row>
    <row r="828" spans="1:40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8" s="181" t="str">
        <f>IF(NOTA[[#This Row],[CONCAT1]]="","",MATCH(NOTA[[#This Row],[CONCAT1]],[2]!db[NB NOTA_C],0)+1)</f>
        <v/>
      </c>
    </row>
    <row r="829" spans="1:40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9" s="181" t="str">
        <f>IF(NOTA[[#This Row],[CONCAT1]]="","",MATCH(NOTA[[#This Row],[CONCAT1]],[2]!db[NB NOTA_C],0)+1)</f>
        <v/>
      </c>
    </row>
    <row r="830" spans="1:40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0" s="181" t="str">
        <f>IF(NOTA[[#This Row],[CONCAT1]]="","",MATCH(NOTA[[#This Row],[CONCAT1]],[2]!db[NB NOTA_C],0)+1)</f>
        <v/>
      </c>
    </row>
    <row r="831" spans="1:40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1" s="181" t="str">
        <f>IF(NOTA[[#This Row],[CONCAT1]]="","",MATCH(NOTA[[#This Row],[CONCAT1]],[2]!db[NB NOTA_C],0)+1)</f>
        <v/>
      </c>
    </row>
    <row r="832" spans="1:40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2" s="181" t="str">
        <f>IF(NOTA[[#This Row],[CONCAT1]]="","",MATCH(NOTA[[#This Row],[CONCAT1]],[2]!db[NB NOTA_C],0)+1)</f>
        <v/>
      </c>
    </row>
    <row r="833" spans="1:40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72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3" s="181" t="str">
        <f>IF(NOTA[[#This Row],[CONCAT1]]="","",MATCH(NOTA[[#This Row],[CONCAT1]],[2]!db[NB NOTA_C],0)+1)</f>
        <v/>
      </c>
    </row>
    <row r="834" spans="1:40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4" s="181" t="str">
        <f>IF(NOTA[[#This Row],[CONCAT1]]="","",MATCH(NOTA[[#This Row],[CONCAT1]],[2]!db[NB NOTA_C],0)+1)</f>
        <v/>
      </c>
    </row>
    <row r="835" spans="1:40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5" s="181" t="str">
        <f>IF(NOTA[[#This Row],[CONCAT1]]="","",MATCH(NOTA[[#This Row],[CONCAT1]],[2]!db[NB NOTA_C],0)+1)</f>
        <v/>
      </c>
    </row>
    <row r="836" spans="1:40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6" s="181" t="str">
        <f>IF(NOTA[[#This Row],[CONCAT1]]="","",MATCH(NOTA[[#This Row],[CONCAT1]],[2]!db[NB NOTA_C],0)+1)</f>
        <v/>
      </c>
    </row>
    <row r="837" spans="1:40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7" s="181" t="str">
        <f>IF(NOTA[[#This Row],[CONCAT1]]="","",MATCH(NOTA[[#This Row],[CONCAT1]],[2]!db[NB NOTA_C],0)+1)</f>
        <v/>
      </c>
    </row>
    <row r="838" spans="1:40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50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8" s="181" t="str">
        <f>IF(NOTA[[#This Row],[CONCAT1]]="","",MATCH(NOTA[[#This Row],[CONCAT1]],[2]!db[NB NOTA_C],0)+1)</f>
        <v/>
      </c>
    </row>
    <row r="839" spans="1:40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50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9" s="181" t="str">
        <f>IF(NOTA[[#This Row],[CONCAT1]]="","",MATCH(NOTA[[#This Row],[CONCAT1]],[2]!db[NB NOTA_C],0)+1)</f>
        <v/>
      </c>
    </row>
    <row r="840" spans="1:40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50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0" s="181" t="str">
        <f>IF(NOTA[[#This Row],[CONCAT1]]="","",MATCH(NOTA[[#This Row],[CONCAT1]],[2]!db[NB NOTA_C],0)+1)</f>
        <v/>
      </c>
    </row>
    <row r="841" spans="1:40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50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1" s="181" t="str">
        <f>IF(NOTA[[#This Row],[CONCAT1]]="","",MATCH(NOTA[[#This Row],[CONCAT1]],[2]!db[NB NOTA_C],0)+1)</f>
        <v/>
      </c>
    </row>
    <row r="842" spans="1:40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50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2" s="181" t="str">
        <f>IF(NOTA[[#This Row],[CONCAT1]]="","",MATCH(NOTA[[#This Row],[CONCAT1]],[2]!db[NB NOTA_C],0)+1)</f>
        <v/>
      </c>
    </row>
    <row r="843" spans="1:40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50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3" s="181" t="str">
        <f>IF(NOTA[[#This Row],[CONCAT1]]="","",MATCH(NOTA[[#This Row],[CONCAT1]],[2]!db[NB NOTA_C],0)+1)</f>
        <v/>
      </c>
    </row>
    <row r="844" spans="1:40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50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4" s="181" t="str">
        <f>IF(NOTA[[#This Row],[CONCAT1]]="","",MATCH(NOTA[[#This Row],[CONCAT1]],[2]!db[NB NOTA_C],0)+1)</f>
        <v/>
      </c>
    </row>
    <row r="845" spans="1:40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50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5" s="181" t="str">
        <f>IF(NOTA[[#This Row],[CONCAT1]]="","",MATCH(NOTA[[#This Row],[CONCAT1]],[2]!db[NB NOTA_C],0)+1)</f>
        <v/>
      </c>
    </row>
    <row r="846" spans="1:40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50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6" s="181" t="str">
        <f>IF(NOTA[[#This Row],[CONCAT1]]="","",MATCH(NOTA[[#This Row],[CONCAT1]],[2]!db[NB NOTA_C],0)+1)</f>
        <v/>
      </c>
    </row>
    <row r="847" spans="1:40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50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7" s="181" t="str">
        <f>IF(NOTA[[#This Row],[CONCAT1]]="","",MATCH(NOTA[[#This Row],[CONCAT1]],[2]!db[NB NOTA_C],0)+1)</f>
        <v/>
      </c>
    </row>
    <row r="848" spans="1:40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50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8" s="181" t="str">
        <f>IF(NOTA[[#This Row],[CONCAT1]]="","",MATCH(NOTA[[#This Row],[CONCAT1]],[2]!db[NB NOTA_C],0)+1)</f>
        <v/>
      </c>
    </row>
    <row r="849" spans="1:40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50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9" s="181" t="str">
        <f>IF(NOTA[[#This Row],[CONCAT1]]="","",MATCH(NOTA[[#This Row],[CONCAT1]],[2]!db[NB NOTA_C],0)+1)</f>
        <v/>
      </c>
    </row>
    <row r="850" spans="1:40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50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0" s="181" t="str">
        <f>IF(NOTA[[#This Row],[CONCAT1]]="","",MATCH(NOTA[[#This Row],[CONCAT1]],[2]!db[NB NOTA_C],0)+1)</f>
        <v/>
      </c>
    </row>
    <row r="851" spans="1:40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50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1" s="181" t="str">
        <f>IF(NOTA[[#This Row],[CONCAT1]]="","",MATCH(NOTA[[#This Row],[CONCAT1]],[2]!db[NB NOTA_C],0)+1)</f>
        <v/>
      </c>
    </row>
    <row r="852" spans="1:40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50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2" s="181" t="str">
        <f>IF(NOTA[[#This Row],[CONCAT1]]="","",MATCH(NOTA[[#This Row],[CONCAT1]],[2]!db[NB NOTA_C],0)+1)</f>
        <v/>
      </c>
    </row>
    <row r="853" spans="1:40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50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3" s="181" t="str">
        <f>IF(NOTA[[#This Row],[CONCAT1]]="","",MATCH(NOTA[[#This Row],[CONCAT1]],[2]!db[NB NOTA_C],0)+1)</f>
        <v/>
      </c>
    </row>
    <row r="854" spans="1:40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50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4" s="181" t="str">
        <f>IF(NOTA[[#This Row],[CONCAT1]]="","",MATCH(NOTA[[#This Row],[CONCAT1]],[2]!db[NB NOTA_C],0)+1)</f>
        <v/>
      </c>
    </row>
    <row r="855" spans="1:40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50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5" s="181" t="str">
        <f>IF(NOTA[[#This Row],[CONCAT1]]="","",MATCH(NOTA[[#This Row],[CONCAT1]],[2]!db[NB NOTA_C],0)+1)</f>
        <v/>
      </c>
    </row>
    <row r="856" spans="1:40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6" s="181" t="str">
        <f>IF(NOTA[[#This Row],[CONCAT1]]="","",MATCH(NOTA[[#This Row],[CONCAT1]],[2]!db[NB NOTA_C],0)+1)</f>
        <v/>
      </c>
    </row>
    <row r="857" spans="1:40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7" s="181" t="str">
        <f>IF(NOTA[[#This Row],[CONCAT1]]="","",MATCH(NOTA[[#This Row],[CONCAT1]],[2]!db[NB NOTA_C],0)+1)</f>
        <v/>
      </c>
    </row>
    <row r="858" spans="1:40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8" s="181" t="str">
        <f>IF(NOTA[[#This Row],[CONCAT1]]="","",MATCH(NOTA[[#This Row],[CONCAT1]],[2]!db[NB NOTA_C],0)+1)</f>
        <v/>
      </c>
    </row>
    <row r="859" spans="1:40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9" s="181" t="str">
        <f>IF(NOTA[[#This Row],[CONCAT1]]="","",MATCH(NOTA[[#This Row],[CONCAT1]],[2]!db[NB NOTA_C],0)+1)</f>
        <v/>
      </c>
    </row>
    <row r="860" spans="1:40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>
        <v>1</v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0" s="181" t="str">
        <f>IF(NOTA[[#This Row],[CONCAT1]]="","",MATCH(NOTA[[#This Row],[CONCAT1]],[2]!db[NB NOTA_C],0)+1)</f>
        <v/>
      </c>
    </row>
    <row r="861" spans="1:40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1" s="181" t="str">
        <f>IF(NOTA[[#This Row],[CONCAT1]]="","",MATCH(NOTA[[#This Row],[CONCAT1]],[2]!db[NB NOTA_C],0)+1)</f>
        <v/>
      </c>
    </row>
    <row r="862" spans="1:40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2" s="181" t="str">
        <f>IF(NOTA[[#This Row],[CONCAT1]]="","",MATCH(NOTA[[#This Row],[CONCAT1]],[2]!db[NB NOTA_C],0)+1)</f>
        <v/>
      </c>
    </row>
    <row r="863" spans="1:40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3" s="181" t="str">
        <f>IF(NOTA[[#This Row],[CONCAT1]]="","",MATCH(NOTA[[#This Row],[CONCAT1]],[2]!db[NB NOTA_C],0)+1)</f>
        <v/>
      </c>
    </row>
    <row r="864" spans="1:40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4" s="181" t="str">
        <f>IF(NOTA[[#This Row],[CONCAT1]]="","",MATCH(NOTA[[#This Row],[CONCAT1]],[2]!db[NB NOTA_C],0)+1)</f>
        <v/>
      </c>
    </row>
    <row r="865" spans="1:40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5" s="181" t="str">
        <f>IF(NOTA[[#This Row],[CONCAT1]]="","",MATCH(NOTA[[#This Row],[CONCAT1]],[2]!db[NB NOTA_C],0)+1)</f>
        <v/>
      </c>
    </row>
    <row r="866" spans="1:40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6" s="181" t="str">
        <f>IF(NOTA[[#This Row],[CONCAT1]]="","",MATCH(NOTA[[#This Row],[CONCAT1]],[2]!db[NB NOTA_C],0)+1)</f>
        <v/>
      </c>
    </row>
    <row r="867" spans="1:40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7" s="181" t="str">
        <f>IF(NOTA[[#This Row],[CONCAT1]]="","",MATCH(NOTA[[#This Row],[CONCAT1]],[2]!db[NB NOTA_C],0)+1)</f>
        <v/>
      </c>
    </row>
    <row r="868" spans="1:40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8" s="181" t="str">
        <f>IF(NOTA[[#This Row],[CONCAT1]]="","",MATCH(NOTA[[#This Row],[CONCAT1]],[2]!db[NB NOTA_C],0)+1)</f>
        <v/>
      </c>
    </row>
    <row r="869" spans="1:40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9" s="181" t="str">
        <f>IF(NOTA[[#This Row],[CONCAT1]]="","",MATCH(NOTA[[#This Row],[CONCAT1]],[2]!db[NB NOTA_C],0)+1)</f>
        <v/>
      </c>
    </row>
    <row r="870" spans="1:40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0" s="181" t="str">
        <f>IF(NOTA[[#This Row],[CONCAT1]]="","",MATCH(NOTA[[#This Row],[CONCAT1]],[2]!db[NB NOTA_C],0)+1)</f>
        <v/>
      </c>
    </row>
    <row r="871" spans="1:40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1" s="181" t="str">
        <f>IF(NOTA[[#This Row],[CONCAT1]]="","",MATCH(NOTA[[#This Row],[CONCAT1]],[2]!db[NB NOTA_C],0)+1)</f>
        <v/>
      </c>
    </row>
    <row r="872" spans="1:40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2" s="181" t="str">
        <f>IF(NOTA[[#This Row],[CONCAT1]]="","",MATCH(NOTA[[#This Row],[CONCAT1]],[2]!db[NB NOTA_C],0)+1)</f>
        <v/>
      </c>
    </row>
    <row r="873" spans="1:40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3" s="181" t="str">
        <f>IF(NOTA[[#This Row],[CONCAT1]]="","",MATCH(NOTA[[#This Row],[CONCAT1]],[2]!db[NB NOTA_C],0)+1)</f>
        <v/>
      </c>
    </row>
    <row r="874" spans="1:40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4" s="181" t="str">
        <f>IF(NOTA[[#This Row],[CONCAT1]]="","",MATCH(NOTA[[#This Row],[CONCAT1]],[2]!db[NB NOTA_C],0)+1)</f>
        <v/>
      </c>
    </row>
    <row r="875" spans="1:40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5" s="181" t="str">
        <f>IF(NOTA[[#This Row],[CONCAT1]]="","",MATCH(NOTA[[#This Row],[CONCAT1]],[2]!db[NB NOTA_C],0)+1)</f>
        <v/>
      </c>
    </row>
    <row r="876" spans="1:40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6" s="181" t="str">
        <f>IF(NOTA[[#This Row],[CONCAT1]]="","",MATCH(NOTA[[#This Row],[CONCAT1]],[2]!db[NB NOTA_C],0)+1)</f>
        <v/>
      </c>
    </row>
    <row r="877" spans="1:40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7" s="181" t="str">
        <f>IF(NOTA[[#This Row],[CONCAT1]]="","",MATCH(NOTA[[#This Row],[CONCAT1]],[2]!db[NB NOTA_C],0)+1)</f>
        <v/>
      </c>
    </row>
    <row r="878" spans="1:40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8" s="181" t="str">
        <f>IF(NOTA[[#This Row],[CONCAT1]]="","",MATCH(NOTA[[#This Row],[CONCAT1]],[2]!db[NB NOTA_C],0)+1)</f>
        <v/>
      </c>
    </row>
    <row r="879" spans="1:40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9" s="181" t="str">
        <f>IF(NOTA[[#This Row],[CONCAT1]]="","",MATCH(NOTA[[#This Row],[CONCAT1]],[2]!db[NB NOTA_C],0)+1)</f>
        <v/>
      </c>
    </row>
    <row r="880" spans="1:40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19"/>
      <c r="F880" s="120"/>
      <c r="G880" s="120"/>
      <c r="H880" s="121"/>
      <c r="I880" s="122"/>
      <c r="J880" s="122"/>
      <c r="K880" s="120"/>
      <c r="L880" s="120"/>
      <c r="M880" s="123"/>
      <c r="N880" s="120"/>
      <c r="O880" s="120"/>
      <c r="P880" s="124"/>
      <c r="Q880" s="125"/>
      <c r="R880" s="123"/>
      <c r="S880" s="126"/>
      <c r="T880" s="126"/>
      <c r="U880" s="127"/>
      <c r="V880" s="12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0" s="181" t="str">
        <f>IF(NOTA[[#This Row],[CONCAT1]]="","",MATCH(NOTA[[#This Row],[CONCAT1]],[2]!db[NB NOTA_C],0)+1)</f>
        <v/>
      </c>
    </row>
    <row r="881" spans="1:40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19"/>
      <c r="F881" s="120"/>
      <c r="G881" s="120"/>
      <c r="H881" s="121"/>
      <c r="I881" s="120"/>
      <c r="J881" s="122"/>
      <c r="K881" s="120"/>
      <c r="L881" s="120"/>
      <c r="M881" s="123"/>
      <c r="N881" s="120"/>
      <c r="O881" s="120"/>
      <c r="P881" s="124"/>
      <c r="Q881" s="125"/>
      <c r="R881" s="123"/>
      <c r="S881" s="126"/>
      <c r="T881" s="126"/>
      <c r="U881" s="127"/>
      <c r="V881" s="12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1" s="181" t="str">
        <f>IF(NOTA[[#This Row],[CONCAT1]]="","",MATCH(NOTA[[#This Row],[CONCAT1]],[2]!db[NB NOTA_C],0)+1)</f>
        <v/>
      </c>
    </row>
    <row r="882" spans="1:40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19"/>
      <c r="F882" s="120"/>
      <c r="G882" s="120"/>
      <c r="H882" s="121"/>
      <c r="I882" s="120"/>
      <c r="J882" s="122"/>
      <c r="K882" s="120"/>
      <c r="L882" s="120"/>
      <c r="M882" s="123"/>
      <c r="N882" s="120"/>
      <c r="O882" s="120"/>
      <c r="P882" s="124"/>
      <c r="Q882" s="125"/>
      <c r="R882" s="123"/>
      <c r="S882" s="126"/>
      <c r="T882" s="126"/>
      <c r="U882" s="127"/>
      <c r="V882" s="12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2" s="181" t="str">
        <f>IF(NOTA[[#This Row],[CONCAT1]]="","",MATCH(NOTA[[#This Row],[CONCAT1]],[2]!db[NB NOTA_C],0)+1)</f>
        <v/>
      </c>
    </row>
    <row r="883" spans="1:40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19"/>
      <c r="F883" s="120"/>
      <c r="G883" s="120"/>
      <c r="H883" s="121"/>
      <c r="I883" s="120"/>
      <c r="J883" s="122"/>
      <c r="K883" s="120"/>
      <c r="L883" s="120"/>
      <c r="M883" s="123"/>
      <c r="N883" s="120"/>
      <c r="O883" s="120"/>
      <c r="P883" s="124"/>
      <c r="Q883" s="125"/>
      <c r="R883" s="123"/>
      <c r="S883" s="126"/>
      <c r="T883" s="126"/>
      <c r="U883" s="127"/>
      <c r="V883" s="12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3" s="181" t="str">
        <f>IF(NOTA[[#This Row],[CONCAT1]]="","",MATCH(NOTA[[#This Row],[CONCAT1]],[2]!db[NB NOTA_C],0)+1)</f>
        <v/>
      </c>
    </row>
    <row r="884" spans="1:40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19"/>
      <c r="F884" s="120"/>
      <c r="G884" s="120"/>
      <c r="H884" s="121"/>
      <c r="I884" s="120"/>
      <c r="J884" s="122"/>
      <c r="K884" s="120"/>
      <c r="L884" s="120"/>
      <c r="M884" s="123"/>
      <c r="N884" s="120"/>
      <c r="O884" s="120"/>
      <c r="P884" s="124"/>
      <c r="Q884" s="125"/>
      <c r="R884" s="123"/>
      <c r="S884" s="126"/>
      <c r="T884" s="126"/>
      <c r="U884" s="127"/>
      <c r="V884" s="12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4" s="181" t="str">
        <f>IF(NOTA[[#This Row],[CONCAT1]]="","",MATCH(NOTA[[#This Row],[CONCAT1]],[2]!db[NB NOTA_C],0)+1)</f>
        <v/>
      </c>
    </row>
    <row r="885" spans="1:40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19"/>
      <c r="F885" s="120"/>
      <c r="G885" s="120"/>
      <c r="H885" s="121"/>
      <c r="I885" s="120"/>
      <c r="J885" s="122"/>
      <c r="K885" s="120"/>
      <c r="L885" s="120"/>
      <c r="M885" s="123"/>
      <c r="N885" s="120"/>
      <c r="O885" s="120"/>
      <c r="P885" s="124"/>
      <c r="Q885" s="125"/>
      <c r="R885" s="123"/>
      <c r="S885" s="126"/>
      <c r="T885" s="126"/>
      <c r="U885" s="127"/>
      <c r="V885" s="12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5" s="181" t="str">
        <f>IF(NOTA[[#This Row],[CONCAT1]]="","",MATCH(NOTA[[#This Row],[CONCAT1]],[2]!db[NB NOTA_C],0)+1)</f>
        <v/>
      </c>
    </row>
    <row r="886" spans="1:40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19"/>
      <c r="F886" s="120"/>
      <c r="G886" s="120"/>
      <c r="H886" s="121"/>
      <c r="I886" s="120"/>
      <c r="J886" s="122"/>
      <c r="K886" s="120"/>
      <c r="L886" s="120"/>
      <c r="M886" s="123"/>
      <c r="N886" s="120"/>
      <c r="O886" s="120"/>
      <c r="P886" s="124"/>
      <c r="Q886" s="125"/>
      <c r="R886" s="123"/>
      <c r="S886" s="126"/>
      <c r="T886" s="126"/>
      <c r="U886" s="127"/>
      <c r="V886" s="12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6" s="181" t="str">
        <f>IF(NOTA[[#This Row],[CONCAT1]]="","",MATCH(NOTA[[#This Row],[CONCAT1]],[2]!db[NB NOTA_C],0)+1)</f>
        <v/>
      </c>
    </row>
    <row r="887" spans="1:40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19"/>
      <c r="F887" s="120"/>
      <c r="G887" s="120"/>
      <c r="H887" s="121"/>
      <c r="I887" s="120"/>
      <c r="J887" s="122"/>
      <c r="K887" s="120"/>
      <c r="L887" s="120"/>
      <c r="M887" s="123"/>
      <c r="N887" s="120"/>
      <c r="O887" s="120"/>
      <c r="P887" s="124"/>
      <c r="Q887" s="125"/>
      <c r="R887" s="123"/>
      <c r="S887" s="126"/>
      <c r="T887" s="126"/>
      <c r="U887" s="127"/>
      <c r="V887" s="12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7" s="181" t="str">
        <f>IF(NOTA[[#This Row],[CONCAT1]]="","",MATCH(NOTA[[#This Row],[CONCAT1]],[2]!db[NB NOTA_C],0)+1)</f>
        <v/>
      </c>
    </row>
    <row r="888" spans="1:40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19"/>
      <c r="F888" s="120"/>
      <c r="G888" s="120"/>
      <c r="H888" s="121"/>
      <c r="I888" s="120"/>
      <c r="J888" s="122"/>
      <c r="K888" s="120"/>
      <c r="L888" s="120"/>
      <c r="M888" s="123"/>
      <c r="N888" s="120"/>
      <c r="O888" s="120"/>
      <c r="P888" s="124"/>
      <c r="Q888" s="125"/>
      <c r="R888" s="123"/>
      <c r="S888" s="126"/>
      <c r="T888" s="126"/>
      <c r="U888" s="127"/>
      <c r="V888" s="12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8" s="181" t="str">
        <f>IF(NOTA[[#This Row],[CONCAT1]]="","",MATCH(NOTA[[#This Row],[CONCAT1]],[2]!db[NB NOTA_C],0)+1)</f>
        <v/>
      </c>
    </row>
    <row r="889" spans="1:40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9" s="181" t="str">
        <f>IF(NOTA[[#This Row],[CONCAT1]]="","",MATCH(NOTA[[#This Row],[CONCAT1]],[2]!db[NB NOTA_C],0)+1)</f>
        <v/>
      </c>
    </row>
    <row r="890" spans="1:40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19"/>
      <c r="F890" s="120"/>
      <c r="G890" s="120"/>
      <c r="H890" s="121"/>
      <c r="I890" s="120"/>
      <c r="J890" s="122"/>
      <c r="K890" s="120"/>
      <c r="L890" s="120"/>
      <c r="M890" s="123"/>
      <c r="N890" s="120"/>
      <c r="O890" s="120"/>
      <c r="P890" s="124"/>
      <c r="Q890" s="125"/>
      <c r="R890" s="123"/>
      <c r="S890" s="126"/>
      <c r="T890" s="126"/>
      <c r="U890" s="127"/>
      <c r="V890" s="12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0" s="181" t="str">
        <f>IF(NOTA[[#This Row],[CONCAT1]]="","",MATCH(NOTA[[#This Row],[CONCAT1]],[2]!db[NB NOTA_C],0)+1)</f>
        <v/>
      </c>
    </row>
    <row r="891" spans="1:40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1" s="181" t="str">
        <f>IF(NOTA[[#This Row],[CONCAT1]]="","",MATCH(NOTA[[#This Row],[CONCAT1]],[2]!db[NB NOTA_C],0)+1)</f>
        <v/>
      </c>
    </row>
    <row r="892" spans="1:40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2" s="181" t="str">
        <f>IF(NOTA[[#This Row],[CONCAT1]]="","",MATCH(NOTA[[#This Row],[CONCAT1]],[2]!db[NB NOTA_C],0)+1)</f>
        <v/>
      </c>
    </row>
    <row r="893" spans="1:40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3" s="181" t="str">
        <f>IF(NOTA[[#This Row],[CONCAT1]]="","",MATCH(NOTA[[#This Row],[CONCAT1]],[2]!db[NB NOTA_C],0)+1)</f>
        <v/>
      </c>
    </row>
    <row r="894" spans="1:40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119"/>
      <c r="F894" s="120"/>
      <c r="G894" s="120"/>
      <c r="H894" s="121"/>
      <c r="I894" s="120"/>
      <c r="J894" s="122"/>
      <c r="K894" s="120"/>
      <c r="L894" s="120"/>
      <c r="M894" s="123"/>
      <c r="N894" s="120"/>
      <c r="O894" s="120"/>
      <c r="P894" s="124"/>
      <c r="Q894" s="125"/>
      <c r="R894" s="123"/>
      <c r="S894" s="126"/>
      <c r="T894" s="126"/>
      <c r="U894" s="127"/>
      <c r="V894" s="128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4" s="181" t="str">
        <f>IF(NOTA[[#This Row],[CONCAT1]]="","",MATCH(NOTA[[#This Row],[CONCAT1]],[2]!db[NB NOTA_C],0)+1)</f>
        <v/>
      </c>
    </row>
    <row r="895" spans="1:40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119"/>
      <c r="F895" s="120"/>
      <c r="G895" s="120"/>
      <c r="H895" s="121"/>
      <c r="I895" s="120"/>
      <c r="J895" s="122"/>
      <c r="K895" s="120"/>
      <c r="L895" s="120"/>
      <c r="M895" s="123"/>
      <c r="N895" s="120"/>
      <c r="O895" s="120"/>
      <c r="P895" s="124"/>
      <c r="Q895" s="125"/>
      <c r="R895" s="123"/>
      <c r="S895" s="126"/>
      <c r="T895" s="126"/>
      <c r="U895" s="127"/>
      <c r="V895" s="128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5" s="181" t="str">
        <f>IF(NOTA[[#This Row],[CONCAT1]]="","",MATCH(NOTA[[#This Row],[CONCAT1]],[2]!db[NB NOTA_C],0)+1)</f>
        <v/>
      </c>
    </row>
    <row r="896" spans="1:40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119"/>
      <c r="F896" s="120"/>
      <c r="G896" s="120"/>
      <c r="H896" s="121"/>
      <c r="I896" s="120"/>
      <c r="J896" s="122"/>
      <c r="K896" s="120"/>
      <c r="L896" s="120"/>
      <c r="M896" s="123"/>
      <c r="N896" s="120"/>
      <c r="O896" s="120"/>
      <c r="P896" s="124"/>
      <c r="Q896" s="125"/>
      <c r="R896" s="123"/>
      <c r="S896" s="126"/>
      <c r="T896" s="126"/>
      <c r="U896" s="127"/>
      <c r="V896" s="128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6" s="181" t="str">
        <f>IF(NOTA[[#This Row],[CONCAT1]]="","",MATCH(NOTA[[#This Row],[CONCAT1]],[2]!db[NB NOTA_C],0)+1)</f>
        <v/>
      </c>
    </row>
    <row r="897" spans="1:40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7" s="181" t="str">
        <f>IF(NOTA[[#This Row],[CONCAT1]]="","",MATCH(NOTA[[#This Row],[CONCAT1]],[2]!db[NB NOTA_C],0)+1)</f>
        <v/>
      </c>
    </row>
    <row r="898" spans="1:40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8" s="181" t="str">
        <f>IF(NOTA[[#This Row],[CONCAT1]]="","",MATCH(NOTA[[#This Row],[CONCAT1]],[2]!db[NB NOTA_C],0)+1)</f>
        <v/>
      </c>
    </row>
    <row r="899" spans="1:40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9" s="181" t="str">
        <f>IF(NOTA[[#This Row],[CONCAT1]]="","",MATCH(NOTA[[#This Row],[CONCAT1]],[2]!db[NB NOTA_C],0)+1)</f>
        <v/>
      </c>
    </row>
    <row r="900" spans="1:40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0" s="181" t="str">
        <f>IF(NOTA[[#This Row],[CONCAT1]]="","",MATCH(NOTA[[#This Row],[CONCAT1]],[2]!db[NB NOTA_C],0)+1)</f>
        <v/>
      </c>
    </row>
    <row r="901" spans="1:40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1" s="181" t="str">
        <f>IF(NOTA[[#This Row],[CONCAT1]]="","",MATCH(NOTA[[#This Row],[CONCAT1]],[2]!db[NB NOTA_C],0)+1)</f>
        <v/>
      </c>
    </row>
    <row r="902" spans="1:40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2" s="181" t="str">
        <f>IF(NOTA[[#This Row],[CONCAT1]]="","",MATCH(NOTA[[#This Row],[CONCAT1]],[2]!db[NB NOTA_C],0)+1)</f>
        <v/>
      </c>
    </row>
    <row r="903" spans="1:40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3" s="181" t="str">
        <f>IF(NOTA[[#This Row],[CONCAT1]]="","",MATCH(NOTA[[#This Row],[CONCAT1]],[2]!db[NB NOTA_C],0)+1)</f>
        <v/>
      </c>
    </row>
    <row r="904" spans="1:40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4" s="181" t="str">
        <f>IF(NOTA[[#This Row],[CONCAT1]]="","",MATCH(NOTA[[#This Row],[CONCAT1]],[2]!db[NB NOTA_C],0)+1)</f>
        <v/>
      </c>
    </row>
    <row r="905" spans="1:40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5" s="181" t="str">
        <f>IF(NOTA[[#This Row],[CONCAT1]]="","",MATCH(NOTA[[#This Row],[CONCAT1]],[2]!db[NB NOTA_C],0)+1)</f>
        <v/>
      </c>
    </row>
    <row r="906" spans="1:40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6" s="181" t="str">
        <f>IF(NOTA[[#This Row],[CONCAT1]]="","",MATCH(NOTA[[#This Row],[CONCAT1]],[2]!db[NB NOTA_C],0)+1)</f>
        <v/>
      </c>
    </row>
    <row r="907" spans="1:40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119"/>
      <c r="F907" s="120"/>
      <c r="G907" s="120"/>
      <c r="H907" s="121"/>
      <c r="I907" s="120"/>
      <c r="J907" s="122"/>
      <c r="K907" s="120"/>
      <c r="L907" s="120"/>
      <c r="M907" s="123"/>
      <c r="N907" s="120"/>
      <c r="O907" s="120"/>
      <c r="P907" s="124"/>
      <c r="Q907" s="125"/>
      <c r="R907" s="123"/>
      <c r="S907" s="126"/>
      <c r="T907" s="126"/>
      <c r="U907" s="127"/>
      <c r="V907" s="128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7" s="181" t="str">
        <f>IF(NOTA[[#This Row],[CONCAT1]]="","",MATCH(NOTA[[#This Row],[CONCAT1]],[2]!db[NB NOTA_C],0)+1)</f>
        <v/>
      </c>
    </row>
    <row r="908" spans="1:40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119"/>
      <c r="F908" s="120"/>
      <c r="G908" s="120"/>
      <c r="H908" s="121"/>
      <c r="I908" s="120"/>
      <c r="J908" s="122"/>
      <c r="K908" s="120"/>
      <c r="L908" s="120"/>
      <c r="M908" s="123"/>
      <c r="N908" s="120"/>
      <c r="O908" s="120"/>
      <c r="P908" s="124"/>
      <c r="Q908" s="125"/>
      <c r="R908" s="123"/>
      <c r="S908" s="126"/>
      <c r="T908" s="126"/>
      <c r="U908" s="127"/>
      <c r="V908" s="128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8" s="181" t="str">
        <f>IF(NOTA[[#This Row],[CONCAT1]]="","",MATCH(NOTA[[#This Row],[CONCAT1]],[2]!db[NB NOTA_C],0)+1)</f>
        <v/>
      </c>
    </row>
    <row r="909" spans="1:40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119"/>
      <c r="F909" s="120"/>
      <c r="G909" s="120"/>
      <c r="H909" s="121"/>
      <c r="I909" s="120"/>
      <c r="J909" s="122"/>
      <c r="K909" s="120"/>
      <c r="L909" s="120"/>
      <c r="M909" s="123"/>
      <c r="N909" s="120"/>
      <c r="O909" s="120"/>
      <c r="P909" s="124"/>
      <c r="Q909" s="125"/>
      <c r="R909" s="123"/>
      <c r="S909" s="126"/>
      <c r="T909" s="126"/>
      <c r="U909" s="127"/>
      <c r="V909" s="128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9" s="181" t="str">
        <f>IF(NOTA[[#This Row],[CONCAT1]]="","",MATCH(NOTA[[#This Row],[CONCAT1]],[2]!db[NB NOTA_C],0)+1)</f>
        <v/>
      </c>
    </row>
    <row r="910" spans="1:40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0" s="181" t="str">
        <f>IF(NOTA[[#This Row],[CONCAT1]]="","",MATCH(NOTA[[#This Row],[CONCAT1]],[2]!db[NB NOTA_C],0)+1)</f>
        <v/>
      </c>
    </row>
    <row r="911" spans="1:40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1" s="181" t="str">
        <f>IF(NOTA[[#This Row],[CONCAT1]]="","",MATCH(NOTA[[#This Row],[CONCAT1]],[2]!db[NB NOTA_C],0)+1)</f>
        <v/>
      </c>
    </row>
    <row r="912" spans="1:40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2" s="181" t="str">
        <f>IF(NOTA[[#This Row],[CONCAT1]]="","",MATCH(NOTA[[#This Row],[CONCAT1]],[2]!db[NB NOTA_C],0)+1)</f>
        <v/>
      </c>
    </row>
    <row r="913" spans="1:40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3" s="181" t="str">
        <f>IF(NOTA[[#This Row],[CONCAT1]]="","",MATCH(NOTA[[#This Row],[CONCAT1]],[2]!db[NB NOTA_C],0)+1)</f>
        <v/>
      </c>
    </row>
    <row r="914" spans="1:40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4" s="181" t="str">
        <f>IF(NOTA[[#This Row],[CONCAT1]]="","",MATCH(NOTA[[#This Row],[CONCAT1]],[2]!db[NB NOTA_C],0)+1)</f>
        <v/>
      </c>
    </row>
    <row r="915" spans="1:40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5" s="181" t="str">
        <f>IF(NOTA[[#This Row],[CONCAT1]]="","",MATCH(NOTA[[#This Row],[CONCAT1]],[2]!db[NB NOTA_C],0)+1)</f>
        <v/>
      </c>
    </row>
    <row r="916" spans="1:40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6" s="181" t="str">
        <f>IF(NOTA[[#This Row],[CONCAT1]]="","",MATCH(NOTA[[#This Row],[CONCAT1]],[2]!db[NB NOTA_C],0)+1)</f>
        <v/>
      </c>
    </row>
    <row r="917" spans="1:40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7" s="181" t="str">
        <f>IF(NOTA[[#This Row],[CONCAT1]]="","",MATCH(NOTA[[#This Row],[CONCAT1]],[2]!db[NB NOTA_C],0)+1)</f>
        <v/>
      </c>
    </row>
    <row r="918" spans="1:40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8" s="181" t="str">
        <f>IF(NOTA[[#This Row],[CONCAT1]]="","",MATCH(NOTA[[#This Row],[CONCAT1]],[2]!db[NB NOTA_C],0)+1)</f>
        <v/>
      </c>
    </row>
    <row r="919" spans="1:40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19"/>
      <c r="F919" s="120"/>
      <c r="G919" s="120"/>
      <c r="H919" s="121"/>
      <c r="I919" s="120"/>
      <c r="J919" s="122"/>
      <c r="K919" s="120"/>
      <c r="L919" s="120"/>
      <c r="M919" s="123"/>
      <c r="N919" s="120"/>
      <c r="O919" s="120"/>
      <c r="P919" s="124"/>
      <c r="Q919" s="125"/>
      <c r="R919" s="123"/>
      <c r="S919" s="126"/>
      <c r="T919" s="126"/>
      <c r="U919" s="127"/>
      <c r="V919" s="12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9" s="181" t="str">
        <f>IF(NOTA[[#This Row],[CONCAT1]]="","",MATCH(NOTA[[#This Row],[CONCAT1]],[2]!db[NB NOTA_C],0)+1)</f>
        <v/>
      </c>
    </row>
    <row r="920" spans="1:40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0" s="181" t="str">
        <f>IF(NOTA[[#This Row],[CONCAT1]]="","",MATCH(NOTA[[#This Row],[CONCAT1]],[2]!db[NB NOTA_C],0)+1)</f>
        <v/>
      </c>
    </row>
    <row r="921" spans="1:40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19"/>
      <c r="F921" s="120"/>
      <c r="G921" s="120"/>
      <c r="H921" s="121"/>
      <c r="I921" s="120"/>
      <c r="J921" s="122"/>
      <c r="K921" s="120"/>
      <c r="L921" s="120"/>
      <c r="M921" s="123"/>
      <c r="N921" s="120"/>
      <c r="O921" s="120"/>
      <c r="P921" s="124"/>
      <c r="Q921" s="125"/>
      <c r="R921" s="123"/>
      <c r="S921" s="126"/>
      <c r="T921" s="126"/>
      <c r="U921" s="127"/>
      <c r="V921" s="12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1" s="181" t="str">
        <f>IF(NOTA[[#This Row],[CONCAT1]]="","",MATCH(NOTA[[#This Row],[CONCAT1]],[2]!db[NB NOTA_C],0)+1)</f>
        <v/>
      </c>
    </row>
    <row r="922" spans="1:40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19"/>
      <c r="F922" s="120"/>
      <c r="G922" s="120"/>
      <c r="H922" s="121"/>
      <c r="I922" s="120"/>
      <c r="J922" s="122"/>
      <c r="K922" s="120"/>
      <c r="L922" s="120"/>
      <c r="M922" s="123"/>
      <c r="N922" s="120"/>
      <c r="O922" s="120"/>
      <c r="P922" s="124"/>
      <c r="Q922" s="125"/>
      <c r="R922" s="123"/>
      <c r="S922" s="126"/>
      <c r="T922" s="126"/>
      <c r="U922" s="127"/>
      <c r="V922" s="12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2" s="181" t="str">
        <f>IF(NOTA[[#This Row],[CONCAT1]]="","",MATCH(NOTA[[#This Row],[CONCAT1]],[2]!db[NB NOTA_C],0)+1)</f>
        <v/>
      </c>
    </row>
    <row r="923" spans="1:40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19"/>
      <c r="F923" s="120"/>
      <c r="G923" s="120"/>
      <c r="H923" s="121"/>
      <c r="I923" s="120"/>
      <c r="J923" s="122"/>
      <c r="K923" s="120"/>
      <c r="L923" s="120"/>
      <c r="M923" s="123"/>
      <c r="N923" s="120"/>
      <c r="O923" s="120"/>
      <c r="P923" s="124"/>
      <c r="Q923" s="125"/>
      <c r="R923" s="123"/>
      <c r="S923" s="126"/>
      <c r="T923" s="126"/>
      <c r="U923" s="127"/>
      <c r="V923" s="12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3" s="181" t="str">
        <f>IF(NOTA[[#This Row],[CONCAT1]]="","",MATCH(NOTA[[#This Row],[CONCAT1]],[2]!db[NB NOTA_C],0)+1)</f>
        <v/>
      </c>
    </row>
    <row r="924" spans="1:40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19"/>
      <c r="F924" s="120"/>
      <c r="G924" s="120"/>
      <c r="H924" s="121"/>
      <c r="I924" s="120"/>
      <c r="J924" s="122"/>
      <c r="K924" s="120"/>
      <c r="L924" s="120"/>
      <c r="M924" s="123"/>
      <c r="N924" s="120"/>
      <c r="O924" s="120"/>
      <c r="P924" s="124"/>
      <c r="Q924" s="125"/>
      <c r="R924" s="123"/>
      <c r="S924" s="126"/>
      <c r="T924" s="126"/>
      <c r="U924" s="127"/>
      <c r="V924" s="12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4" s="181" t="str">
        <f>IF(NOTA[[#This Row],[CONCAT1]]="","",MATCH(NOTA[[#This Row],[CONCAT1]],[2]!db[NB NOTA_C],0)+1)</f>
        <v/>
      </c>
    </row>
    <row r="925" spans="1:40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19"/>
      <c r="F925" s="120"/>
      <c r="G925" s="120"/>
      <c r="H925" s="121"/>
      <c r="I925" s="120"/>
      <c r="J925" s="122"/>
      <c r="K925" s="120"/>
      <c r="L925" s="120"/>
      <c r="M925" s="123"/>
      <c r="N925" s="120"/>
      <c r="O925" s="120"/>
      <c r="P925" s="124"/>
      <c r="Q925" s="125"/>
      <c r="R925" s="123"/>
      <c r="S925" s="126"/>
      <c r="T925" s="126"/>
      <c r="U925" s="127"/>
      <c r="V925" s="128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5" s="181" t="str">
        <f>IF(NOTA[[#This Row],[CONCAT1]]="","",MATCH(NOTA[[#This Row],[CONCAT1]],[2]!db[NB NOTA_C],0)+1)</f>
        <v/>
      </c>
    </row>
    <row r="926" spans="1:40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19"/>
      <c r="F926" s="120"/>
      <c r="G926" s="120"/>
      <c r="H926" s="121"/>
      <c r="I926" s="120"/>
      <c r="J926" s="122"/>
      <c r="K926" s="120"/>
      <c r="L926" s="120"/>
      <c r="M926" s="123"/>
      <c r="N926" s="120"/>
      <c r="O926" s="120"/>
      <c r="P926" s="124"/>
      <c r="Q926" s="125"/>
      <c r="R926" s="123"/>
      <c r="S926" s="126"/>
      <c r="T926" s="126"/>
      <c r="U926" s="127"/>
      <c r="V926" s="128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6" s="181" t="str">
        <f>IF(NOTA[[#This Row],[CONCAT1]]="","",MATCH(NOTA[[#This Row],[CONCAT1]],[2]!db[NB NOTA_C],0)+1)</f>
        <v/>
      </c>
    </row>
    <row r="927" spans="1:40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19"/>
      <c r="F927" s="120"/>
      <c r="G927" s="120"/>
      <c r="H927" s="121"/>
      <c r="I927" s="120"/>
      <c r="J927" s="122"/>
      <c r="K927" s="120"/>
      <c r="L927" s="120"/>
      <c r="M927" s="123"/>
      <c r="N927" s="120"/>
      <c r="O927" s="120"/>
      <c r="P927" s="124"/>
      <c r="Q927" s="125"/>
      <c r="R927" s="123"/>
      <c r="S927" s="126"/>
      <c r="T927" s="126"/>
      <c r="U927" s="127"/>
      <c r="V927" s="128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7" s="181" t="str">
        <f>IF(NOTA[[#This Row],[CONCAT1]]="","",MATCH(NOTA[[#This Row],[CONCAT1]],[2]!db[NB NOTA_C],0)+1)</f>
        <v/>
      </c>
    </row>
    <row r="928" spans="1:40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8" s="181" t="str">
        <f>IF(NOTA[[#This Row],[CONCAT1]]="","",MATCH(NOTA[[#This Row],[CONCAT1]],[2]!db[NB NOTA_C],0)+1)</f>
        <v/>
      </c>
    </row>
    <row r="929" spans="1:40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9" s="181" t="str">
        <f>IF(NOTA[[#This Row],[CONCAT1]]="","",MATCH(NOTA[[#This Row],[CONCAT1]],[2]!db[NB NOTA_C],0)+1)</f>
        <v/>
      </c>
    </row>
    <row r="930" spans="1:40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0" s="181" t="str">
        <f>IF(NOTA[[#This Row],[CONCAT1]]="","",MATCH(NOTA[[#This Row],[CONCAT1]],[2]!db[NB NOTA_C],0)+1)</f>
        <v/>
      </c>
    </row>
    <row r="931" spans="1:40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1" s="181" t="str">
        <f>IF(NOTA[[#This Row],[CONCAT1]]="","",MATCH(NOTA[[#This Row],[CONCAT1]],[2]!db[NB NOTA_C],0)+1)</f>
        <v/>
      </c>
    </row>
    <row r="932" spans="1:40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2" s="181" t="str">
        <f>IF(NOTA[[#This Row],[CONCAT1]]="","",MATCH(NOTA[[#This Row],[CONCAT1]],[2]!db[NB NOTA_C],0)+1)</f>
        <v/>
      </c>
    </row>
    <row r="933" spans="1:40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CTN]]*IF(NOTA[[#This Row],[C]]="",0,NOTA[[#This Row],[C]]))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4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3" s="181" t="str">
        <f>IF(NOTA[[#This Row],[CONCAT1]]="","",MATCH(NOTA[[#This Row],[CONCAT1]],[2]!db[NB NOTA_C],0)+1)</f>
        <v/>
      </c>
    </row>
    <row r="934" spans="1:40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CTN]]*IF(NOTA[[#This Row],[C]]="",0,NOTA[[#This Row],[C]]))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4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4" s="181" t="str">
        <f>IF(NOTA[[#This Row],[CONCAT1]]="","",MATCH(NOTA[[#This Row],[CONCAT1]],[2]!db[NB NOTA_C],0)+1)</f>
        <v/>
      </c>
    </row>
    <row r="935" spans="1:40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CTN]]*IF(NOTA[[#This Row],[C]]="",0,NOTA[[#This Row],[C]]))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4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5" s="181" t="str">
        <f>IF(NOTA[[#This Row],[CONCAT1]]="","",MATCH(NOTA[[#This Row],[CONCAT1]],[2]!db[NB NOTA_C],0)+1)</f>
        <v/>
      </c>
    </row>
    <row r="936" spans="1:40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0" t="str">
        <f>IF(NOTA[[#This Row],[ID_P]]="","",MATCH(NOTA[[#This Row],[ID_P]],[1]!B_MSK[N_ID],0))</f>
        <v/>
      </c>
      <c r="D936" s="13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29"/>
      <c r="Q936" s="136"/>
      <c r="R936" s="135"/>
      <c r="S936" s="137"/>
      <c r="T936" s="137"/>
      <c r="U936" s="138"/>
      <c r="V936" s="37"/>
      <c r="W936" s="138" t="str">
        <f>IF(NOTA[[#This Row],[HARGA/ CTN]]="",NOTA[[#This Row],[JUMLAH_H]],NOTA[[#This Row],[HARGA/ CTN]]*IF(NOTA[[#This Row],[C]]="",0,NOTA[[#This Row],[C]]))</f>
        <v/>
      </c>
      <c r="X936" s="138" t="str">
        <f>IF(NOTA[[#This Row],[JUMLAH]]="","",NOTA[[#This Row],[JUMLAH]]*NOTA[[#This Row],[DISC 1]])</f>
        <v/>
      </c>
      <c r="Y936" s="138" t="str">
        <f>IF(NOTA[[#This Row],[JUMLAH]]="","",(NOTA[[#This Row],[JUMLAH]]-NOTA[[#This Row],[DISC 1-]])*NOTA[[#This Row],[DISC 2]])</f>
        <v/>
      </c>
      <c r="Z936" s="138" t="str">
        <f>IF(NOTA[[#This Row],[JUMLAH]]="","",NOTA[[#This Row],[DISC 1-]]+NOTA[[#This Row],[DISC 2-]])</f>
        <v/>
      </c>
      <c r="AA936" s="138" t="str">
        <f>IF(NOTA[[#This Row],[JUMLAH]]="","",NOTA[[#This Row],[JUMLAH]]-NOTA[[#This Row],[DISC]])</f>
        <v/>
      </c>
      <c r="AB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38" t="str">
        <f>IF(OR(NOTA[[#This Row],[QTY]]="",NOTA[[#This Row],[HARGA SATUAN]]="",),"",NOTA[[#This Row],[QTY]]*NOTA[[#This Row],[HARGA SATUAN]])</f>
        <v/>
      </c>
      <c r="AF936" s="134" t="str">
        <f ca="1">IF(NOTA[ID_H]="","",INDEX(NOTA[TANGGAL],MATCH(,INDIRECT(ADDRESS(ROW(NOTA[TANGGAL]),COLUMN(NOTA[TANGGAL]))&amp;":"&amp;ADDRESS(ROW(),COLUMN(NOTA[TANGGAL]))),-1)))</f>
        <v/>
      </c>
      <c r="AG936" s="129" t="str">
        <f ca="1">IF(NOTA[[#This Row],[NAMA BARANG]]="","",INDEX(NOTA[SUPPLIER],MATCH(,INDIRECT(ADDRESS(ROW(NOTA[ID]),COLUMN(NOTA[ID]))&amp;":"&amp;ADDRESS(ROW(),COLUMN(NOTA[ID]))),-1)))</f>
        <v/>
      </c>
      <c r="AH936" s="12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6" s="181" t="str">
        <f>IF(NOTA[[#This Row],[CONCAT1]]="","",MATCH(NOTA[[#This Row],[CONCAT1]],[2]!db[NB NOTA_C],0)+1)</f>
        <v/>
      </c>
    </row>
    <row r="937" spans="1:40" ht="20.100000000000001" customHeight="1" x14ac:dyDescent="0.25">
      <c r="A93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0" t="str">
        <f>IF(NOTA[[#This Row],[ID_P]]="","",MATCH(NOTA[[#This Row],[ID_P]],[1]!B_MSK[N_ID],0))</f>
        <v/>
      </c>
      <c r="D937" s="13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29"/>
      <c r="Q937" s="136"/>
      <c r="R937" s="135"/>
      <c r="S937" s="137"/>
      <c r="T937" s="137"/>
      <c r="U937" s="138"/>
      <c r="V937" s="37"/>
      <c r="W937" s="138" t="str">
        <f>IF(NOTA[[#This Row],[HARGA/ CTN]]="",NOTA[[#This Row],[JUMLAH_H]],NOTA[[#This Row],[HARGA/ CTN]]*IF(NOTA[[#This Row],[C]]="",0,NOTA[[#This Row],[C]]))</f>
        <v/>
      </c>
      <c r="X937" s="138" t="str">
        <f>IF(NOTA[[#This Row],[JUMLAH]]="","",NOTA[[#This Row],[JUMLAH]]*NOTA[[#This Row],[DISC 1]])</f>
        <v/>
      </c>
      <c r="Y937" s="138" t="str">
        <f>IF(NOTA[[#This Row],[JUMLAH]]="","",(NOTA[[#This Row],[JUMLAH]]-NOTA[[#This Row],[DISC 1-]])*NOTA[[#This Row],[DISC 2]])</f>
        <v/>
      </c>
      <c r="Z937" s="138" t="str">
        <f>IF(NOTA[[#This Row],[JUMLAH]]="","",NOTA[[#This Row],[DISC 1-]]+NOTA[[#This Row],[DISC 2-]])</f>
        <v/>
      </c>
      <c r="AA937" s="138" t="str">
        <f>IF(NOTA[[#This Row],[JUMLAH]]="","",NOTA[[#This Row],[JUMLAH]]-NOTA[[#This Row],[DISC]])</f>
        <v/>
      </c>
      <c r="AB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38" t="str">
        <f>IF(OR(NOTA[[#This Row],[QTY]]="",NOTA[[#This Row],[HARGA SATUAN]]="",),"",NOTA[[#This Row],[QTY]]*NOTA[[#This Row],[HARGA SATUAN]])</f>
        <v/>
      </c>
      <c r="AF937" s="134" t="str">
        <f ca="1">IF(NOTA[ID_H]="","",INDEX(NOTA[TANGGAL],MATCH(,INDIRECT(ADDRESS(ROW(NOTA[TANGGAL]),COLUMN(NOTA[TANGGAL]))&amp;":"&amp;ADDRESS(ROW(),COLUMN(NOTA[TANGGAL]))),-1)))</f>
        <v/>
      </c>
      <c r="AG937" s="129" t="str">
        <f ca="1">IF(NOTA[[#This Row],[NAMA BARANG]]="","",INDEX(NOTA[SUPPLIER],MATCH(,INDIRECT(ADDRESS(ROW(NOTA[ID]),COLUMN(NOTA[ID]))&amp;":"&amp;ADDRESS(ROW(),COLUMN(NOTA[ID]))),-1)))</f>
        <v/>
      </c>
      <c r="AH937" s="12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7" s="181" t="str">
        <f>IF(NOTA[[#This Row],[CONCAT1]]="","",MATCH(NOTA[[#This Row],[CONCAT1]],[2]!db[NB NOTA_C],0)+1)</f>
        <v/>
      </c>
    </row>
    <row r="938" spans="1:40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0" t="str">
        <f>IF(NOTA[[#This Row],[ID_P]]="","",MATCH(NOTA[[#This Row],[ID_P]],[1]!B_MSK[N_ID],0))</f>
        <v/>
      </c>
      <c r="D938" s="13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29"/>
      <c r="Q938" s="136"/>
      <c r="R938" s="135"/>
      <c r="S938" s="137"/>
      <c r="T938" s="137"/>
      <c r="U938" s="138"/>
      <c r="V938" s="37"/>
      <c r="W938" s="138" t="str">
        <f>IF(NOTA[[#This Row],[HARGA/ CTN]]="",NOTA[[#This Row],[JUMLAH_H]],NOTA[[#This Row],[HARGA/ CTN]]*IF(NOTA[[#This Row],[C]]="",0,NOTA[[#This Row],[C]]))</f>
        <v/>
      </c>
      <c r="X938" s="138" t="str">
        <f>IF(NOTA[[#This Row],[JUMLAH]]="","",NOTA[[#This Row],[JUMLAH]]*NOTA[[#This Row],[DISC 1]])</f>
        <v/>
      </c>
      <c r="Y938" s="138" t="str">
        <f>IF(NOTA[[#This Row],[JUMLAH]]="","",(NOTA[[#This Row],[JUMLAH]]-NOTA[[#This Row],[DISC 1-]])*NOTA[[#This Row],[DISC 2]])</f>
        <v/>
      </c>
      <c r="Z938" s="138" t="str">
        <f>IF(NOTA[[#This Row],[JUMLAH]]="","",NOTA[[#This Row],[DISC 1-]]+NOTA[[#This Row],[DISC 2-]])</f>
        <v/>
      </c>
      <c r="AA938" s="138" t="str">
        <f>IF(NOTA[[#This Row],[JUMLAH]]="","",NOTA[[#This Row],[JUMLAH]]-NOTA[[#This Row],[DISC]])</f>
        <v/>
      </c>
      <c r="AB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38" t="str">
        <f>IF(OR(NOTA[[#This Row],[QTY]]="",NOTA[[#This Row],[HARGA SATUAN]]="",),"",NOTA[[#This Row],[QTY]]*NOTA[[#This Row],[HARGA SATUAN]])</f>
        <v/>
      </c>
      <c r="AF938" s="134" t="str">
        <f ca="1">IF(NOTA[ID_H]="","",INDEX(NOTA[TANGGAL],MATCH(,INDIRECT(ADDRESS(ROW(NOTA[TANGGAL]),COLUMN(NOTA[TANGGAL]))&amp;":"&amp;ADDRESS(ROW(),COLUMN(NOTA[TANGGAL]))),-1)))</f>
        <v/>
      </c>
      <c r="AG938" s="129" t="str">
        <f ca="1">IF(NOTA[[#This Row],[NAMA BARANG]]="","",INDEX(NOTA[SUPPLIER],MATCH(,INDIRECT(ADDRESS(ROW(NOTA[ID]),COLUMN(NOTA[ID]))&amp;":"&amp;ADDRESS(ROW(),COLUMN(NOTA[ID]))),-1)))</f>
        <v/>
      </c>
      <c r="AH938" s="12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8" s="181" t="str">
        <f>IF(NOTA[[#This Row],[CONCAT1]]="","",MATCH(NOTA[[#This Row],[CONCAT1]],[2]!db[NB NOTA_C],0)+1)</f>
        <v/>
      </c>
    </row>
    <row r="939" spans="1:40" ht="20.100000000000001" customHeight="1" x14ac:dyDescent="0.25">
      <c r="A93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0" t="str">
        <f>IF(NOTA[[#This Row],[ID_P]]="","",MATCH(NOTA[[#This Row],[ID_P]],[1]!B_MSK[N_ID],0))</f>
        <v/>
      </c>
      <c r="D939" s="13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29"/>
      <c r="Q939" s="136"/>
      <c r="R939" s="135"/>
      <c r="S939" s="137"/>
      <c r="T939" s="137"/>
      <c r="U939" s="138"/>
      <c r="V939" s="37"/>
      <c r="W939" s="138" t="str">
        <f>IF(NOTA[[#This Row],[HARGA/ CTN]]="",NOTA[[#This Row],[JUMLAH_H]],NOTA[[#This Row],[HARGA/ CTN]]*IF(NOTA[[#This Row],[C]]="",0,NOTA[[#This Row],[C]]))</f>
        <v/>
      </c>
      <c r="X939" s="138" t="str">
        <f>IF(NOTA[[#This Row],[JUMLAH]]="","",NOTA[[#This Row],[JUMLAH]]*NOTA[[#This Row],[DISC 1]])</f>
        <v/>
      </c>
      <c r="Y939" s="138" t="str">
        <f>IF(NOTA[[#This Row],[JUMLAH]]="","",(NOTA[[#This Row],[JUMLAH]]-NOTA[[#This Row],[DISC 1-]])*NOTA[[#This Row],[DISC 2]])</f>
        <v/>
      </c>
      <c r="Z939" s="138" t="str">
        <f>IF(NOTA[[#This Row],[JUMLAH]]="","",NOTA[[#This Row],[DISC 1-]]+NOTA[[#This Row],[DISC 2-]])</f>
        <v/>
      </c>
      <c r="AA939" s="138" t="str">
        <f>IF(NOTA[[#This Row],[JUMLAH]]="","",NOTA[[#This Row],[JUMLAH]]-NOTA[[#This Row],[DISC]])</f>
        <v/>
      </c>
      <c r="AB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38" t="str">
        <f>IF(OR(NOTA[[#This Row],[QTY]]="",NOTA[[#This Row],[HARGA SATUAN]]="",),"",NOTA[[#This Row],[QTY]]*NOTA[[#This Row],[HARGA SATUAN]])</f>
        <v/>
      </c>
      <c r="AF939" s="134" t="str">
        <f ca="1">IF(NOTA[ID_H]="","",INDEX(NOTA[TANGGAL],MATCH(,INDIRECT(ADDRESS(ROW(NOTA[TANGGAL]),COLUMN(NOTA[TANGGAL]))&amp;":"&amp;ADDRESS(ROW(),COLUMN(NOTA[TANGGAL]))),-1)))</f>
        <v/>
      </c>
      <c r="AG939" s="129" t="str">
        <f ca="1">IF(NOTA[[#This Row],[NAMA BARANG]]="","",INDEX(NOTA[SUPPLIER],MATCH(,INDIRECT(ADDRESS(ROW(NOTA[ID]),COLUMN(NOTA[ID]))&amp;":"&amp;ADDRESS(ROW(),COLUMN(NOTA[ID]))),-1)))</f>
        <v/>
      </c>
      <c r="AH939" s="12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9" s="181" t="str">
        <f>IF(NOTA[[#This Row],[CONCAT1]]="","",MATCH(NOTA[[#This Row],[CONCAT1]],[2]!db[NB NOTA_C],0)+1)</f>
        <v/>
      </c>
    </row>
    <row r="940" spans="1:40" ht="20.100000000000001" customHeight="1" x14ac:dyDescent="0.25">
      <c r="A94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0" t="str">
        <f>IF(NOTA[[#This Row],[ID_P]]="","",MATCH(NOTA[[#This Row],[ID_P]],[1]!B_MSK[N_ID],0))</f>
        <v/>
      </c>
      <c r="D940" s="13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29"/>
      <c r="Q940" s="136"/>
      <c r="R940" s="135"/>
      <c r="S940" s="137"/>
      <c r="T940" s="137"/>
      <c r="U940" s="138"/>
      <c r="V940" s="37"/>
      <c r="W940" s="138" t="str">
        <f>IF(NOTA[[#This Row],[HARGA/ CTN]]="",NOTA[[#This Row],[JUMLAH_H]],NOTA[[#This Row],[HARGA/ CTN]]*IF(NOTA[[#This Row],[C]]="",0,NOTA[[#This Row],[C]]))</f>
        <v/>
      </c>
      <c r="X940" s="138" t="str">
        <f>IF(NOTA[[#This Row],[JUMLAH]]="","",NOTA[[#This Row],[JUMLAH]]*NOTA[[#This Row],[DISC 1]])</f>
        <v/>
      </c>
      <c r="Y940" s="138" t="str">
        <f>IF(NOTA[[#This Row],[JUMLAH]]="","",(NOTA[[#This Row],[JUMLAH]]-NOTA[[#This Row],[DISC 1-]])*NOTA[[#This Row],[DISC 2]])</f>
        <v/>
      </c>
      <c r="Z940" s="138" t="str">
        <f>IF(NOTA[[#This Row],[JUMLAH]]="","",NOTA[[#This Row],[DISC 1-]]+NOTA[[#This Row],[DISC 2-]])</f>
        <v/>
      </c>
      <c r="AA940" s="138" t="str">
        <f>IF(NOTA[[#This Row],[JUMLAH]]="","",NOTA[[#This Row],[JUMLAH]]-NOTA[[#This Row],[DISC]])</f>
        <v/>
      </c>
      <c r="AB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38" t="str">
        <f>IF(OR(NOTA[[#This Row],[QTY]]="",NOTA[[#This Row],[HARGA SATUAN]]="",),"",NOTA[[#This Row],[QTY]]*NOTA[[#This Row],[HARGA SATUAN]])</f>
        <v/>
      </c>
      <c r="AF940" s="134" t="str">
        <f ca="1">IF(NOTA[ID_H]="","",INDEX(NOTA[TANGGAL],MATCH(,INDIRECT(ADDRESS(ROW(NOTA[TANGGAL]),COLUMN(NOTA[TANGGAL]))&amp;":"&amp;ADDRESS(ROW(),COLUMN(NOTA[TANGGAL]))),-1)))</f>
        <v/>
      </c>
      <c r="AG940" s="129" t="str">
        <f ca="1">IF(NOTA[[#This Row],[NAMA BARANG]]="","",INDEX(NOTA[SUPPLIER],MATCH(,INDIRECT(ADDRESS(ROW(NOTA[ID]),COLUMN(NOTA[ID]))&amp;":"&amp;ADDRESS(ROW(),COLUMN(NOTA[ID]))),-1)))</f>
        <v/>
      </c>
      <c r="AH940" s="12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0" s="181" t="str">
        <f>IF(NOTA[[#This Row],[CONCAT1]]="","",MATCH(NOTA[[#This Row],[CONCAT1]],[2]!db[NB NOTA_C],0)+1)</f>
        <v/>
      </c>
    </row>
    <row r="941" spans="1:40" ht="20.100000000000001" customHeight="1" x14ac:dyDescent="0.25">
      <c r="A94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0" t="str">
        <f>IF(NOTA[[#This Row],[ID_P]]="","",MATCH(NOTA[[#This Row],[ID_P]],[1]!B_MSK[N_ID],0))</f>
        <v/>
      </c>
      <c r="D941" s="13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29"/>
      <c r="Q941" s="136"/>
      <c r="R941" s="135"/>
      <c r="S941" s="137"/>
      <c r="T941" s="137"/>
      <c r="U941" s="138"/>
      <c r="V941" s="37"/>
      <c r="W941" s="138" t="str">
        <f>IF(NOTA[[#This Row],[HARGA/ CTN]]="",NOTA[[#This Row],[JUMLAH_H]],NOTA[[#This Row],[HARGA/ CTN]]*IF(NOTA[[#This Row],[C]]="",0,NOTA[[#This Row],[C]]))</f>
        <v/>
      </c>
      <c r="X941" s="138" t="str">
        <f>IF(NOTA[[#This Row],[JUMLAH]]="","",NOTA[[#This Row],[JUMLAH]]*NOTA[[#This Row],[DISC 1]])</f>
        <v/>
      </c>
      <c r="Y941" s="138" t="str">
        <f>IF(NOTA[[#This Row],[JUMLAH]]="","",(NOTA[[#This Row],[JUMLAH]]-NOTA[[#This Row],[DISC 1-]])*NOTA[[#This Row],[DISC 2]])</f>
        <v/>
      </c>
      <c r="Z941" s="138" t="str">
        <f>IF(NOTA[[#This Row],[JUMLAH]]="","",NOTA[[#This Row],[DISC 1-]]+NOTA[[#This Row],[DISC 2-]])</f>
        <v/>
      </c>
      <c r="AA941" s="138" t="str">
        <f>IF(NOTA[[#This Row],[JUMLAH]]="","",NOTA[[#This Row],[JUMLAH]]-NOTA[[#This Row],[DISC]])</f>
        <v/>
      </c>
      <c r="AB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38" t="str">
        <f>IF(OR(NOTA[[#This Row],[QTY]]="",NOTA[[#This Row],[HARGA SATUAN]]="",),"",NOTA[[#This Row],[QTY]]*NOTA[[#This Row],[HARGA SATUAN]])</f>
        <v/>
      </c>
      <c r="AF941" s="134" t="str">
        <f ca="1">IF(NOTA[ID_H]="","",INDEX(NOTA[TANGGAL],MATCH(,INDIRECT(ADDRESS(ROW(NOTA[TANGGAL]),COLUMN(NOTA[TANGGAL]))&amp;":"&amp;ADDRESS(ROW(),COLUMN(NOTA[TANGGAL]))),-1)))</f>
        <v/>
      </c>
      <c r="AG941" s="129" t="str">
        <f ca="1">IF(NOTA[[#This Row],[NAMA BARANG]]="","",INDEX(NOTA[SUPPLIER],MATCH(,INDIRECT(ADDRESS(ROW(NOTA[ID]),COLUMN(NOTA[ID]))&amp;":"&amp;ADDRESS(ROW(),COLUMN(NOTA[ID]))),-1)))</f>
        <v/>
      </c>
      <c r="AH941" s="12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1" s="181" t="str">
        <f>IF(NOTA[[#This Row],[CONCAT1]]="","",MATCH(NOTA[[#This Row],[CONCAT1]],[2]!db[NB NOTA_C],0)+1)</f>
        <v/>
      </c>
    </row>
    <row r="942" spans="1:40" ht="20.100000000000001" customHeight="1" x14ac:dyDescent="0.25">
      <c r="A94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0" t="str">
        <f>IF(NOTA[[#This Row],[ID_P]]="","",MATCH(NOTA[[#This Row],[ID_P]],[1]!B_MSK[N_ID],0))</f>
        <v/>
      </c>
      <c r="D942" s="13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29"/>
      <c r="Q942" s="136"/>
      <c r="R942" s="135"/>
      <c r="S942" s="137"/>
      <c r="T942" s="137"/>
      <c r="U942" s="138"/>
      <c r="V942" s="37"/>
      <c r="W942" s="138" t="str">
        <f>IF(NOTA[[#This Row],[HARGA/ CTN]]="",NOTA[[#This Row],[JUMLAH_H]],NOTA[[#This Row],[HARGA/ CTN]]*IF(NOTA[[#This Row],[C]]="",0,NOTA[[#This Row],[C]]))</f>
        <v/>
      </c>
      <c r="X942" s="138" t="str">
        <f>IF(NOTA[[#This Row],[JUMLAH]]="","",NOTA[[#This Row],[JUMLAH]]*NOTA[[#This Row],[DISC 1]])</f>
        <v/>
      </c>
      <c r="Y942" s="138" t="str">
        <f>IF(NOTA[[#This Row],[JUMLAH]]="","",(NOTA[[#This Row],[JUMLAH]]-NOTA[[#This Row],[DISC 1-]])*NOTA[[#This Row],[DISC 2]])</f>
        <v/>
      </c>
      <c r="Z942" s="138" t="str">
        <f>IF(NOTA[[#This Row],[JUMLAH]]="","",NOTA[[#This Row],[DISC 1-]]+NOTA[[#This Row],[DISC 2-]])</f>
        <v/>
      </c>
      <c r="AA942" s="138" t="str">
        <f>IF(NOTA[[#This Row],[JUMLAH]]="","",NOTA[[#This Row],[JUMLAH]]-NOTA[[#This Row],[DISC]])</f>
        <v/>
      </c>
      <c r="AB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38" t="str">
        <f>IF(OR(NOTA[[#This Row],[QTY]]="",NOTA[[#This Row],[HARGA SATUAN]]="",),"",NOTA[[#This Row],[QTY]]*NOTA[[#This Row],[HARGA SATUAN]])</f>
        <v/>
      </c>
      <c r="AF942" s="134" t="str">
        <f ca="1">IF(NOTA[ID_H]="","",INDEX(NOTA[TANGGAL],MATCH(,INDIRECT(ADDRESS(ROW(NOTA[TANGGAL]),COLUMN(NOTA[TANGGAL]))&amp;":"&amp;ADDRESS(ROW(),COLUMN(NOTA[TANGGAL]))),-1)))</f>
        <v/>
      </c>
      <c r="AG942" s="129" t="str">
        <f ca="1">IF(NOTA[[#This Row],[NAMA BARANG]]="","",INDEX(NOTA[SUPPLIER],MATCH(,INDIRECT(ADDRESS(ROW(NOTA[ID]),COLUMN(NOTA[ID]))&amp;":"&amp;ADDRESS(ROW(),COLUMN(NOTA[ID]))),-1)))</f>
        <v/>
      </c>
      <c r="AH942" s="12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2" s="181" t="str">
        <f>IF(NOTA[[#This Row],[CONCAT1]]="","",MATCH(NOTA[[#This Row],[CONCAT1]],[2]!db[NB NOTA_C],0)+1)</f>
        <v/>
      </c>
    </row>
    <row r="943" spans="1:40" ht="20.100000000000001" customHeight="1" x14ac:dyDescent="0.25">
      <c r="A94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0" t="str">
        <f>IF(NOTA[[#This Row],[ID_P]]="","",MATCH(NOTA[[#This Row],[ID_P]],[1]!B_MSK[N_ID],0))</f>
        <v/>
      </c>
      <c r="D943" s="13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29"/>
      <c r="Q943" s="136"/>
      <c r="R943" s="135"/>
      <c r="S943" s="137"/>
      <c r="T943" s="137"/>
      <c r="U943" s="138"/>
      <c r="V943" s="37"/>
      <c r="W943" s="138" t="str">
        <f>IF(NOTA[[#This Row],[HARGA/ CTN]]="",NOTA[[#This Row],[JUMLAH_H]],NOTA[[#This Row],[HARGA/ CTN]]*IF(NOTA[[#This Row],[C]]="",0,NOTA[[#This Row],[C]]))</f>
        <v/>
      </c>
      <c r="X943" s="138" t="str">
        <f>IF(NOTA[[#This Row],[JUMLAH]]="","",NOTA[[#This Row],[JUMLAH]]*NOTA[[#This Row],[DISC 1]])</f>
        <v/>
      </c>
      <c r="Y943" s="138" t="str">
        <f>IF(NOTA[[#This Row],[JUMLAH]]="","",(NOTA[[#This Row],[JUMLAH]]-NOTA[[#This Row],[DISC 1-]])*NOTA[[#This Row],[DISC 2]])</f>
        <v/>
      </c>
      <c r="Z943" s="138" t="str">
        <f>IF(NOTA[[#This Row],[JUMLAH]]="","",NOTA[[#This Row],[DISC 1-]]+NOTA[[#This Row],[DISC 2-]])</f>
        <v/>
      </c>
      <c r="AA943" s="138" t="str">
        <f>IF(NOTA[[#This Row],[JUMLAH]]="","",NOTA[[#This Row],[JUMLAH]]-NOTA[[#This Row],[DISC]])</f>
        <v/>
      </c>
      <c r="AB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38" t="str">
        <f>IF(OR(NOTA[[#This Row],[QTY]]="",NOTA[[#This Row],[HARGA SATUAN]]="",),"",NOTA[[#This Row],[QTY]]*NOTA[[#This Row],[HARGA SATUAN]])</f>
        <v/>
      </c>
      <c r="AF943" s="134" t="str">
        <f ca="1">IF(NOTA[ID_H]="","",INDEX(NOTA[TANGGAL],MATCH(,INDIRECT(ADDRESS(ROW(NOTA[TANGGAL]),COLUMN(NOTA[TANGGAL]))&amp;":"&amp;ADDRESS(ROW(),COLUMN(NOTA[TANGGAL]))),-1)))</f>
        <v/>
      </c>
      <c r="AG943" s="129" t="str">
        <f ca="1">IF(NOTA[[#This Row],[NAMA BARANG]]="","",INDEX(NOTA[SUPPLIER],MATCH(,INDIRECT(ADDRESS(ROW(NOTA[ID]),COLUMN(NOTA[ID]))&amp;":"&amp;ADDRESS(ROW(),COLUMN(NOTA[ID]))),-1)))</f>
        <v/>
      </c>
      <c r="AH943" s="12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3" s="181" t="str">
        <f>IF(NOTA[[#This Row],[CONCAT1]]="","",MATCH(NOTA[[#This Row],[CONCAT1]],[2]!db[NB NOTA_C],0)+1)</f>
        <v/>
      </c>
    </row>
    <row r="944" spans="1:40" ht="20.100000000000001" customHeight="1" x14ac:dyDescent="0.25">
      <c r="A94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0" t="str">
        <f>IF(NOTA[[#This Row],[ID_P]]="","",MATCH(NOTA[[#This Row],[ID_P]],[1]!B_MSK[N_ID],0))</f>
        <v/>
      </c>
      <c r="D944" s="13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29"/>
      <c r="Q944" s="136"/>
      <c r="R944" s="135"/>
      <c r="S944" s="137"/>
      <c r="T944" s="137"/>
      <c r="U944" s="138"/>
      <c r="V944" s="37"/>
      <c r="W944" s="138" t="str">
        <f>IF(NOTA[[#This Row],[HARGA/ CTN]]="",NOTA[[#This Row],[JUMLAH_H]],NOTA[[#This Row],[HARGA/ CTN]]*IF(NOTA[[#This Row],[C]]="",0,NOTA[[#This Row],[C]]))</f>
        <v/>
      </c>
      <c r="X944" s="138" t="str">
        <f>IF(NOTA[[#This Row],[JUMLAH]]="","",NOTA[[#This Row],[JUMLAH]]*NOTA[[#This Row],[DISC 1]])</f>
        <v/>
      </c>
      <c r="Y944" s="138" t="str">
        <f>IF(NOTA[[#This Row],[JUMLAH]]="","",(NOTA[[#This Row],[JUMLAH]]-NOTA[[#This Row],[DISC 1-]])*NOTA[[#This Row],[DISC 2]])</f>
        <v/>
      </c>
      <c r="Z944" s="138" t="str">
        <f>IF(NOTA[[#This Row],[JUMLAH]]="","",NOTA[[#This Row],[DISC 1-]]+NOTA[[#This Row],[DISC 2-]])</f>
        <v/>
      </c>
      <c r="AA944" s="138" t="str">
        <f>IF(NOTA[[#This Row],[JUMLAH]]="","",NOTA[[#This Row],[JUMLAH]]-NOTA[[#This Row],[DISC]])</f>
        <v/>
      </c>
      <c r="AB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38" t="str">
        <f>IF(OR(NOTA[[#This Row],[QTY]]="",NOTA[[#This Row],[HARGA SATUAN]]="",),"",NOTA[[#This Row],[QTY]]*NOTA[[#This Row],[HARGA SATUAN]])</f>
        <v/>
      </c>
      <c r="AF944" s="134" t="str">
        <f ca="1">IF(NOTA[ID_H]="","",INDEX(NOTA[TANGGAL],MATCH(,INDIRECT(ADDRESS(ROW(NOTA[TANGGAL]),COLUMN(NOTA[TANGGAL]))&amp;":"&amp;ADDRESS(ROW(),COLUMN(NOTA[TANGGAL]))),-1)))</f>
        <v/>
      </c>
      <c r="AG944" s="129" t="str">
        <f ca="1">IF(NOTA[[#This Row],[NAMA BARANG]]="","",INDEX(NOTA[SUPPLIER],MATCH(,INDIRECT(ADDRESS(ROW(NOTA[ID]),COLUMN(NOTA[ID]))&amp;":"&amp;ADDRESS(ROW(),COLUMN(NOTA[ID]))),-1)))</f>
        <v/>
      </c>
      <c r="AH944" s="12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4" s="181" t="str">
        <f>IF(NOTA[[#This Row],[CONCAT1]]="","",MATCH(NOTA[[#This Row],[CONCAT1]],[2]!db[NB NOTA_C],0)+1)</f>
        <v/>
      </c>
    </row>
    <row r="945" spans="1:40" ht="20.100000000000001" customHeight="1" x14ac:dyDescent="0.25">
      <c r="A94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0" t="str">
        <f>IF(NOTA[[#This Row],[ID_P]]="","",MATCH(NOTA[[#This Row],[ID_P]],[1]!B_MSK[N_ID],0))</f>
        <v/>
      </c>
      <c r="D945" s="13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29"/>
      <c r="Q945" s="136"/>
      <c r="R945" s="135"/>
      <c r="S945" s="137"/>
      <c r="T945" s="137"/>
      <c r="U945" s="138"/>
      <c r="V945" s="37"/>
      <c r="W945" s="138" t="str">
        <f>IF(NOTA[[#This Row],[HARGA/ CTN]]="",NOTA[[#This Row],[JUMLAH_H]],NOTA[[#This Row],[HARGA/ CTN]]*IF(NOTA[[#This Row],[C]]="",0,NOTA[[#This Row],[C]]))</f>
        <v/>
      </c>
      <c r="X945" s="138" t="str">
        <f>IF(NOTA[[#This Row],[JUMLAH]]="","",NOTA[[#This Row],[JUMLAH]]*NOTA[[#This Row],[DISC 1]])</f>
        <v/>
      </c>
      <c r="Y945" s="138" t="str">
        <f>IF(NOTA[[#This Row],[JUMLAH]]="","",(NOTA[[#This Row],[JUMLAH]]-NOTA[[#This Row],[DISC 1-]])*NOTA[[#This Row],[DISC 2]])</f>
        <v/>
      </c>
      <c r="Z945" s="138" t="str">
        <f>IF(NOTA[[#This Row],[JUMLAH]]="","",NOTA[[#This Row],[DISC 1-]]+NOTA[[#This Row],[DISC 2-]])</f>
        <v/>
      </c>
      <c r="AA945" s="138" t="str">
        <f>IF(NOTA[[#This Row],[JUMLAH]]="","",NOTA[[#This Row],[JUMLAH]]-NOTA[[#This Row],[DISC]])</f>
        <v/>
      </c>
      <c r="AB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38" t="str">
        <f>IF(OR(NOTA[[#This Row],[QTY]]="",NOTA[[#This Row],[HARGA SATUAN]]="",),"",NOTA[[#This Row],[QTY]]*NOTA[[#This Row],[HARGA SATUAN]])</f>
        <v/>
      </c>
      <c r="AF945" s="134" t="str">
        <f ca="1">IF(NOTA[ID_H]="","",INDEX(NOTA[TANGGAL],MATCH(,INDIRECT(ADDRESS(ROW(NOTA[TANGGAL]),COLUMN(NOTA[TANGGAL]))&amp;":"&amp;ADDRESS(ROW(),COLUMN(NOTA[TANGGAL]))),-1)))</f>
        <v/>
      </c>
      <c r="AG945" s="129" t="str">
        <f ca="1">IF(NOTA[[#This Row],[NAMA BARANG]]="","",INDEX(NOTA[SUPPLIER],MATCH(,INDIRECT(ADDRESS(ROW(NOTA[ID]),COLUMN(NOTA[ID]))&amp;":"&amp;ADDRESS(ROW(),COLUMN(NOTA[ID]))),-1)))</f>
        <v/>
      </c>
      <c r="AH945" s="12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5" s="181" t="str">
        <f>IF(NOTA[[#This Row],[CONCAT1]]="","",MATCH(NOTA[[#This Row],[CONCAT1]],[2]!db[NB NOTA_C],0)+1)</f>
        <v/>
      </c>
    </row>
    <row r="946" spans="1:40" ht="20.100000000000001" customHeight="1" x14ac:dyDescent="0.25">
      <c r="A94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0" t="str">
        <f>IF(NOTA[[#This Row],[ID_P]]="","",MATCH(NOTA[[#This Row],[ID_P]],[1]!B_MSK[N_ID],0))</f>
        <v/>
      </c>
      <c r="D946" s="13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29"/>
      <c r="Q946" s="136"/>
      <c r="R946" s="135"/>
      <c r="S946" s="137"/>
      <c r="T946" s="137"/>
      <c r="U946" s="138"/>
      <c r="V946" s="37"/>
      <c r="W946" s="138" t="str">
        <f>IF(NOTA[[#This Row],[HARGA/ CTN]]="",NOTA[[#This Row],[JUMLAH_H]],NOTA[[#This Row],[HARGA/ CTN]]*IF(NOTA[[#This Row],[C]]="",0,NOTA[[#This Row],[C]]))</f>
        <v/>
      </c>
      <c r="X946" s="138" t="str">
        <f>IF(NOTA[[#This Row],[JUMLAH]]="","",NOTA[[#This Row],[JUMLAH]]*NOTA[[#This Row],[DISC 1]])</f>
        <v/>
      </c>
      <c r="Y946" s="138" t="str">
        <f>IF(NOTA[[#This Row],[JUMLAH]]="","",(NOTA[[#This Row],[JUMLAH]]-NOTA[[#This Row],[DISC 1-]])*NOTA[[#This Row],[DISC 2]])</f>
        <v/>
      </c>
      <c r="Z946" s="138" t="str">
        <f>IF(NOTA[[#This Row],[JUMLAH]]="","",NOTA[[#This Row],[DISC 1-]]+NOTA[[#This Row],[DISC 2-]])</f>
        <v/>
      </c>
      <c r="AA946" s="138" t="str">
        <f>IF(NOTA[[#This Row],[JUMLAH]]="","",NOTA[[#This Row],[JUMLAH]]-NOTA[[#This Row],[DISC]])</f>
        <v/>
      </c>
      <c r="AB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38" t="str">
        <f>IF(OR(NOTA[[#This Row],[QTY]]="",NOTA[[#This Row],[HARGA SATUAN]]="",),"",NOTA[[#This Row],[QTY]]*NOTA[[#This Row],[HARGA SATUAN]])</f>
        <v/>
      </c>
      <c r="AF946" s="134" t="str">
        <f ca="1">IF(NOTA[ID_H]="","",INDEX(NOTA[TANGGAL],MATCH(,INDIRECT(ADDRESS(ROW(NOTA[TANGGAL]),COLUMN(NOTA[TANGGAL]))&amp;":"&amp;ADDRESS(ROW(),COLUMN(NOTA[TANGGAL]))),-1)))</f>
        <v/>
      </c>
      <c r="AG946" s="129" t="str">
        <f ca="1">IF(NOTA[[#This Row],[NAMA BARANG]]="","",INDEX(NOTA[SUPPLIER],MATCH(,INDIRECT(ADDRESS(ROW(NOTA[ID]),COLUMN(NOTA[ID]))&amp;":"&amp;ADDRESS(ROW(),COLUMN(NOTA[ID]))),-1)))</f>
        <v/>
      </c>
      <c r="AH946" s="12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6" s="181" t="str">
        <f>IF(NOTA[[#This Row],[CONCAT1]]="","",MATCH(NOTA[[#This Row],[CONCAT1]],[2]!db[NB NOTA_C],0)+1)</f>
        <v/>
      </c>
    </row>
    <row r="947" spans="1:40" ht="20.100000000000001" customHeight="1" x14ac:dyDescent="0.25">
      <c r="A94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0" t="str">
        <f>IF(NOTA[[#This Row],[ID_P]]="","",MATCH(NOTA[[#This Row],[ID_P]],[1]!B_MSK[N_ID],0))</f>
        <v/>
      </c>
      <c r="D947" s="13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29"/>
      <c r="Q947" s="136"/>
      <c r="R947" s="135"/>
      <c r="S947" s="137"/>
      <c r="T947" s="137"/>
      <c r="U947" s="138"/>
      <c r="V947" s="37"/>
      <c r="W947" s="138" t="str">
        <f>IF(NOTA[[#This Row],[HARGA/ CTN]]="",NOTA[[#This Row],[JUMLAH_H]],NOTA[[#This Row],[HARGA/ CTN]]*IF(NOTA[[#This Row],[C]]="",0,NOTA[[#This Row],[C]]))</f>
        <v/>
      </c>
      <c r="X947" s="138" t="str">
        <f>IF(NOTA[[#This Row],[JUMLAH]]="","",NOTA[[#This Row],[JUMLAH]]*NOTA[[#This Row],[DISC 1]])</f>
        <v/>
      </c>
      <c r="Y947" s="138" t="str">
        <f>IF(NOTA[[#This Row],[JUMLAH]]="","",(NOTA[[#This Row],[JUMLAH]]-NOTA[[#This Row],[DISC 1-]])*NOTA[[#This Row],[DISC 2]])</f>
        <v/>
      </c>
      <c r="Z947" s="138" t="str">
        <f>IF(NOTA[[#This Row],[JUMLAH]]="","",NOTA[[#This Row],[DISC 1-]]+NOTA[[#This Row],[DISC 2-]])</f>
        <v/>
      </c>
      <c r="AA947" s="138" t="str">
        <f>IF(NOTA[[#This Row],[JUMLAH]]="","",NOTA[[#This Row],[JUMLAH]]-NOTA[[#This Row],[DISC]])</f>
        <v/>
      </c>
      <c r="AB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38" t="str">
        <f>IF(OR(NOTA[[#This Row],[QTY]]="",NOTA[[#This Row],[HARGA SATUAN]]="",),"",NOTA[[#This Row],[QTY]]*NOTA[[#This Row],[HARGA SATUAN]])</f>
        <v/>
      </c>
      <c r="AF947" s="134" t="str">
        <f ca="1">IF(NOTA[ID_H]="","",INDEX(NOTA[TANGGAL],MATCH(,INDIRECT(ADDRESS(ROW(NOTA[TANGGAL]),COLUMN(NOTA[TANGGAL]))&amp;":"&amp;ADDRESS(ROW(),COLUMN(NOTA[TANGGAL]))),-1)))</f>
        <v/>
      </c>
      <c r="AG947" s="129" t="str">
        <f ca="1">IF(NOTA[[#This Row],[NAMA BARANG]]="","",INDEX(NOTA[SUPPLIER],MATCH(,INDIRECT(ADDRESS(ROW(NOTA[ID]),COLUMN(NOTA[ID]))&amp;":"&amp;ADDRESS(ROW(),COLUMN(NOTA[ID]))),-1)))</f>
        <v/>
      </c>
      <c r="AH947" s="12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7" s="181" t="str">
        <f>IF(NOTA[[#This Row],[CONCAT1]]="","",MATCH(NOTA[[#This Row],[CONCAT1]],[2]!db[NB NOTA_C],0)+1)</f>
        <v/>
      </c>
    </row>
    <row r="948" spans="1:40" ht="20.100000000000001" customHeight="1" x14ac:dyDescent="0.25">
      <c r="A94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0" t="str">
        <f>IF(NOTA[[#This Row],[ID_P]]="","",MATCH(NOTA[[#This Row],[ID_P]],[1]!B_MSK[N_ID],0))</f>
        <v/>
      </c>
      <c r="D948" s="13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29"/>
      <c r="Q948" s="136"/>
      <c r="R948" s="135"/>
      <c r="S948" s="137"/>
      <c r="T948" s="137"/>
      <c r="U948" s="138"/>
      <c r="V948" s="37"/>
      <c r="W948" s="138" t="str">
        <f>IF(NOTA[[#This Row],[HARGA/ CTN]]="",NOTA[[#This Row],[JUMLAH_H]],NOTA[[#This Row],[HARGA/ CTN]]*IF(NOTA[[#This Row],[C]]="",0,NOTA[[#This Row],[C]]))</f>
        <v/>
      </c>
      <c r="X948" s="138" t="str">
        <f>IF(NOTA[[#This Row],[JUMLAH]]="","",NOTA[[#This Row],[JUMLAH]]*NOTA[[#This Row],[DISC 1]])</f>
        <v/>
      </c>
      <c r="Y948" s="138" t="str">
        <f>IF(NOTA[[#This Row],[JUMLAH]]="","",(NOTA[[#This Row],[JUMLAH]]-NOTA[[#This Row],[DISC 1-]])*NOTA[[#This Row],[DISC 2]])</f>
        <v/>
      </c>
      <c r="Z948" s="138" t="str">
        <f>IF(NOTA[[#This Row],[JUMLAH]]="","",NOTA[[#This Row],[DISC 1-]]+NOTA[[#This Row],[DISC 2-]])</f>
        <v/>
      </c>
      <c r="AA948" s="138" t="str">
        <f>IF(NOTA[[#This Row],[JUMLAH]]="","",NOTA[[#This Row],[JUMLAH]]-NOTA[[#This Row],[DISC]])</f>
        <v/>
      </c>
      <c r="AB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38" t="str">
        <f>IF(OR(NOTA[[#This Row],[QTY]]="",NOTA[[#This Row],[HARGA SATUAN]]="",),"",NOTA[[#This Row],[QTY]]*NOTA[[#This Row],[HARGA SATUAN]])</f>
        <v/>
      </c>
      <c r="AF948" s="134" t="str">
        <f ca="1">IF(NOTA[ID_H]="","",INDEX(NOTA[TANGGAL],MATCH(,INDIRECT(ADDRESS(ROW(NOTA[TANGGAL]),COLUMN(NOTA[TANGGAL]))&amp;":"&amp;ADDRESS(ROW(),COLUMN(NOTA[TANGGAL]))),-1)))</f>
        <v/>
      </c>
      <c r="AG948" s="129" t="str">
        <f ca="1">IF(NOTA[[#This Row],[NAMA BARANG]]="","",INDEX(NOTA[SUPPLIER],MATCH(,INDIRECT(ADDRESS(ROW(NOTA[ID]),COLUMN(NOTA[ID]))&amp;":"&amp;ADDRESS(ROW(),COLUMN(NOTA[ID]))),-1)))</f>
        <v/>
      </c>
      <c r="AH948" s="12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8" s="181" t="str">
        <f>IF(NOTA[[#This Row],[CONCAT1]]="","",MATCH(NOTA[[#This Row],[CONCAT1]],[2]!db[NB NOTA_C],0)+1)</f>
        <v/>
      </c>
    </row>
    <row r="949" spans="1:40" ht="20.100000000000001" customHeight="1" x14ac:dyDescent="0.25">
      <c r="A94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0" t="str">
        <f>IF(NOTA[[#This Row],[ID_P]]="","",MATCH(NOTA[[#This Row],[ID_P]],[1]!B_MSK[N_ID],0))</f>
        <v/>
      </c>
      <c r="D949" s="13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29"/>
      <c r="Q949" s="136"/>
      <c r="R949" s="135"/>
      <c r="S949" s="137"/>
      <c r="T949" s="137"/>
      <c r="U949" s="138"/>
      <c r="V949" s="37"/>
      <c r="W949" s="138" t="str">
        <f>IF(NOTA[[#This Row],[HARGA/ CTN]]="",NOTA[[#This Row],[JUMLAH_H]],NOTA[[#This Row],[HARGA/ CTN]]*IF(NOTA[[#This Row],[C]]="",0,NOTA[[#This Row],[C]]))</f>
        <v/>
      </c>
      <c r="X949" s="138" t="str">
        <f>IF(NOTA[[#This Row],[JUMLAH]]="","",NOTA[[#This Row],[JUMLAH]]*NOTA[[#This Row],[DISC 1]])</f>
        <v/>
      </c>
      <c r="Y949" s="138" t="str">
        <f>IF(NOTA[[#This Row],[JUMLAH]]="","",(NOTA[[#This Row],[JUMLAH]]-NOTA[[#This Row],[DISC 1-]])*NOTA[[#This Row],[DISC 2]])</f>
        <v/>
      </c>
      <c r="Z949" s="138" t="str">
        <f>IF(NOTA[[#This Row],[JUMLAH]]="","",NOTA[[#This Row],[DISC 1-]]+NOTA[[#This Row],[DISC 2-]])</f>
        <v/>
      </c>
      <c r="AA949" s="138" t="str">
        <f>IF(NOTA[[#This Row],[JUMLAH]]="","",NOTA[[#This Row],[JUMLAH]]-NOTA[[#This Row],[DISC]])</f>
        <v/>
      </c>
      <c r="AB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38" t="str">
        <f>IF(OR(NOTA[[#This Row],[QTY]]="",NOTA[[#This Row],[HARGA SATUAN]]="",),"",NOTA[[#This Row],[QTY]]*NOTA[[#This Row],[HARGA SATUAN]])</f>
        <v/>
      </c>
      <c r="AF949" s="134" t="str">
        <f ca="1">IF(NOTA[ID_H]="","",INDEX(NOTA[TANGGAL],MATCH(,INDIRECT(ADDRESS(ROW(NOTA[TANGGAL]),COLUMN(NOTA[TANGGAL]))&amp;":"&amp;ADDRESS(ROW(),COLUMN(NOTA[TANGGAL]))),-1)))</f>
        <v/>
      </c>
      <c r="AG949" s="129" t="str">
        <f ca="1">IF(NOTA[[#This Row],[NAMA BARANG]]="","",INDEX(NOTA[SUPPLIER],MATCH(,INDIRECT(ADDRESS(ROW(NOTA[ID]),COLUMN(NOTA[ID]))&amp;":"&amp;ADDRESS(ROW(),COLUMN(NOTA[ID]))),-1)))</f>
        <v/>
      </c>
      <c r="AH949" s="12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9" s="181" t="str">
        <f>IF(NOTA[[#This Row],[CONCAT1]]="","",MATCH(NOTA[[#This Row],[CONCAT1]],[2]!db[NB NOTA_C],0)+1)</f>
        <v/>
      </c>
    </row>
    <row r="950" spans="1:40" ht="20.100000000000001" customHeight="1" x14ac:dyDescent="0.25">
      <c r="A95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0" t="str">
        <f>IF(NOTA[[#This Row],[ID_P]]="","",MATCH(NOTA[[#This Row],[ID_P]],[1]!B_MSK[N_ID],0))</f>
        <v/>
      </c>
      <c r="D950" s="13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29"/>
      <c r="Q950" s="136"/>
      <c r="R950" s="135"/>
      <c r="S950" s="137"/>
      <c r="T950" s="137"/>
      <c r="U950" s="138"/>
      <c r="V950" s="37"/>
      <c r="W950" s="138" t="str">
        <f>IF(NOTA[[#This Row],[HARGA/ CTN]]="",NOTA[[#This Row],[JUMLAH_H]],NOTA[[#This Row],[HARGA/ CTN]]*IF(NOTA[[#This Row],[C]]="",0,NOTA[[#This Row],[C]]))</f>
        <v/>
      </c>
      <c r="X950" s="138" t="str">
        <f>IF(NOTA[[#This Row],[JUMLAH]]="","",NOTA[[#This Row],[JUMLAH]]*NOTA[[#This Row],[DISC 1]])</f>
        <v/>
      </c>
      <c r="Y950" s="138" t="str">
        <f>IF(NOTA[[#This Row],[JUMLAH]]="","",(NOTA[[#This Row],[JUMLAH]]-NOTA[[#This Row],[DISC 1-]])*NOTA[[#This Row],[DISC 2]])</f>
        <v/>
      </c>
      <c r="Z950" s="138" t="str">
        <f>IF(NOTA[[#This Row],[JUMLAH]]="","",NOTA[[#This Row],[DISC 1-]]+NOTA[[#This Row],[DISC 2-]])</f>
        <v/>
      </c>
      <c r="AA950" s="138" t="str">
        <f>IF(NOTA[[#This Row],[JUMLAH]]="","",NOTA[[#This Row],[JUMLAH]]-NOTA[[#This Row],[DISC]])</f>
        <v/>
      </c>
      <c r="AB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38" t="str">
        <f>IF(OR(NOTA[[#This Row],[QTY]]="",NOTA[[#This Row],[HARGA SATUAN]]="",),"",NOTA[[#This Row],[QTY]]*NOTA[[#This Row],[HARGA SATUAN]])</f>
        <v/>
      </c>
      <c r="AF950" s="134" t="str">
        <f ca="1">IF(NOTA[ID_H]="","",INDEX(NOTA[TANGGAL],MATCH(,INDIRECT(ADDRESS(ROW(NOTA[TANGGAL]),COLUMN(NOTA[TANGGAL]))&amp;":"&amp;ADDRESS(ROW(),COLUMN(NOTA[TANGGAL]))),-1)))</f>
        <v/>
      </c>
      <c r="AG950" s="129" t="str">
        <f ca="1">IF(NOTA[[#This Row],[NAMA BARANG]]="","",INDEX(NOTA[SUPPLIER],MATCH(,INDIRECT(ADDRESS(ROW(NOTA[ID]),COLUMN(NOTA[ID]))&amp;":"&amp;ADDRESS(ROW(),COLUMN(NOTA[ID]))),-1)))</f>
        <v/>
      </c>
      <c r="AH950" s="12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0" s="181" t="str">
        <f>IF(NOTA[[#This Row],[CONCAT1]]="","",MATCH(NOTA[[#This Row],[CONCAT1]],[2]!db[NB NOTA_C],0)+1)</f>
        <v/>
      </c>
    </row>
    <row r="951" spans="1:40" ht="20.100000000000001" customHeight="1" x14ac:dyDescent="0.25">
      <c r="A95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0" t="str">
        <f>IF(NOTA[[#This Row],[ID_P]]="","",MATCH(NOTA[[#This Row],[ID_P]],[1]!B_MSK[N_ID],0))</f>
        <v/>
      </c>
      <c r="D951" s="13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29"/>
      <c r="Q951" s="136"/>
      <c r="R951" s="135"/>
      <c r="S951" s="137"/>
      <c r="T951" s="137"/>
      <c r="U951" s="138"/>
      <c r="V951" s="37"/>
      <c r="W951" s="138" t="str">
        <f>IF(NOTA[[#This Row],[HARGA/ CTN]]="",NOTA[[#This Row],[JUMLAH_H]],NOTA[[#This Row],[HARGA/ CTN]]*IF(NOTA[[#This Row],[C]]="",0,NOTA[[#This Row],[C]]))</f>
        <v/>
      </c>
      <c r="X951" s="138" t="str">
        <f>IF(NOTA[[#This Row],[JUMLAH]]="","",NOTA[[#This Row],[JUMLAH]]*NOTA[[#This Row],[DISC 1]])</f>
        <v/>
      </c>
      <c r="Y951" s="138" t="str">
        <f>IF(NOTA[[#This Row],[JUMLAH]]="","",(NOTA[[#This Row],[JUMLAH]]-NOTA[[#This Row],[DISC 1-]])*NOTA[[#This Row],[DISC 2]])</f>
        <v/>
      </c>
      <c r="Z951" s="138" t="str">
        <f>IF(NOTA[[#This Row],[JUMLAH]]="","",NOTA[[#This Row],[DISC 1-]]+NOTA[[#This Row],[DISC 2-]])</f>
        <v/>
      </c>
      <c r="AA951" s="138" t="str">
        <f>IF(NOTA[[#This Row],[JUMLAH]]="","",NOTA[[#This Row],[JUMLAH]]-NOTA[[#This Row],[DISC]])</f>
        <v/>
      </c>
      <c r="AB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38" t="str">
        <f>IF(OR(NOTA[[#This Row],[QTY]]="",NOTA[[#This Row],[HARGA SATUAN]]="",),"",NOTA[[#This Row],[QTY]]*NOTA[[#This Row],[HARGA SATUAN]])</f>
        <v/>
      </c>
      <c r="AF951" s="134" t="str">
        <f ca="1">IF(NOTA[ID_H]="","",INDEX(NOTA[TANGGAL],MATCH(,INDIRECT(ADDRESS(ROW(NOTA[TANGGAL]),COLUMN(NOTA[TANGGAL]))&amp;":"&amp;ADDRESS(ROW(),COLUMN(NOTA[TANGGAL]))),-1)))</f>
        <v/>
      </c>
      <c r="AG951" s="129" t="str">
        <f ca="1">IF(NOTA[[#This Row],[NAMA BARANG]]="","",INDEX(NOTA[SUPPLIER],MATCH(,INDIRECT(ADDRESS(ROW(NOTA[ID]),COLUMN(NOTA[ID]))&amp;":"&amp;ADDRESS(ROW(),COLUMN(NOTA[ID]))),-1)))</f>
        <v/>
      </c>
      <c r="AH951" s="12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1" s="181" t="str">
        <f>IF(NOTA[[#This Row],[CONCAT1]]="","",MATCH(NOTA[[#This Row],[CONCAT1]],[2]!db[NB NOTA_C],0)+1)</f>
        <v/>
      </c>
    </row>
    <row r="952" spans="1:40" ht="20.100000000000001" customHeight="1" x14ac:dyDescent="0.25">
      <c r="A95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0" t="str">
        <f>IF(NOTA[[#This Row],[ID_P]]="","",MATCH(NOTA[[#This Row],[ID_P]],[1]!B_MSK[N_ID],0))</f>
        <v/>
      </c>
      <c r="D952" s="130" t="str">
        <f ca="1">IF(NOTA[[#This Row],[NAMA BARANG]]="","",INDEX(NOTA[ID],MATCH(,INDIRECT(ADDRESS(ROW(NOTA[ID]),COLUMN(NOTA[ID]))&amp;":"&amp;ADDRESS(ROW(),COLUMN(NOTA[ID]))),-1)))</f>
        <v/>
      </c>
      <c r="E952" s="131"/>
      <c r="F952" s="132"/>
      <c r="G952" s="132"/>
      <c r="H952" s="133"/>
      <c r="I952" s="132"/>
      <c r="J952" s="134"/>
      <c r="K952" s="132"/>
      <c r="L952" s="132"/>
      <c r="M952" s="135"/>
      <c r="N952" s="132"/>
      <c r="O952" s="132"/>
      <c r="P952" s="129"/>
      <c r="Q952" s="136"/>
      <c r="R952" s="135"/>
      <c r="S952" s="137"/>
      <c r="T952" s="137"/>
      <c r="U952" s="138"/>
      <c r="V952" s="37"/>
      <c r="W952" s="138" t="str">
        <f>IF(NOTA[[#This Row],[HARGA/ CTN]]="",NOTA[[#This Row],[JUMLAH_H]],NOTA[[#This Row],[HARGA/ CTN]]*IF(NOTA[[#This Row],[C]]="",0,NOTA[[#This Row],[C]]))</f>
        <v/>
      </c>
      <c r="X952" s="138" t="str">
        <f>IF(NOTA[[#This Row],[JUMLAH]]="","",NOTA[[#This Row],[JUMLAH]]*NOTA[[#This Row],[DISC 1]])</f>
        <v/>
      </c>
      <c r="Y952" s="138" t="str">
        <f>IF(NOTA[[#This Row],[JUMLAH]]="","",(NOTA[[#This Row],[JUMLAH]]-NOTA[[#This Row],[DISC 1-]])*NOTA[[#This Row],[DISC 2]])</f>
        <v/>
      </c>
      <c r="Z952" s="138" t="str">
        <f>IF(NOTA[[#This Row],[JUMLAH]]="","",NOTA[[#This Row],[DISC 1-]]+NOTA[[#This Row],[DISC 2-]])</f>
        <v/>
      </c>
      <c r="AA952" s="138" t="str">
        <f>IF(NOTA[[#This Row],[JUMLAH]]="","",NOTA[[#This Row],[JUMLAH]]-NOTA[[#This Row],[DISC]])</f>
        <v/>
      </c>
      <c r="AB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38" t="str">
        <f>IF(OR(NOTA[[#This Row],[QTY]]="",NOTA[[#This Row],[HARGA SATUAN]]="",),"",NOTA[[#This Row],[QTY]]*NOTA[[#This Row],[HARGA SATUAN]])</f>
        <v/>
      </c>
      <c r="AF952" s="134" t="str">
        <f ca="1">IF(NOTA[ID_H]="","",INDEX(NOTA[TANGGAL],MATCH(,INDIRECT(ADDRESS(ROW(NOTA[TANGGAL]),COLUMN(NOTA[TANGGAL]))&amp;":"&amp;ADDRESS(ROW(),COLUMN(NOTA[TANGGAL]))),-1)))</f>
        <v/>
      </c>
      <c r="AG952" s="129" t="str">
        <f ca="1">IF(NOTA[[#This Row],[NAMA BARANG]]="","",INDEX(NOTA[SUPPLIER],MATCH(,INDIRECT(ADDRESS(ROW(NOTA[ID]),COLUMN(NOTA[ID]))&amp;":"&amp;ADDRESS(ROW(),COLUMN(NOTA[ID]))),-1)))</f>
        <v/>
      </c>
      <c r="AH952" s="12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2" s="181" t="str">
        <f>IF(NOTA[[#This Row],[CONCAT1]]="","",MATCH(NOTA[[#This Row],[CONCAT1]],[2]!db[NB NOTA_C],0)+1)</f>
        <v/>
      </c>
    </row>
    <row r="953" spans="1:40" ht="20.100000000000001" customHeight="1" x14ac:dyDescent="0.25">
      <c r="A95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0" t="str">
        <f>IF(NOTA[[#This Row],[ID_P]]="","",MATCH(NOTA[[#This Row],[ID_P]],[1]!B_MSK[N_ID],0))</f>
        <v/>
      </c>
      <c r="D953" s="13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29"/>
      <c r="Q953" s="136"/>
      <c r="R953" s="135"/>
      <c r="S953" s="137"/>
      <c r="T953" s="137"/>
      <c r="U953" s="138"/>
      <c r="V953" s="37"/>
      <c r="W953" s="138" t="str">
        <f>IF(NOTA[[#This Row],[HARGA/ CTN]]="",NOTA[[#This Row],[JUMLAH_H]],NOTA[[#This Row],[HARGA/ CTN]]*IF(NOTA[[#This Row],[C]]="",0,NOTA[[#This Row],[C]]))</f>
        <v/>
      </c>
      <c r="X953" s="138" t="str">
        <f>IF(NOTA[[#This Row],[JUMLAH]]="","",NOTA[[#This Row],[JUMLAH]]*NOTA[[#This Row],[DISC 1]])</f>
        <v/>
      </c>
      <c r="Y953" s="138" t="str">
        <f>IF(NOTA[[#This Row],[JUMLAH]]="","",(NOTA[[#This Row],[JUMLAH]]-NOTA[[#This Row],[DISC 1-]])*NOTA[[#This Row],[DISC 2]])</f>
        <v/>
      </c>
      <c r="Z953" s="138" t="str">
        <f>IF(NOTA[[#This Row],[JUMLAH]]="","",NOTA[[#This Row],[DISC 1-]]+NOTA[[#This Row],[DISC 2-]])</f>
        <v/>
      </c>
      <c r="AA953" s="138" t="str">
        <f>IF(NOTA[[#This Row],[JUMLAH]]="","",NOTA[[#This Row],[JUMLAH]]-NOTA[[#This Row],[DISC]])</f>
        <v/>
      </c>
      <c r="AB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38" t="str">
        <f>IF(OR(NOTA[[#This Row],[QTY]]="",NOTA[[#This Row],[HARGA SATUAN]]="",),"",NOTA[[#This Row],[QTY]]*NOTA[[#This Row],[HARGA SATUAN]])</f>
        <v/>
      </c>
      <c r="AF953" s="134" t="str">
        <f ca="1">IF(NOTA[ID_H]="","",INDEX(NOTA[TANGGAL],MATCH(,INDIRECT(ADDRESS(ROW(NOTA[TANGGAL]),COLUMN(NOTA[TANGGAL]))&amp;":"&amp;ADDRESS(ROW(),COLUMN(NOTA[TANGGAL]))),-1)))</f>
        <v/>
      </c>
      <c r="AG953" s="129" t="str">
        <f ca="1">IF(NOTA[[#This Row],[NAMA BARANG]]="","",INDEX(NOTA[SUPPLIER],MATCH(,INDIRECT(ADDRESS(ROW(NOTA[ID]),COLUMN(NOTA[ID]))&amp;":"&amp;ADDRESS(ROW(),COLUMN(NOTA[ID]))),-1)))</f>
        <v/>
      </c>
      <c r="AH953" s="12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3" s="181" t="str">
        <f>IF(NOTA[[#This Row],[CONCAT1]]="","",MATCH(NOTA[[#This Row],[CONCAT1]],[2]!db[NB NOTA_C],0)+1)</f>
        <v/>
      </c>
    </row>
    <row r="954" spans="1:40" ht="20.100000000000001" customHeight="1" x14ac:dyDescent="0.25">
      <c r="A95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130" t="str">
        <f>IF(NOTA[[#This Row],[ID_P]]="","",MATCH(NOTA[[#This Row],[ID_P]],[1]!B_MSK[N_ID],0))</f>
        <v/>
      </c>
      <c r="D954" s="130" t="str">
        <f ca="1">IF(NOTA[[#This Row],[NAMA BARANG]]="","",INDEX(NOTA[ID],MATCH(,INDIRECT(ADDRESS(ROW(NOTA[ID]),COLUMN(NOTA[ID]))&amp;":"&amp;ADDRESS(ROW(),COLUMN(NOTA[ID]))),-1)))</f>
        <v/>
      </c>
      <c r="E954" s="131"/>
      <c r="F954" s="132"/>
      <c r="G954" s="132"/>
      <c r="H954" s="133"/>
      <c r="I954" s="132"/>
      <c r="J954" s="134"/>
      <c r="K954" s="132"/>
      <c r="L954" s="132"/>
      <c r="M954" s="135"/>
      <c r="N954" s="132"/>
      <c r="O954" s="132"/>
      <c r="P954" s="129"/>
      <c r="Q954" s="136"/>
      <c r="R954" s="135"/>
      <c r="S954" s="137"/>
      <c r="T954" s="137"/>
      <c r="U954" s="138"/>
      <c r="V954" s="37"/>
      <c r="W954" s="138" t="str">
        <f>IF(NOTA[[#This Row],[HARGA/ CTN]]="",NOTA[[#This Row],[JUMLAH_H]],NOTA[[#This Row],[HARGA/ CTN]]*IF(NOTA[[#This Row],[C]]="",0,NOTA[[#This Row],[C]]))</f>
        <v/>
      </c>
      <c r="X954" s="138" t="str">
        <f>IF(NOTA[[#This Row],[JUMLAH]]="","",NOTA[[#This Row],[JUMLAH]]*NOTA[[#This Row],[DISC 1]])</f>
        <v/>
      </c>
      <c r="Y954" s="138" t="str">
        <f>IF(NOTA[[#This Row],[JUMLAH]]="","",(NOTA[[#This Row],[JUMLAH]]-NOTA[[#This Row],[DISC 1-]])*NOTA[[#This Row],[DISC 2]])</f>
        <v/>
      </c>
      <c r="Z954" s="138" t="str">
        <f>IF(NOTA[[#This Row],[JUMLAH]]="","",NOTA[[#This Row],[DISC 1-]]+NOTA[[#This Row],[DISC 2-]])</f>
        <v/>
      </c>
      <c r="AA954" s="138" t="str">
        <f>IF(NOTA[[#This Row],[JUMLAH]]="","",NOTA[[#This Row],[JUMLAH]]-NOTA[[#This Row],[DISC]])</f>
        <v/>
      </c>
      <c r="AB95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138" t="str">
        <f>IF(OR(NOTA[[#This Row],[QTY]]="",NOTA[[#This Row],[HARGA SATUAN]]="",),"",NOTA[[#This Row],[QTY]]*NOTA[[#This Row],[HARGA SATUAN]])</f>
        <v/>
      </c>
      <c r="AF954" s="134" t="str">
        <f ca="1">IF(NOTA[ID_H]="","",INDEX(NOTA[TANGGAL],MATCH(,INDIRECT(ADDRESS(ROW(NOTA[TANGGAL]),COLUMN(NOTA[TANGGAL]))&amp;":"&amp;ADDRESS(ROW(),COLUMN(NOTA[TANGGAL]))),-1)))</f>
        <v/>
      </c>
      <c r="AG954" s="129" t="str">
        <f ca="1">IF(NOTA[[#This Row],[NAMA BARANG]]="","",INDEX(NOTA[SUPPLIER],MATCH(,INDIRECT(ADDRESS(ROW(NOTA[ID]),COLUMN(NOTA[ID]))&amp;":"&amp;ADDRESS(ROW(),COLUMN(NOTA[ID]))),-1)))</f>
        <v/>
      </c>
      <c r="AH954" s="129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4" s="181" t="str">
        <f>IF(NOTA[[#This Row],[CONCAT1]]="","",MATCH(NOTA[[#This Row],[CONCAT1]],[2]!db[NB NOTA_C],0)+1)</f>
        <v/>
      </c>
    </row>
    <row r="955" spans="1:40" ht="20.100000000000001" customHeight="1" x14ac:dyDescent="0.25">
      <c r="A95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130" t="str">
        <f>IF(NOTA[[#This Row],[ID_P]]="","",MATCH(NOTA[[#This Row],[ID_P]],[1]!B_MSK[N_ID],0))</f>
        <v/>
      </c>
      <c r="D955" s="130" t="str">
        <f ca="1">IF(NOTA[[#This Row],[NAMA BARANG]]="","",INDEX(NOTA[ID],MATCH(,INDIRECT(ADDRESS(ROW(NOTA[ID]),COLUMN(NOTA[ID]))&amp;":"&amp;ADDRESS(ROW(),COLUMN(NOTA[ID]))),-1)))</f>
        <v/>
      </c>
      <c r="E955" s="131"/>
      <c r="F955" s="26"/>
      <c r="G955" s="132"/>
      <c r="H955" s="133"/>
      <c r="I955" s="132"/>
      <c r="J955" s="134"/>
      <c r="K955" s="132"/>
      <c r="L955" s="132"/>
      <c r="M955" s="135"/>
      <c r="N955" s="132"/>
      <c r="O955" s="132"/>
      <c r="P955" s="129"/>
      <c r="Q955" s="136"/>
      <c r="R955" s="135"/>
      <c r="S955" s="137"/>
      <c r="T955" s="137"/>
      <c r="U955" s="138"/>
      <c r="V955" s="37"/>
      <c r="W955" s="138" t="str">
        <f>IF(NOTA[[#This Row],[HARGA/ CTN]]="",NOTA[[#This Row],[JUMLAH_H]],NOTA[[#This Row],[HARGA/ CTN]]*IF(NOTA[[#This Row],[C]]="",0,NOTA[[#This Row],[C]]))</f>
        <v/>
      </c>
      <c r="X955" s="138" t="str">
        <f>IF(NOTA[[#This Row],[JUMLAH]]="","",NOTA[[#This Row],[JUMLAH]]*NOTA[[#This Row],[DISC 1]])</f>
        <v/>
      </c>
      <c r="Y955" s="138" t="str">
        <f>IF(NOTA[[#This Row],[JUMLAH]]="","",(NOTA[[#This Row],[JUMLAH]]-NOTA[[#This Row],[DISC 1-]])*NOTA[[#This Row],[DISC 2]])</f>
        <v/>
      </c>
      <c r="Z955" s="138" t="str">
        <f>IF(NOTA[[#This Row],[JUMLAH]]="","",NOTA[[#This Row],[DISC 1-]]+NOTA[[#This Row],[DISC 2-]])</f>
        <v/>
      </c>
      <c r="AA955" s="138" t="str">
        <f>IF(NOTA[[#This Row],[JUMLAH]]="","",NOTA[[#This Row],[JUMLAH]]-NOTA[[#This Row],[DISC]])</f>
        <v/>
      </c>
      <c r="AB95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138" t="str">
        <f>IF(OR(NOTA[[#This Row],[QTY]]="",NOTA[[#This Row],[HARGA SATUAN]]="",),"",NOTA[[#This Row],[QTY]]*NOTA[[#This Row],[HARGA SATUAN]])</f>
        <v/>
      </c>
      <c r="AF955" s="134" t="str">
        <f ca="1">IF(NOTA[ID_H]="","",INDEX(NOTA[TANGGAL],MATCH(,INDIRECT(ADDRESS(ROW(NOTA[TANGGAL]),COLUMN(NOTA[TANGGAL]))&amp;":"&amp;ADDRESS(ROW(),COLUMN(NOTA[TANGGAL]))),-1)))</f>
        <v/>
      </c>
      <c r="AG955" s="129" t="str">
        <f ca="1">IF(NOTA[[#This Row],[NAMA BARANG]]="","",INDEX(NOTA[SUPPLIER],MATCH(,INDIRECT(ADDRESS(ROW(NOTA[ID]),COLUMN(NOTA[ID]))&amp;":"&amp;ADDRESS(ROW(),COLUMN(NOTA[ID]))),-1)))</f>
        <v/>
      </c>
      <c r="AH955" s="129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5" s="181" t="str">
        <f>IF(NOTA[[#This Row],[CONCAT1]]="","",MATCH(NOTA[[#This Row],[CONCAT1]],[2]!db[NB NOTA_C],0)+1)</f>
        <v/>
      </c>
    </row>
    <row r="956" spans="1:40" ht="20.100000000000001" customHeight="1" x14ac:dyDescent="0.25">
      <c r="A95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130" t="str">
        <f>IF(NOTA[[#This Row],[ID_P]]="","",MATCH(NOTA[[#This Row],[ID_P]],[1]!B_MSK[N_ID],0))</f>
        <v/>
      </c>
      <c r="D956" s="130" t="str">
        <f ca="1">IF(NOTA[[#This Row],[NAMA BARANG]]="","",INDEX(NOTA[ID],MATCH(,INDIRECT(ADDRESS(ROW(NOTA[ID]),COLUMN(NOTA[ID]))&amp;":"&amp;ADDRESS(ROW(),COLUMN(NOTA[ID]))),-1)))</f>
        <v/>
      </c>
      <c r="E956" s="131"/>
      <c r="F956" s="132"/>
      <c r="G956" s="132"/>
      <c r="H956" s="133"/>
      <c r="I956" s="132"/>
      <c r="J956" s="134"/>
      <c r="K956" s="132"/>
      <c r="L956" s="132"/>
      <c r="M956" s="135"/>
      <c r="N956" s="132"/>
      <c r="O956" s="132"/>
      <c r="P956" s="129"/>
      <c r="Q956" s="136"/>
      <c r="R956" s="135"/>
      <c r="S956" s="137"/>
      <c r="T956" s="137"/>
      <c r="U956" s="138"/>
      <c r="V956" s="37"/>
      <c r="W956" s="138" t="str">
        <f>IF(NOTA[[#This Row],[HARGA/ CTN]]="",NOTA[[#This Row],[JUMLAH_H]],NOTA[[#This Row],[HARGA/ CTN]]*IF(NOTA[[#This Row],[C]]="",0,NOTA[[#This Row],[C]]))</f>
        <v/>
      </c>
      <c r="X956" s="138" t="str">
        <f>IF(NOTA[[#This Row],[JUMLAH]]="","",NOTA[[#This Row],[JUMLAH]]*NOTA[[#This Row],[DISC 1]])</f>
        <v/>
      </c>
      <c r="Y956" s="138" t="str">
        <f>IF(NOTA[[#This Row],[JUMLAH]]="","",(NOTA[[#This Row],[JUMLAH]]-NOTA[[#This Row],[DISC 1-]])*NOTA[[#This Row],[DISC 2]])</f>
        <v/>
      </c>
      <c r="Z956" s="138" t="str">
        <f>IF(NOTA[[#This Row],[JUMLAH]]="","",NOTA[[#This Row],[DISC 1-]]+NOTA[[#This Row],[DISC 2-]])</f>
        <v/>
      </c>
      <c r="AA956" s="138" t="str">
        <f>IF(NOTA[[#This Row],[JUMLAH]]="","",NOTA[[#This Row],[JUMLAH]]-NOTA[[#This Row],[DISC]])</f>
        <v/>
      </c>
      <c r="AB95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138" t="str">
        <f>IF(OR(NOTA[[#This Row],[QTY]]="",NOTA[[#This Row],[HARGA SATUAN]]="",),"",NOTA[[#This Row],[QTY]]*NOTA[[#This Row],[HARGA SATUAN]])</f>
        <v/>
      </c>
      <c r="AF956" s="134" t="str">
        <f ca="1">IF(NOTA[ID_H]="","",INDEX(NOTA[TANGGAL],MATCH(,INDIRECT(ADDRESS(ROW(NOTA[TANGGAL]),COLUMN(NOTA[TANGGAL]))&amp;":"&amp;ADDRESS(ROW(),COLUMN(NOTA[TANGGAL]))),-1)))</f>
        <v/>
      </c>
      <c r="AG956" s="129" t="str">
        <f ca="1">IF(NOTA[[#This Row],[NAMA BARANG]]="","",INDEX(NOTA[SUPPLIER],MATCH(,INDIRECT(ADDRESS(ROW(NOTA[ID]),COLUMN(NOTA[ID]))&amp;":"&amp;ADDRESS(ROW(),COLUMN(NOTA[ID]))),-1)))</f>
        <v/>
      </c>
      <c r="AH956" s="129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6" s="181" t="str">
        <f>IF(NOTA[[#This Row],[CONCAT1]]="","",MATCH(NOTA[[#This Row],[CONCAT1]],[2]!db[NB NOTA_C],0)+1)</f>
        <v/>
      </c>
    </row>
    <row r="957" spans="1:40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7" s="181" t="str">
        <f>IF(NOTA[[#This Row],[CONCAT1]]="","",MATCH(NOTA[[#This Row],[CONCAT1]],[2]!db[NB NOTA_C],0)+1)</f>
        <v/>
      </c>
    </row>
    <row r="958" spans="1:40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8" s="181" t="str">
        <f>IF(NOTA[[#This Row],[CONCAT1]]="","",MATCH(NOTA[[#This Row],[CONCAT1]],[2]!db[NB NOTA_C],0)+1)</f>
        <v/>
      </c>
    </row>
    <row r="959" spans="1:40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39"/>
      <c r="F959" s="38"/>
      <c r="G959" s="38"/>
      <c r="H959" s="79"/>
      <c r="I959" s="38"/>
      <c r="J959" s="78"/>
      <c r="K959" s="38"/>
      <c r="L959" s="38"/>
      <c r="M959" s="140"/>
      <c r="N959" s="38"/>
      <c r="O959" s="38"/>
      <c r="P959" s="90"/>
      <c r="Q959" s="105"/>
      <c r="R959" s="140"/>
      <c r="S959" s="141"/>
      <c r="T959" s="14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9" s="181" t="str">
        <f>IF(NOTA[[#This Row],[CONCAT1]]="","",MATCH(NOTA[[#This Row],[CONCAT1]],[2]!db[NB NOTA_C],0)+1)</f>
        <v/>
      </c>
    </row>
    <row r="960" spans="1:40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39"/>
      <c r="F960" s="38"/>
      <c r="G960" s="38"/>
      <c r="H960" s="79"/>
      <c r="I960" s="38"/>
      <c r="J960" s="78"/>
      <c r="K960" s="38"/>
      <c r="L960" s="38"/>
      <c r="M960" s="140"/>
      <c r="N960" s="38"/>
      <c r="O960" s="38"/>
      <c r="P960" s="90"/>
      <c r="Q960" s="105"/>
      <c r="R960" s="140"/>
      <c r="S960" s="141"/>
      <c r="T960" s="14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0" s="181" t="str">
        <f>IF(NOTA[[#This Row],[CONCAT1]]="","",MATCH(NOTA[[#This Row],[CONCAT1]],[2]!db[NB NOTA_C],0)+1)</f>
        <v/>
      </c>
    </row>
    <row r="961" spans="1:40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39"/>
      <c r="F961" s="38"/>
      <c r="G961" s="38"/>
      <c r="H961" s="79"/>
      <c r="I961" s="38"/>
      <c r="J961" s="78"/>
      <c r="K961" s="38"/>
      <c r="L961" s="38"/>
      <c r="M961" s="140"/>
      <c r="N961" s="38"/>
      <c r="O961" s="38"/>
      <c r="P961" s="90"/>
      <c r="Q961" s="105"/>
      <c r="R961" s="140"/>
      <c r="S961" s="141"/>
      <c r="T961" s="14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1" s="181" t="str">
        <f>IF(NOTA[[#This Row],[CONCAT1]]="","",MATCH(NOTA[[#This Row],[CONCAT1]],[2]!db[NB NOTA_C],0)+1)</f>
        <v/>
      </c>
    </row>
    <row r="962" spans="1:40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39"/>
      <c r="F962" s="38"/>
      <c r="G962" s="38"/>
      <c r="H962" s="79"/>
      <c r="I962" s="38"/>
      <c r="J962" s="78"/>
      <c r="K962" s="38"/>
      <c r="L962" s="38"/>
      <c r="M962" s="140"/>
      <c r="N962" s="38"/>
      <c r="O962" s="38"/>
      <c r="P962" s="90"/>
      <c r="Q962" s="105"/>
      <c r="R962" s="140"/>
      <c r="S962" s="141"/>
      <c r="T962" s="14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2" s="181" t="str">
        <f>IF(NOTA[[#This Row],[CONCAT1]]="","",MATCH(NOTA[[#This Row],[CONCAT1]],[2]!db[NB NOTA_C],0)+1)</f>
        <v/>
      </c>
    </row>
    <row r="963" spans="1:40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39"/>
      <c r="F963" s="38"/>
      <c r="G963" s="38"/>
      <c r="H963" s="79"/>
      <c r="I963" s="38"/>
      <c r="J963" s="78"/>
      <c r="K963" s="38"/>
      <c r="L963" s="38"/>
      <c r="M963" s="140"/>
      <c r="N963" s="38"/>
      <c r="O963" s="38"/>
      <c r="P963" s="90"/>
      <c r="Q963" s="105"/>
      <c r="R963" s="140"/>
      <c r="S963" s="141"/>
      <c r="T963" s="14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3" s="181" t="str">
        <f>IF(NOTA[[#This Row],[CONCAT1]]="","",MATCH(NOTA[[#This Row],[CONCAT1]],[2]!db[NB NOTA_C],0)+1)</f>
        <v/>
      </c>
    </row>
    <row r="964" spans="1:40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39"/>
      <c r="F964" s="38"/>
      <c r="G964" s="38"/>
      <c r="H964" s="79"/>
      <c r="I964" s="38"/>
      <c r="J964" s="78"/>
      <c r="K964" s="38"/>
      <c r="L964" s="38"/>
      <c r="M964" s="140"/>
      <c r="N964" s="38"/>
      <c r="O964" s="38"/>
      <c r="P964" s="90"/>
      <c r="Q964" s="105"/>
      <c r="R964" s="140"/>
      <c r="S964" s="141"/>
      <c r="T964" s="14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4" s="181" t="str">
        <f>IF(NOTA[[#This Row],[CONCAT1]]="","",MATCH(NOTA[[#This Row],[CONCAT1]],[2]!db[NB NOTA_C],0)+1)</f>
        <v/>
      </c>
    </row>
    <row r="965" spans="1:40" ht="20.100000000000001" customHeight="1" x14ac:dyDescent="0.25">
      <c r="A96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39"/>
      <c r="F965" s="38"/>
      <c r="G965" s="38"/>
      <c r="H965" s="79"/>
      <c r="I965" s="38"/>
      <c r="J965" s="78"/>
      <c r="K965" s="38"/>
      <c r="L965" s="38"/>
      <c r="M965" s="140"/>
      <c r="N965" s="38"/>
      <c r="O965" s="38"/>
      <c r="P965" s="90"/>
      <c r="Q965" s="105"/>
      <c r="R965" s="140"/>
      <c r="S965" s="141"/>
      <c r="T965" s="14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5" s="181" t="str">
        <f>IF(NOTA[[#This Row],[CONCAT1]]="","",MATCH(NOTA[[#This Row],[CONCAT1]],[2]!db[NB NOTA_C],0)+1)</f>
        <v/>
      </c>
    </row>
    <row r="966" spans="1:40" ht="20.100000000000001" customHeight="1" x14ac:dyDescent="0.25">
      <c r="A96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39"/>
      <c r="F966" s="38"/>
      <c r="G966" s="38"/>
      <c r="H966" s="79"/>
      <c r="I966" s="38"/>
      <c r="J966" s="78"/>
      <c r="K966" s="38"/>
      <c r="L966" s="38"/>
      <c r="M966" s="140"/>
      <c r="N966" s="38"/>
      <c r="O966" s="38"/>
      <c r="P966" s="90"/>
      <c r="Q966" s="105"/>
      <c r="R966" s="140"/>
      <c r="S966" s="141"/>
      <c r="T966" s="14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6" s="181" t="str">
        <f>IF(NOTA[[#This Row],[CONCAT1]]="","",MATCH(NOTA[[#This Row],[CONCAT1]],[2]!db[NB NOTA_C],0)+1)</f>
        <v/>
      </c>
    </row>
    <row r="967" spans="1:40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39"/>
      <c r="F967" s="38"/>
      <c r="G967" s="38"/>
      <c r="H967" s="79"/>
      <c r="I967" s="38"/>
      <c r="J967" s="78"/>
      <c r="K967" s="38"/>
      <c r="L967" s="38"/>
      <c r="M967" s="140"/>
      <c r="N967" s="38"/>
      <c r="O967" s="38"/>
      <c r="P967" s="90"/>
      <c r="Q967" s="105"/>
      <c r="R967" s="140"/>
      <c r="S967" s="141"/>
      <c r="T967" s="14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7" s="181" t="str">
        <f>IF(NOTA[[#This Row],[CONCAT1]]="","",MATCH(NOTA[[#This Row],[CONCAT1]],[2]!db[NB NOTA_C],0)+1)</f>
        <v/>
      </c>
    </row>
    <row r="968" spans="1:40" ht="20.100000000000001" customHeight="1" x14ac:dyDescent="0.25">
      <c r="A96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39"/>
      <c r="F968" s="38"/>
      <c r="G968" s="38"/>
      <c r="H968" s="79"/>
      <c r="I968" s="38"/>
      <c r="J968" s="78"/>
      <c r="K968" s="38"/>
      <c r="L968" s="38"/>
      <c r="M968" s="140"/>
      <c r="N968" s="38"/>
      <c r="O968" s="38"/>
      <c r="P968" s="90"/>
      <c r="Q968" s="105"/>
      <c r="R968" s="140"/>
      <c r="S968" s="141"/>
      <c r="T968" s="14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8" s="181" t="str">
        <f>IF(NOTA[[#This Row],[CONCAT1]]="","",MATCH(NOTA[[#This Row],[CONCAT1]],[2]!db[NB NOTA_C],0)+1)</f>
        <v/>
      </c>
    </row>
    <row r="969" spans="1:40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39"/>
      <c r="F969" s="38"/>
      <c r="G969" s="38"/>
      <c r="H969" s="79"/>
      <c r="I969" s="38"/>
      <c r="J969" s="78"/>
      <c r="K969" s="38"/>
      <c r="L969" s="38"/>
      <c r="M969" s="140"/>
      <c r="N969" s="38"/>
      <c r="O969" s="38"/>
      <c r="P969" s="90"/>
      <c r="Q969" s="105"/>
      <c r="R969" s="140"/>
      <c r="S969" s="141"/>
      <c r="T969" s="14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9" s="181" t="str">
        <f>IF(NOTA[[#This Row],[CONCAT1]]="","",MATCH(NOTA[[#This Row],[CONCAT1]],[2]!db[NB NOTA_C],0)+1)</f>
        <v/>
      </c>
    </row>
    <row r="970" spans="1:40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39"/>
      <c r="F970" s="38"/>
      <c r="G970" s="38"/>
      <c r="H970" s="79"/>
      <c r="I970" s="38"/>
      <c r="J970" s="78"/>
      <c r="K970" s="38"/>
      <c r="L970" s="38"/>
      <c r="M970" s="140"/>
      <c r="N970" s="38"/>
      <c r="O970" s="38"/>
      <c r="P970" s="90"/>
      <c r="Q970" s="105"/>
      <c r="R970" s="140"/>
      <c r="S970" s="141"/>
      <c r="T970" s="14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0" s="181" t="str">
        <f>IF(NOTA[[#This Row],[CONCAT1]]="","",MATCH(NOTA[[#This Row],[CONCAT1]],[2]!db[NB NOTA_C],0)+1)</f>
        <v/>
      </c>
    </row>
    <row r="971" spans="1:40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39"/>
      <c r="F971" s="38"/>
      <c r="G971" s="38"/>
      <c r="H971" s="79"/>
      <c r="I971" s="38"/>
      <c r="J971" s="78"/>
      <c r="K971" s="38"/>
      <c r="L971" s="38"/>
      <c r="M971" s="140"/>
      <c r="N971" s="38"/>
      <c r="O971" s="38"/>
      <c r="P971" s="90"/>
      <c r="Q971" s="105"/>
      <c r="R971" s="140"/>
      <c r="S971" s="141"/>
      <c r="T971" s="14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1" s="181" t="str">
        <f>IF(NOTA[[#This Row],[CONCAT1]]="","",MATCH(NOTA[[#This Row],[CONCAT1]],[2]!db[NB NOTA_C],0)+1)</f>
        <v/>
      </c>
    </row>
    <row r="972" spans="1:40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39"/>
      <c r="F972" s="38"/>
      <c r="G972" s="38"/>
      <c r="H972" s="79"/>
      <c r="I972" s="38"/>
      <c r="J972" s="78"/>
      <c r="K972" s="38"/>
      <c r="L972" s="38"/>
      <c r="M972" s="140"/>
      <c r="N972" s="38"/>
      <c r="O972" s="38"/>
      <c r="P972" s="90"/>
      <c r="Q972" s="105"/>
      <c r="R972" s="140"/>
      <c r="S972" s="141"/>
      <c r="T972" s="14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2" s="181" t="str">
        <f>IF(NOTA[[#This Row],[CONCAT1]]="","",MATCH(NOTA[[#This Row],[CONCAT1]],[2]!db[NB NOTA_C],0)+1)</f>
        <v/>
      </c>
    </row>
    <row r="973" spans="1:40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39"/>
      <c r="F973" s="38"/>
      <c r="G973" s="38"/>
      <c r="H973" s="79"/>
      <c r="I973" s="38"/>
      <c r="J973" s="78"/>
      <c r="K973" s="38"/>
      <c r="L973" s="38"/>
      <c r="M973" s="140"/>
      <c r="N973" s="38"/>
      <c r="O973" s="38"/>
      <c r="P973" s="90"/>
      <c r="Q973" s="105"/>
      <c r="R973" s="140"/>
      <c r="S973" s="141"/>
      <c r="T973" s="14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3" s="181" t="str">
        <f>IF(NOTA[[#This Row],[CONCAT1]]="","",MATCH(NOTA[[#This Row],[CONCAT1]],[2]!db[NB NOTA_C],0)+1)</f>
        <v/>
      </c>
    </row>
    <row r="974" spans="1:40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39"/>
      <c r="F974" s="38"/>
      <c r="G974" s="38"/>
      <c r="H974" s="79"/>
      <c r="I974" s="38"/>
      <c r="J974" s="78"/>
      <c r="K974" s="38"/>
      <c r="L974" s="38"/>
      <c r="M974" s="140"/>
      <c r="N974" s="38"/>
      <c r="O974" s="38"/>
      <c r="P974" s="90"/>
      <c r="Q974" s="105"/>
      <c r="R974" s="140"/>
      <c r="S974" s="141"/>
      <c r="T974" s="14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4" s="181" t="str">
        <f>IF(NOTA[[#This Row],[CONCAT1]]="","",MATCH(NOTA[[#This Row],[CONCAT1]],[2]!db[NB NOTA_C],0)+1)</f>
        <v/>
      </c>
    </row>
    <row r="975" spans="1:40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39"/>
      <c r="F975" s="38"/>
      <c r="G975" s="38"/>
      <c r="H975" s="79"/>
      <c r="I975" s="38"/>
      <c r="J975" s="78"/>
      <c r="K975" s="38"/>
      <c r="L975" s="38"/>
      <c r="M975" s="140"/>
      <c r="N975" s="38"/>
      <c r="O975" s="38"/>
      <c r="P975" s="90"/>
      <c r="Q975" s="105"/>
      <c r="R975" s="140"/>
      <c r="S975" s="141"/>
      <c r="T975" s="14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5" s="181" t="str">
        <f>IF(NOTA[[#This Row],[CONCAT1]]="","",MATCH(NOTA[[#This Row],[CONCAT1]],[2]!db[NB NOTA_C],0)+1)</f>
        <v/>
      </c>
    </row>
    <row r="976" spans="1:40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39"/>
      <c r="F976" s="38"/>
      <c r="G976" s="38"/>
      <c r="H976" s="79"/>
      <c r="I976" s="38"/>
      <c r="J976" s="78"/>
      <c r="K976" s="38"/>
      <c r="L976" s="38"/>
      <c r="M976" s="140"/>
      <c r="N976" s="38"/>
      <c r="O976" s="38"/>
      <c r="P976" s="90"/>
      <c r="Q976" s="105"/>
      <c r="R976" s="140"/>
      <c r="S976" s="141"/>
      <c r="T976" s="14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6" s="181" t="str">
        <f>IF(NOTA[[#This Row],[CONCAT1]]="","",MATCH(NOTA[[#This Row],[CONCAT1]],[2]!db[NB NOTA_C],0)+1)</f>
        <v/>
      </c>
    </row>
    <row r="977" spans="1:40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7" s="181" t="str">
        <f>IF(NOTA[[#This Row],[CONCAT1]]="","",MATCH(NOTA[[#This Row],[CONCAT1]],[2]!db[NB NOTA_C],0)+1)</f>
        <v/>
      </c>
    </row>
    <row r="978" spans="1:40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8" s="181" t="str">
        <f>IF(NOTA[[#This Row],[CONCAT1]]="","",MATCH(NOTA[[#This Row],[CONCAT1]],[2]!db[NB NOTA_C],0)+1)</f>
        <v/>
      </c>
    </row>
    <row r="979" spans="1:40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9" s="181" t="str">
        <f>IF(NOTA[[#This Row],[CONCAT1]]="","",MATCH(NOTA[[#This Row],[CONCAT1]],[2]!db[NB NOTA_C],0)+1)</f>
        <v/>
      </c>
    </row>
    <row r="980" spans="1:40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39"/>
      <c r="F980" s="38"/>
      <c r="G980" s="38"/>
      <c r="H980" s="79"/>
      <c r="I980" s="38"/>
      <c r="J980" s="78"/>
      <c r="K980" s="38"/>
      <c r="L980" s="38"/>
      <c r="M980" s="140"/>
      <c r="N980" s="38"/>
      <c r="O980" s="38"/>
      <c r="P980" s="90"/>
      <c r="Q980" s="105"/>
      <c r="R980" s="140"/>
      <c r="S980" s="141"/>
      <c r="T980" s="14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0" s="181" t="str">
        <f>IF(NOTA[[#This Row],[CONCAT1]]="","",MATCH(NOTA[[#This Row],[CONCAT1]],[2]!db[NB NOTA_C],0)+1)</f>
        <v/>
      </c>
    </row>
    <row r="981" spans="1:40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39"/>
      <c r="F981" s="38"/>
      <c r="G981" s="38"/>
      <c r="H981" s="79"/>
      <c r="I981" s="38"/>
      <c r="J981" s="78"/>
      <c r="K981" s="38"/>
      <c r="L981" s="38"/>
      <c r="M981" s="140"/>
      <c r="N981" s="38"/>
      <c r="O981" s="38"/>
      <c r="P981" s="90"/>
      <c r="Q981" s="105"/>
      <c r="R981" s="140"/>
      <c r="S981" s="141"/>
      <c r="T981" s="14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1" s="181" t="str">
        <f>IF(NOTA[[#This Row],[CONCAT1]]="","",MATCH(NOTA[[#This Row],[CONCAT1]],[2]!db[NB NOTA_C],0)+1)</f>
        <v/>
      </c>
    </row>
    <row r="982" spans="1:40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39"/>
      <c r="F982" s="38"/>
      <c r="G982" s="38"/>
      <c r="H982" s="79"/>
      <c r="I982" s="38"/>
      <c r="J982" s="78"/>
      <c r="K982" s="38"/>
      <c r="L982" s="38"/>
      <c r="M982" s="140"/>
      <c r="N982" s="38"/>
      <c r="O982" s="38"/>
      <c r="P982" s="90"/>
      <c r="Q982" s="105"/>
      <c r="R982" s="140"/>
      <c r="S982" s="141"/>
      <c r="T982" s="14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2" s="181" t="str">
        <f>IF(NOTA[[#This Row],[CONCAT1]]="","",MATCH(NOTA[[#This Row],[CONCAT1]],[2]!db[NB NOTA_C],0)+1)</f>
        <v/>
      </c>
    </row>
    <row r="983" spans="1:40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39"/>
      <c r="F983" s="38"/>
      <c r="G983" s="38"/>
      <c r="H983" s="79"/>
      <c r="I983" s="38"/>
      <c r="J983" s="78"/>
      <c r="K983" s="38"/>
      <c r="L983" s="38"/>
      <c r="M983" s="140"/>
      <c r="N983" s="38"/>
      <c r="O983" s="38"/>
      <c r="P983" s="90"/>
      <c r="Q983" s="105"/>
      <c r="R983" s="140"/>
      <c r="S983" s="141"/>
      <c r="T983" s="14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3" s="181" t="str">
        <f>IF(NOTA[[#This Row],[CONCAT1]]="","",MATCH(NOTA[[#This Row],[CONCAT1]],[2]!db[NB NOTA_C],0)+1)</f>
        <v/>
      </c>
    </row>
    <row r="984" spans="1:40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39"/>
      <c r="F984" s="38"/>
      <c r="G984" s="38"/>
      <c r="H984" s="79"/>
      <c r="I984" s="38"/>
      <c r="J984" s="78"/>
      <c r="K984" s="38"/>
      <c r="L984" s="38"/>
      <c r="M984" s="140"/>
      <c r="N984" s="38"/>
      <c r="O984" s="38"/>
      <c r="P984" s="90"/>
      <c r="Q984" s="105"/>
      <c r="R984" s="140"/>
      <c r="S984" s="141"/>
      <c r="T984" s="14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4" s="181" t="str">
        <f>IF(NOTA[[#This Row],[CONCAT1]]="","",MATCH(NOTA[[#This Row],[CONCAT1]],[2]!db[NB NOTA_C],0)+1)</f>
        <v/>
      </c>
    </row>
    <row r="985" spans="1:40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39"/>
      <c r="F985" s="38"/>
      <c r="G985" s="38"/>
      <c r="H985" s="79"/>
      <c r="I985" s="38"/>
      <c r="J985" s="78"/>
      <c r="K985" s="38"/>
      <c r="L985" s="38"/>
      <c r="M985" s="140"/>
      <c r="N985" s="38"/>
      <c r="O985" s="38"/>
      <c r="P985" s="90"/>
      <c r="Q985" s="105"/>
      <c r="R985" s="140"/>
      <c r="S985" s="141"/>
      <c r="T985" s="14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5" s="181" t="str">
        <f>IF(NOTA[[#This Row],[CONCAT1]]="","",MATCH(NOTA[[#This Row],[CONCAT1]],[2]!db[NB NOTA_C],0)+1)</f>
        <v/>
      </c>
    </row>
    <row r="986" spans="1:40" ht="20.100000000000001" customHeight="1" x14ac:dyDescent="0.25">
      <c r="A98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92" t="str">
        <f>IF(NOTA[[#This Row],[ID_P]]="","",MATCH(NOTA[[#This Row],[ID_P]],[1]!B_MSK[N_ID],0))</f>
        <v/>
      </c>
      <c r="D986" s="92" t="str">
        <f ca="1">IF(NOTA[[#This Row],[NAMA BARANG]]="","",INDEX(NOTA[ID],MATCH(,INDIRECT(ADDRESS(ROW(NOTA[ID]),COLUMN(NOTA[ID]))&amp;":"&amp;ADDRESS(ROW(),COLUMN(NOTA[ID]))),-1)))</f>
        <v/>
      </c>
      <c r="E986" s="139"/>
      <c r="F986" s="38"/>
      <c r="G986" s="38"/>
      <c r="H986" s="79"/>
      <c r="I986" s="38"/>
      <c r="J986" s="78"/>
      <c r="K986" s="38"/>
      <c r="L986" s="38"/>
      <c r="M986" s="140"/>
      <c r="N986" s="38"/>
      <c r="O986" s="38"/>
      <c r="P986" s="90"/>
      <c r="Q986" s="105"/>
      <c r="R986" s="140"/>
      <c r="S986" s="141"/>
      <c r="T986" s="141"/>
      <c r="U986" s="66"/>
      <c r="V986" s="103"/>
      <c r="W986" s="66" t="str">
        <f>IF(NOTA[[#This Row],[HARGA/ CTN]]="",NOTA[[#This Row],[JUMLAH_H]],NOTA[[#This Row],[HARGA/ CTN]]*IF(NOTA[[#This Row],[C]]="",0,NOTA[[#This Row],[C]]))</f>
        <v/>
      </c>
      <c r="X986" s="66" t="str">
        <f>IF(NOTA[[#This Row],[JUMLAH]]="","",NOTA[[#This Row],[JUMLAH]]*NOTA[[#This Row],[DISC 1]])</f>
        <v/>
      </c>
      <c r="Y986" s="66" t="str">
        <f>IF(NOTA[[#This Row],[JUMLAH]]="","",(NOTA[[#This Row],[JUMLAH]]-NOTA[[#This Row],[DISC 1-]])*NOTA[[#This Row],[DISC 2]])</f>
        <v/>
      </c>
      <c r="Z986" s="66" t="str">
        <f>IF(NOTA[[#This Row],[JUMLAH]]="","",NOTA[[#This Row],[DISC 1-]]+NOTA[[#This Row],[DISC 2-]])</f>
        <v/>
      </c>
      <c r="AA986" s="66" t="str">
        <f>IF(NOTA[[#This Row],[JUMLAH]]="","",NOTA[[#This Row],[JUMLAH]]-NOTA[[#This Row],[DISC]])</f>
        <v/>
      </c>
      <c r="AB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66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90" t="str">
        <f ca="1">IF(NOTA[[#This Row],[NAMA BARANG]]="","",INDEX(NOTA[SUPPLIER],MATCH(,INDIRECT(ADDRESS(ROW(NOTA[ID]),COLUMN(NOTA[ID]))&amp;":"&amp;ADDRESS(ROW(),COLUMN(NOTA[ID]))),-1)))</f>
        <v/>
      </c>
      <c r="AH986" s="90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6" s="181" t="str">
        <f>IF(NOTA[[#This Row],[CONCAT1]]="","",MATCH(NOTA[[#This Row],[CONCAT1]],[2]!db[NB NOTA_C],0)+1)</f>
        <v/>
      </c>
    </row>
    <row r="987" spans="1:40" ht="20.100000000000001" customHeight="1" x14ac:dyDescent="0.25">
      <c r="A98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92" t="str">
        <f>IF(NOTA[[#This Row],[ID_P]]="","",MATCH(NOTA[[#This Row],[ID_P]],[1]!B_MSK[N_ID],0))</f>
        <v/>
      </c>
      <c r="D987" s="92" t="str">
        <f ca="1">IF(NOTA[[#This Row],[NAMA BARANG]]="","",INDEX(NOTA[ID],MATCH(,INDIRECT(ADDRESS(ROW(NOTA[ID]),COLUMN(NOTA[ID]))&amp;":"&amp;ADDRESS(ROW(),COLUMN(NOTA[ID]))),-1)))</f>
        <v/>
      </c>
      <c r="E987" s="139"/>
      <c r="F987" s="38"/>
      <c r="G987" s="38"/>
      <c r="H987" s="79"/>
      <c r="I987" s="38"/>
      <c r="J987" s="78"/>
      <c r="K987" s="38"/>
      <c r="L987" s="38"/>
      <c r="M987" s="140"/>
      <c r="N987" s="38"/>
      <c r="O987" s="38"/>
      <c r="P987" s="90"/>
      <c r="Q987" s="105"/>
      <c r="R987" s="140"/>
      <c r="S987" s="141"/>
      <c r="T987" s="141"/>
      <c r="U987" s="66"/>
      <c r="V987" s="103"/>
      <c r="W987" s="66" t="str">
        <f>IF(NOTA[[#This Row],[HARGA/ CTN]]="",NOTA[[#This Row],[JUMLAH_H]],NOTA[[#This Row],[HARGA/ CTN]]*IF(NOTA[[#This Row],[C]]="",0,NOTA[[#This Row],[C]]))</f>
        <v/>
      </c>
      <c r="X987" s="66" t="str">
        <f>IF(NOTA[[#This Row],[JUMLAH]]="","",NOTA[[#This Row],[JUMLAH]]*NOTA[[#This Row],[DISC 1]])</f>
        <v/>
      </c>
      <c r="Y987" s="66" t="str">
        <f>IF(NOTA[[#This Row],[JUMLAH]]="","",(NOTA[[#This Row],[JUMLAH]]-NOTA[[#This Row],[DISC 1-]])*NOTA[[#This Row],[DISC 2]])</f>
        <v/>
      </c>
      <c r="Z987" s="66" t="str">
        <f>IF(NOTA[[#This Row],[JUMLAH]]="","",NOTA[[#This Row],[DISC 1-]]+NOTA[[#This Row],[DISC 2-]])</f>
        <v/>
      </c>
      <c r="AA987" s="66" t="str">
        <f>IF(NOTA[[#This Row],[JUMLAH]]="","",NOTA[[#This Row],[JUMLAH]]-NOTA[[#This Row],[DISC]])</f>
        <v/>
      </c>
      <c r="AB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66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90" t="str">
        <f ca="1">IF(NOTA[[#This Row],[NAMA BARANG]]="","",INDEX(NOTA[SUPPLIER],MATCH(,INDIRECT(ADDRESS(ROW(NOTA[ID]),COLUMN(NOTA[ID]))&amp;":"&amp;ADDRESS(ROW(),COLUMN(NOTA[ID]))),-1)))</f>
        <v/>
      </c>
      <c r="AH987" s="90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7" s="181" t="str">
        <f>IF(NOTA[[#This Row],[CONCAT1]]="","",MATCH(NOTA[[#This Row],[CONCAT1]],[2]!db[NB NOTA_C],0)+1)</f>
        <v/>
      </c>
    </row>
    <row r="988" spans="1:40" ht="20.100000000000001" customHeight="1" x14ac:dyDescent="0.25">
      <c r="A98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92" t="str">
        <f>IF(NOTA[[#This Row],[ID_P]]="","",MATCH(NOTA[[#This Row],[ID_P]],[1]!B_MSK[N_ID],0))</f>
        <v/>
      </c>
      <c r="D988" s="92" t="str">
        <f ca="1">IF(NOTA[[#This Row],[NAMA BARANG]]="","",INDEX(NOTA[ID],MATCH(,INDIRECT(ADDRESS(ROW(NOTA[ID]),COLUMN(NOTA[ID]))&amp;":"&amp;ADDRESS(ROW(),COLUMN(NOTA[ID]))),-1)))</f>
        <v/>
      </c>
      <c r="E988" s="139"/>
      <c r="F988" s="38"/>
      <c r="G988" s="38"/>
      <c r="H988" s="79"/>
      <c r="I988" s="38"/>
      <c r="J988" s="78"/>
      <c r="K988" s="38"/>
      <c r="L988" s="38"/>
      <c r="M988" s="140"/>
      <c r="N988" s="38"/>
      <c r="O988" s="38"/>
      <c r="P988" s="90"/>
      <c r="Q988" s="105"/>
      <c r="R988" s="140"/>
      <c r="S988" s="141"/>
      <c r="T988" s="141"/>
      <c r="U988" s="66"/>
      <c r="V988" s="103"/>
      <c r="W988" s="66" t="str">
        <f>IF(NOTA[[#This Row],[HARGA/ CTN]]="",NOTA[[#This Row],[JUMLAH_H]],NOTA[[#This Row],[HARGA/ CTN]]*IF(NOTA[[#This Row],[C]]="",0,NOTA[[#This Row],[C]]))</f>
        <v/>
      </c>
      <c r="X988" s="66" t="str">
        <f>IF(NOTA[[#This Row],[JUMLAH]]="","",NOTA[[#This Row],[JUMLAH]]*NOTA[[#This Row],[DISC 1]])</f>
        <v/>
      </c>
      <c r="Y988" s="66" t="str">
        <f>IF(NOTA[[#This Row],[JUMLAH]]="","",(NOTA[[#This Row],[JUMLAH]]-NOTA[[#This Row],[DISC 1-]])*NOTA[[#This Row],[DISC 2]])</f>
        <v/>
      </c>
      <c r="Z988" s="66" t="str">
        <f>IF(NOTA[[#This Row],[JUMLAH]]="","",NOTA[[#This Row],[DISC 1-]]+NOTA[[#This Row],[DISC 2-]])</f>
        <v/>
      </c>
      <c r="AA988" s="66" t="str">
        <f>IF(NOTA[[#This Row],[JUMLAH]]="","",NOTA[[#This Row],[JUMLAH]]-NOTA[[#This Row],[DISC]])</f>
        <v/>
      </c>
      <c r="AB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66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90" t="str">
        <f ca="1">IF(NOTA[[#This Row],[NAMA BARANG]]="","",INDEX(NOTA[SUPPLIER],MATCH(,INDIRECT(ADDRESS(ROW(NOTA[ID]),COLUMN(NOTA[ID]))&amp;":"&amp;ADDRESS(ROW(),COLUMN(NOTA[ID]))),-1)))</f>
        <v/>
      </c>
      <c r="AH988" s="90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8" s="181" t="str">
        <f>IF(NOTA[[#This Row],[CONCAT1]]="","",MATCH(NOTA[[#This Row],[CONCAT1]],[2]!db[NB NOTA_C],0)+1)</f>
        <v/>
      </c>
    </row>
    <row r="989" spans="1:40" ht="20.100000000000001" customHeight="1" x14ac:dyDescent="0.25">
      <c r="A98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3" t="str">
        <f>IF(NOTA[[#This Row],[ID_P]]="","",MATCH(NOTA[[#This Row],[ID_P]],[1]!B_MSK[N_ID],0))</f>
        <v/>
      </c>
      <c r="D989" s="143" t="str">
        <f ca="1">IF(NOTA[[#This Row],[NAMA BARANG]]="","",INDEX(NOTA[ID],MATCH(,INDIRECT(ADDRESS(ROW(NOTA[ID]),COLUMN(NOTA[ID]))&amp;":"&amp;ADDRESS(ROW(),COLUMN(NOTA[ID]))),-1)))</f>
        <v/>
      </c>
      <c r="E989" s="144"/>
      <c r="F989" s="145"/>
      <c r="G989" s="145"/>
      <c r="H989" s="146"/>
      <c r="I989" s="145"/>
      <c r="J989" s="147"/>
      <c r="K989" s="145"/>
      <c r="L989" s="145"/>
      <c r="M989" s="148"/>
      <c r="N989" s="145"/>
      <c r="O989" s="145"/>
      <c r="P989" s="142"/>
      <c r="Q989" s="149"/>
      <c r="R989" s="148"/>
      <c r="S989" s="150"/>
      <c r="T989" s="150"/>
      <c r="U989" s="151"/>
      <c r="V989" s="103"/>
      <c r="W989" s="151" t="str">
        <f>IF(NOTA[[#This Row],[HARGA/ CTN]]="",NOTA[[#This Row],[JUMLAH_H]],NOTA[[#This Row],[HARGA/ CTN]]*IF(NOTA[[#This Row],[C]]="",0,NOTA[[#This Row],[C]]))</f>
        <v/>
      </c>
      <c r="X989" s="151" t="str">
        <f>IF(NOTA[[#This Row],[JUMLAH]]="","",NOTA[[#This Row],[JUMLAH]]*NOTA[[#This Row],[DISC 1]])</f>
        <v/>
      </c>
      <c r="Y989" s="151" t="str">
        <f>IF(NOTA[[#This Row],[JUMLAH]]="","",(NOTA[[#This Row],[JUMLAH]]-NOTA[[#This Row],[DISC 1-]])*NOTA[[#This Row],[DISC 2]])</f>
        <v/>
      </c>
      <c r="Z989" s="151" t="str">
        <f>IF(NOTA[[#This Row],[JUMLAH]]="","",NOTA[[#This Row],[DISC 1-]]+NOTA[[#This Row],[DISC 2-]])</f>
        <v/>
      </c>
      <c r="AA989" s="151" t="str">
        <f>IF(NOTA[[#This Row],[JUMLAH]]="","",NOTA[[#This Row],[JUMLAH]]-NOTA[[#This Row],[DISC]])</f>
        <v/>
      </c>
      <c r="AB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1" t="str">
        <f>IF(OR(NOTA[[#This Row],[QTY]]="",NOTA[[#This Row],[HARGA SATUAN]]="",),"",NOTA[[#This Row],[QTY]]*NOTA[[#This Row],[HARGA SATUAN]])</f>
        <v/>
      </c>
      <c r="AF989" s="147" t="str">
        <f ca="1">IF(NOTA[ID_H]="","",INDEX(NOTA[TANGGAL],MATCH(,INDIRECT(ADDRESS(ROW(NOTA[TANGGAL]),COLUMN(NOTA[TANGGAL]))&amp;":"&amp;ADDRESS(ROW(),COLUMN(NOTA[TANGGAL]))),-1)))</f>
        <v/>
      </c>
      <c r="AG989" s="142" t="str">
        <f ca="1">IF(NOTA[[#This Row],[NAMA BARANG]]="","",INDEX(NOTA[SUPPLIER],MATCH(,INDIRECT(ADDRESS(ROW(NOTA[ID]),COLUMN(NOTA[ID]))&amp;":"&amp;ADDRESS(ROW(),COLUMN(NOTA[ID]))),-1)))</f>
        <v/>
      </c>
      <c r="AH989" s="14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9" s="181" t="str">
        <f>IF(NOTA[[#This Row],[CONCAT1]]="","",MATCH(NOTA[[#This Row],[CONCAT1]],[2]!db[NB NOTA_C],0)+1)</f>
        <v/>
      </c>
    </row>
    <row r="990" spans="1:40" ht="20.100000000000001" customHeight="1" x14ac:dyDescent="0.25">
      <c r="A99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3" t="str">
        <f>IF(NOTA[[#This Row],[ID_P]]="","",MATCH(NOTA[[#This Row],[ID_P]],[1]!B_MSK[N_ID],0))</f>
        <v/>
      </c>
      <c r="D990" s="143" t="str">
        <f ca="1">IF(NOTA[[#This Row],[NAMA BARANG]]="","",INDEX(NOTA[ID],MATCH(,INDIRECT(ADDRESS(ROW(NOTA[ID]),COLUMN(NOTA[ID]))&amp;":"&amp;ADDRESS(ROW(),COLUMN(NOTA[ID]))),-1)))</f>
        <v/>
      </c>
      <c r="E990" s="144"/>
      <c r="F990" s="145"/>
      <c r="G990" s="145"/>
      <c r="H990" s="146"/>
      <c r="I990" s="145"/>
      <c r="J990" s="147"/>
      <c r="K990" s="145"/>
      <c r="L990" s="145"/>
      <c r="M990" s="148"/>
      <c r="N990" s="145"/>
      <c r="O990" s="145"/>
      <c r="P990" s="142"/>
      <c r="Q990" s="149"/>
      <c r="R990" s="148"/>
      <c r="S990" s="150"/>
      <c r="T990" s="150"/>
      <c r="U990" s="151"/>
      <c r="V990" s="103"/>
      <c r="W990" s="151" t="str">
        <f>IF(NOTA[[#This Row],[HARGA/ CTN]]="",NOTA[[#This Row],[JUMLAH_H]],NOTA[[#This Row],[HARGA/ CTN]]*IF(NOTA[[#This Row],[C]]="",0,NOTA[[#This Row],[C]]))</f>
        <v/>
      </c>
      <c r="X990" s="151" t="str">
        <f>IF(NOTA[[#This Row],[JUMLAH]]="","",NOTA[[#This Row],[JUMLAH]]*NOTA[[#This Row],[DISC 1]])</f>
        <v/>
      </c>
      <c r="Y990" s="151" t="str">
        <f>IF(NOTA[[#This Row],[JUMLAH]]="","",(NOTA[[#This Row],[JUMLAH]]-NOTA[[#This Row],[DISC 1-]])*NOTA[[#This Row],[DISC 2]])</f>
        <v/>
      </c>
      <c r="Z990" s="151" t="str">
        <f>IF(NOTA[[#This Row],[JUMLAH]]="","",NOTA[[#This Row],[DISC 1-]]+NOTA[[#This Row],[DISC 2-]])</f>
        <v/>
      </c>
      <c r="AA990" s="151" t="str">
        <f>IF(NOTA[[#This Row],[JUMLAH]]="","",NOTA[[#This Row],[JUMLAH]]-NOTA[[#This Row],[DISC]])</f>
        <v/>
      </c>
      <c r="AB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1" t="str">
        <f>IF(OR(NOTA[[#This Row],[QTY]]="",NOTA[[#This Row],[HARGA SATUAN]]="",),"",NOTA[[#This Row],[QTY]]*NOTA[[#This Row],[HARGA SATUAN]])</f>
        <v/>
      </c>
      <c r="AF990" s="147" t="str">
        <f ca="1">IF(NOTA[ID_H]="","",INDEX(NOTA[TANGGAL],MATCH(,INDIRECT(ADDRESS(ROW(NOTA[TANGGAL]),COLUMN(NOTA[TANGGAL]))&amp;":"&amp;ADDRESS(ROW(),COLUMN(NOTA[TANGGAL]))),-1)))</f>
        <v/>
      </c>
      <c r="AG990" s="142" t="str">
        <f ca="1">IF(NOTA[[#This Row],[NAMA BARANG]]="","",INDEX(NOTA[SUPPLIER],MATCH(,INDIRECT(ADDRESS(ROW(NOTA[ID]),COLUMN(NOTA[ID]))&amp;":"&amp;ADDRESS(ROW(),COLUMN(NOTA[ID]))),-1)))</f>
        <v/>
      </c>
      <c r="AH990" s="14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0" s="181" t="str">
        <f>IF(NOTA[[#This Row],[CONCAT1]]="","",MATCH(NOTA[[#This Row],[CONCAT1]],[2]!db[NB NOTA_C],0)+1)</f>
        <v/>
      </c>
    </row>
    <row r="991" spans="1:40" ht="20.100000000000001" customHeight="1" x14ac:dyDescent="0.25">
      <c r="A99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3" t="str">
        <f>IF(NOTA[[#This Row],[ID_P]]="","",MATCH(NOTA[[#This Row],[ID_P]],[1]!B_MSK[N_ID],0))</f>
        <v/>
      </c>
      <c r="D991" s="143" t="str">
        <f ca="1">IF(NOTA[[#This Row],[NAMA BARANG]]="","",INDEX(NOTA[ID],MATCH(,INDIRECT(ADDRESS(ROW(NOTA[ID]),COLUMN(NOTA[ID]))&amp;":"&amp;ADDRESS(ROW(),COLUMN(NOTA[ID]))),-1)))</f>
        <v/>
      </c>
      <c r="E991" s="144"/>
      <c r="F991" s="145"/>
      <c r="G991" s="145"/>
      <c r="H991" s="146"/>
      <c r="I991" s="145"/>
      <c r="J991" s="147"/>
      <c r="K991" s="145"/>
      <c r="L991" s="145"/>
      <c r="M991" s="148"/>
      <c r="N991" s="145"/>
      <c r="O991" s="145"/>
      <c r="P991" s="142"/>
      <c r="Q991" s="149"/>
      <c r="R991" s="148"/>
      <c r="S991" s="150"/>
      <c r="T991" s="150"/>
      <c r="U991" s="151"/>
      <c r="V991" s="103"/>
      <c r="W991" s="151" t="str">
        <f>IF(NOTA[[#This Row],[HARGA/ CTN]]="",NOTA[[#This Row],[JUMLAH_H]],NOTA[[#This Row],[HARGA/ CTN]]*IF(NOTA[[#This Row],[C]]="",0,NOTA[[#This Row],[C]]))</f>
        <v/>
      </c>
      <c r="X991" s="151" t="str">
        <f>IF(NOTA[[#This Row],[JUMLAH]]="","",NOTA[[#This Row],[JUMLAH]]*NOTA[[#This Row],[DISC 1]])</f>
        <v/>
      </c>
      <c r="Y991" s="151" t="str">
        <f>IF(NOTA[[#This Row],[JUMLAH]]="","",(NOTA[[#This Row],[JUMLAH]]-NOTA[[#This Row],[DISC 1-]])*NOTA[[#This Row],[DISC 2]])</f>
        <v/>
      </c>
      <c r="Z991" s="151" t="str">
        <f>IF(NOTA[[#This Row],[JUMLAH]]="","",NOTA[[#This Row],[DISC 1-]]+NOTA[[#This Row],[DISC 2-]])</f>
        <v/>
      </c>
      <c r="AA991" s="151" t="str">
        <f>IF(NOTA[[#This Row],[JUMLAH]]="","",NOTA[[#This Row],[JUMLAH]]-NOTA[[#This Row],[DISC]])</f>
        <v/>
      </c>
      <c r="AB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1" t="str">
        <f>IF(OR(NOTA[[#This Row],[QTY]]="",NOTA[[#This Row],[HARGA SATUAN]]="",),"",NOTA[[#This Row],[QTY]]*NOTA[[#This Row],[HARGA SATUAN]])</f>
        <v/>
      </c>
      <c r="AF991" s="147" t="str">
        <f ca="1">IF(NOTA[ID_H]="","",INDEX(NOTA[TANGGAL],MATCH(,INDIRECT(ADDRESS(ROW(NOTA[TANGGAL]),COLUMN(NOTA[TANGGAL]))&amp;":"&amp;ADDRESS(ROW(),COLUMN(NOTA[TANGGAL]))),-1)))</f>
        <v/>
      </c>
      <c r="AG991" s="142" t="str">
        <f ca="1">IF(NOTA[[#This Row],[NAMA BARANG]]="","",INDEX(NOTA[SUPPLIER],MATCH(,INDIRECT(ADDRESS(ROW(NOTA[ID]),COLUMN(NOTA[ID]))&amp;":"&amp;ADDRESS(ROW(),COLUMN(NOTA[ID]))),-1)))</f>
        <v/>
      </c>
      <c r="AH991" s="14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1" s="181" t="str">
        <f>IF(NOTA[[#This Row],[CONCAT1]]="","",MATCH(NOTA[[#This Row],[CONCAT1]],[2]!db[NB NOTA_C],0)+1)</f>
        <v/>
      </c>
    </row>
    <row r="992" spans="1:40" ht="20.100000000000001" customHeight="1" x14ac:dyDescent="0.25">
      <c r="A99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3" t="str">
        <f>IF(NOTA[[#This Row],[ID_P]]="","",MATCH(NOTA[[#This Row],[ID_P]],[1]!B_MSK[N_ID],0))</f>
        <v/>
      </c>
      <c r="D992" s="143" t="str">
        <f ca="1">IF(NOTA[[#This Row],[NAMA BARANG]]="","",INDEX(NOTA[ID],MATCH(,INDIRECT(ADDRESS(ROW(NOTA[ID]),COLUMN(NOTA[ID]))&amp;":"&amp;ADDRESS(ROW(),COLUMN(NOTA[ID]))),-1)))</f>
        <v/>
      </c>
      <c r="E992" s="144"/>
      <c r="F992" s="145"/>
      <c r="G992" s="145"/>
      <c r="H992" s="146"/>
      <c r="I992" s="145"/>
      <c r="J992" s="147"/>
      <c r="K992" s="145"/>
      <c r="L992" s="145"/>
      <c r="M992" s="148"/>
      <c r="N992" s="145"/>
      <c r="O992" s="145"/>
      <c r="P992" s="142"/>
      <c r="Q992" s="149"/>
      <c r="R992" s="148"/>
      <c r="S992" s="150"/>
      <c r="T992" s="150"/>
      <c r="U992" s="151"/>
      <c r="V992" s="103"/>
      <c r="W992" s="151" t="str">
        <f>IF(NOTA[[#This Row],[HARGA/ CTN]]="",NOTA[[#This Row],[JUMLAH_H]],NOTA[[#This Row],[HARGA/ CTN]]*IF(NOTA[[#This Row],[C]]="",0,NOTA[[#This Row],[C]]))</f>
        <v/>
      </c>
      <c r="X992" s="151" t="str">
        <f>IF(NOTA[[#This Row],[JUMLAH]]="","",NOTA[[#This Row],[JUMLAH]]*NOTA[[#This Row],[DISC 1]])</f>
        <v/>
      </c>
      <c r="Y992" s="151" t="str">
        <f>IF(NOTA[[#This Row],[JUMLAH]]="","",(NOTA[[#This Row],[JUMLAH]]-NOTA[[#This Row],[DISC 1-]])*NOTA[[#This Row],[DISC 2]])</f>
        <v/>
      </c>
      <c r="Z992" s="151" t="str">
        <f>IF(NOTA[[#This Row],[JUMLAH]]="","",NOTA[[#This Row],[DISC 1-]]+NOTA[[#This Row],[DISC 2-]])</f>
        <v/>
      </c>
      <c r="AA992" s="151" t="str">
        <f>IF(NOTA[[#This Row],[JUMLAH]]="","",NOTA[[#This Row],[JUMLAH]]-NOTA[[#This Row],[DISC]])</f>
        <v/>
      </c>
      <c r="AB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1" t="str">
        <f>IF(OR(NOTA[[#This Row],[QTY]]="",NOTA[[#This Row],[HARGA SATUAN]]="",),"",NOTA[[#This Row],[QTY]]*NOTA[[#This Row],[HARGA SATUAN]])</f>
        <v/>
      </c>
      <c r="AF992" s="147" t="str">
        <f ca="1">IF(NOTA[ID_H]="","",INDEX(NOTA[TANGGAL],MATCH(,INDIRECT(ADDRESS(ROW(NOTA[TANGGAL]),COLUMN(NOTA[TANGGAL]))&amp;":"&amp;ADDRESS(ROW(),COLUMN(NOTA[TANGGAL]))),-1)))</f>
        <v/>
      </c>
      <c r="AG992" s="142" t="str">
        <f ca="1">IF(NOTA[[#This Row],[NAMA BARANG]]="","",INDEX(NOTA[SUPPLIER],MATCH(,INDIRECT(ADDRESS(ROW(NOTA[ID]),COLUMN(NOTA[ID]))&amp;":"&amp;ADDRESS(ROW(),COLUMN(NOTA[ID]))),-1)))</f>
        <v/>
      </c>
      <c r="AH992" s="14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2" s="181" t="str">
        <f>IF(NOTA[[#This Row],[CONCAT1]]="","",MATCH(NOTA[[#This Row],[CONCAT1]],[2]!db[NB NOTA_C],0)+1)</f>
        <v/>
      </c>
    </row>
    <row r="993" spans="1:40" ht="20.100000000000001" customHeight="1" x14ac:dyDescent="0.25">
      <c r="A99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3" t="str">
        <f>IF(NOTA[[#This Row],[ID_P]]="","",MATCH(NOTA[[#This Row],[ID_P]],[1]!B_MSK[N_ID],0))</f>
        <v/>
      </c>
      <c r="D993" s="143" t="str">
        <f ca="1">IF(NOTA[[#This Row],[NAMA BARANG]]="","",INDEX(NOTA[ID],MATCH(,INDIRECT(ADDRESS(ROW(NOTA[ID]),COLUMN(NOTA[ID]))&amp;":"&amp;ADDRESS(ROW(),COLUMN(NOTA[ID]))),-1)))</f>
        <v/>
      </c>
      <c r="E993" s="144"/>
      <c r="F993" s="145"/>
      <c r="G993" s="145"/>
      <c r="H993" s="146"/>
      <c r="I993" s="145"/>
      <c r="J993" s="147"/>
      <c r="K993" s="145"/>
      <c r="L993" s="145"/>
      <c r="M993" s="148"/>
      <c r="N993" s="145"/>
      <c r="O993" s="145"/>
      <c r="P993" s="142"/>
      <c r="Q993" s="149"/>
      <c r="R993" s="148"/>
      <c r="S993" s="150"/>
      <c r="T993" s="150"/>
      <c r="U993" s="151"/>
      <c r="V993" s="103"/>
      <c r="W993" s="151" t="str">
        <f>IF(NOTA[[#This Row],[HARGA/ CTN]]="",NOTA[[#This Row],[JUMLAH_H]],NOTA[[#This Row],[HARGA/ CTN]]*IF(NOTA[[#This Row],[C]]="",0,NOTA[[#This Row],[C]]))</f>
        <v/>
      </c>
      <c r="X993" s="151" t="str">
        <f>IF(NOTA[[#This Row],[JUMLAH]]="","",NOTA[[#This Row],[JUMLAH]]*NOTA[[#This Row],[DISC 1]])</f>
        <v/>
      </c>
      <c r="Y993" s="151" t="str">
        <f>IF(NOTA[[#This Row],[JUMLAH]]="","",(NOTA[[#This Row],[JUMLAH]]-NOTA[[#This Row],[DISC 1-]])*NOTA[[#This Row],[DISC 2]])</f>
        <v/>
      </c>
      <c r="Z993" s="151" t="str">
        <f>IF(NOTA[[#This Row],[JUMLAH]]="","",NOTA[[#This Row],[DISC 1-]]+NOTA[[#This Row],[DISC 2-]])</f>
        <v/>
      </c>
      <c r="AA993" s="151" t="str">
        <f>IF(NOTA[[#This Row],[JUMLAH]]="","",NOTA[[#This Row],[JUMLAH]]-NOTA[[#This Row],[DISC]])</f>
        <v/>
      </c>
      <c r="AB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1" t="str">
        <f>IF(OR(NOTA[[#This Row],[QTY]]="",NOTA[[#This Row],[HARGA SATUAN]]="",),"",NOTA[[#This Row],[QTY]]*NOTA[[#This Row],[HARGA SATUAN]])</f>
        <v/>
      </c>
      <c r="AF993" s="147" t="str">
        <f ca="1">IF(NOTA[ID_H]="","",INDEX(NOTA[TANGGAL],MATCH(,INDIRECT(ADDRESS(ROW(NOTA[TANGGAL]),COLUMN(NOTA[TANGGAL]))&amp;":"&amp;ADDRESS(ROW(),COLUMN(NOTA[TANGGAL]))),-1)))</f>
        <v/>
      </c>
      <c r="AG993" s="142" t="str">
        <f ca="1">IF(NOTA[[#This Row],[NAMA BARANG]]="","",INDEX(NOTA[SUPPLIER],MATCH(,INDIRECT(ADDRESS(ROW(NOTA[ID]),COLUMN(NOTA[ID]))&amp;":"&amp;ADDRESS(ROW(),COLUMN(NOTA[ID]))),-1)))</f>
        <v/>
      </c>
      <c r="AH993" s="14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3" s="181" t="str">
        <f>IF(NOTA[[#This Row],[CONCAT1]]="","",MATCH(NOTA[[#This Row],[CONCAT1]],[2]!db[NB NOTA_C],0)+1)</f>
        <v/>
      </c>
    </row>
    <row r="994" spans="1:40" ht="20.100000000000001" customHeight="1" x14ac:dyDescent="0.25">
      <c r="A99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3" t="str">
        <f>IF(NOTA[[#This Row],[ID_P]]="","",MATCH(NOTA[[#This Row],[ID_P]],[1]!B_MSK[N_ID],0))</f>
        <v/>
      </c>
      <c r="D994" s="143" t="str">
        <f ca="1">IF(NOTA[[#This Row],[NAMA BARANG]]="","",INDEX(NOTA[ID],MATCH(,INDIRECT(ADDRESS(ROW(NOTA[ID]),COLUMN(NOTA[ID]))&amp;":"&amp;ADDRESS(ROW(),COLUMN(NOTA[ID]))),-1)))</f>
        <v/>
      </c>
      <c r="E994" s="144"/>
      <c r="F994" s="145"/>
      <c r="G994" s="145"/>
      <c r="H994" s="146"/>
      <c r="I994" s="145"/>
      <c r="J994" s="147"/>
      <c r="K994" s="145"/>
      <c r="L994" s="145"/>
      <c r="M994" s="148"/>
      <c r="N994" s="145"/>
      <c r="O994" s="145"/>
      <c r="P994" s="142"/>
      <c r="Q994" s="149"/>
      <c r="R994" s="148"/>
      <c r="S994" s="150"/>
      <c r="T994" s="150"/>
      <c r="U994" s="151"/>
      <c r="V994" s="103"/>
      <c r="W994" s="151" t="str">
        <f>IF(NOTA[[#This Row],[HARGA/ CTN]]="",NOTA[[#This Row],[JUMLAH_H]],NOTA[[#This Row],[HARGA/ CTN]]*IF(NOTA[[#This Row],[C]]="",0,NOTA[[#This Row],[C]]))</f>
        <v/>
      </c>
      <c r="X994" s="151" t="str">
        <f>IF(NOTA[[#This Row],[JUMLAH]]="","",NOTA[[#This Row],[JUMLAH]]*NOTA[[#This Row],[DISC 1]])</f>
        <v/>
      </c>
      <c r="Y994" s="151" t="str">
        <f>IF(NOTA[[#This Row],[JUMLAH]]="","",(NOTA[[#This Row],[JUMLAH]]-NOTA[[#This Row],[DISC 1-]])*NOTA[[#This Row],[DISC 2]])</f>
        <v/>
      </c>
      <c r="Z994" s="151" t="str">
        <f>IF(NOTA[[#This Row],[JUMLAH]]="","",NOTA[[#This Row],[DISC 1-]]+NOTA[[#This Row],[DISC 2-]])</f>
        <v/>
      </c>
      <c r="AA994" s="151" t="str">
        <f>IF(NOTA[[#This Row],[JUMLAH]]="","",NOTA[[#This Row],[JUMLAH]]-NOTA[[#This Row],[DISC]])</f>
        <v/>
      </c>
      <c r="AB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1" t="str">
        <f>IF(OR(NOTA[[#This Row],[QTY]]="",NOTA[[#This Row],[HARGA SATUAN]]="",),"",NOTA[[#This Row],[QTY]]*NOTA[[#This Row],[HARGA SATUAN]])</f>
        <v/>
      </c>
      <c r="AF994" s="147" t="str">
        <f ca="1">IF(NOTA[ID_H]="","",INDEX(NOTA[TANGGAL],MATCH(,INDIRECT(ADDRESS(ROW(NOTA[TANGGAL]),COLUMN(NOTA[TANGGAL]))&amp;":"&amp;ADDRESS(ROW(),COLUMN(NOTA[TANGGAL]))),-1)))</f>
        <v/>
      </c>
      <c r="AG994" s="142" t="str">
        <f ca="1">IF(NOTA[[#This Row],[NAMA BARANG]]="","",INDEX(NOTA[SUPPLIER],MATCH(,INDIRECT(ADDRESS(ROW(NOTA[ID]),COLUMN(NOTA[ID]))&amp;":"&amp;ADDRESS(ROW(),COLUMN(NOTA[ID]))),-1)))</f>
        <v/>
      </c>
      <c r="AH994" s="14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4" s="181" t="str">
        <f>IF(NOTA[[#This Row],[CONCAT1]]="","",MATCH(NOTA[[#This Row],[CONCAT1]],[2]!db[NB NOTA_C],0)+1)</f>
        <v/>
      </c>
    </row>
    <row r="995" spans="1:40" ht="20.100000000000001" customHeight="1" x14ac:dyDescent="0.25">
      <c r="A99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3" t="str">
        <f>IF(NOTA[[#This Row],[ID_P]]="","",MATCH(NOTA[[#This Row],[ID_P]],[1]!B_MSK[N_ID],0))</f>
        <v/>
      </c>
      <c r="D995" s="143" t="str">
        <f ca="1">IF(NOTA[[#This Row],[NAMA BARANG]]="","",INDEX(NOTA[ID],MATCH(,INDIRECT(ADDRESS(ROW(NOTA[ID]),COLUMN(NOTA[ID]))&amp;":"&amp;ADDRESS(ROW(),COLUMN(NOTA[ID]))),-1)))</f>
        <v/>
      </c>
      <c r="E995" s="144"/>
      <c r="F995" s="145"/>
      <c r="G995" s="145"/>
      <c r="H995" s="146"/>
      <c r="I995" s="145"/>
      <c r="J995" s="147"/>
      <c r="K995" s="145"/>
      <c r="L995" s="145"/>
      <c r="M995" s="148"/>
      <c r="N995" s="145"/>
      <c r="O995" s="145"/>
      <c r="P995" s="142"/>
      <c r="Q995" s="149"/>
      <c r="R995" s="148"/>
      <c r="S995" s="150"/>
      <c r="T995" s="150"/>
      <c r="U995" s="151"/>
      <c r="V995" s="103"/>
      <c r="W995" s="151" t="str">
        <f>IF(NOTA[[#This Row],[HARGA/ CTN]]="",NOTA[[#This Row],[JUMLAH_H]],NOTA[[#This Row],[HARGA/ CTN]]*IF(NOTA[[#This Row],[C]]="",0,NOTA[[#This Row],[C]]))</f>
        <v/>
      </c>
      <c r="X995" s="151" t="str">
        <f>IF(NOTA[[#This Row],[JUMLAH]]="","",NOTA[[#This Row],[JUMLAH]]*NOTA[[#This Row],[DISC 1]])</f>
        <v/>
      </c>
      <c r="Y995" s="151" t="str">
        <f>IF(NOTA[[#This Row],[JUMLAH]]="","",(NOTA[[#This Row],[JUMLAH]]-NOTA[[#This Row],[DISC 1-]])*NOTA[[#This Row],[DISC 2]])</f>
        <v/>
      </c>
      <c r="Z995" s="151" t="str">
        <f>IF(NOTA[[#This Row],[JUMLAH]]="","",NOTA[[#This Row],[DISC 1-]]+NOTA[[#This Row],[DISC 2-]])</f>
        <v/>
      </c>
      <c r="AA995" s="151" t="str">
        <f>IF(NOTA[[#This Row],[JUMLAH]]="","",NOTA[[#This Row],[JUMLAH]]-NOTA[[#This Row],[DISC]])</f>
        <v/>
      </c>
      <c r="AB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1" t="str">
        <f>IF(OR(NOTA[[#This Row],[QTY]]="",NOTA[[#This Row],[HARGA SATUAN]]="",),"",NOTA[[#This Row],[QTY]]*NOTA[[#This Row],[HARGA SATUAN]])</f>
        <v/>
      </c>
      <c r="AF995" s="147" t="str">
        <f ca="1">IF(NOTA[ID_H]="","",INDEX(NOTA[TANGGAL],MATCH(,INDIRECT(ADDRESS(ROW(NOTA[TANGGAL]),COLUMN(NOTA[TANGGAL]))&amp;":"&amp;ADDRESS(ROW(),COLUMN(NOTA[TANGGAL]))),-1)))</f>
        <v/>
      </c>
      <c r="AG995" s="142" t="str">
        <f ca="1">IF(NOTA[[#This Row],[NAMA BARANG]]="","",INDEX(NOTA[SUPPLIER],MATCH(,INDIRECT(ADDRESS(ROW(NOTA[ID]),COLUMN(NOTA[ID]))&amp;":"&amp;ADDRESS(ROW(),COLUMN(NOTA[ID]))),-1)))</f>
        <v/>
      </c>
      <c r="AH995" s="14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5" s="181" t="str">
        <f>IF(NOTA[[#This Row],[CONCAT1]]="","",MATCH(NOTA[[#This Row],[CONCAT1]],[2]!db[NB NOTA_C],0)+1)</f>
        <v/>
      </c>
    </row>
    <row r="996" spans="1:40" ht="20.100000000000001" customHeight="1" x14ac:dyDescent="0.25">
      <c r="A99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3" t="str">
        <f>IF(NOTA[[#This Row],[ID_P]]="","",MATCH(NOTA[[#This Row],[ID_P]],[1]!B_MSK[N_ID],0))</f>
        <v/>
      </c>
      <c r="D996" s="143" t="str">
        <f ca="1">IF(NOTA[[#This Row],[NAMA BARANG]]="","",INDEX(NOTA[ID],MATCH(,INDIRECT(ADDRESS(ROW(NOTA[ID]),COLUMN(NOTA[ID]))&amp;":"&amp;ADDRESS(ROW(),COLUMN(NOTA[ID]))),-1)))</f>
        <v/>
      </c>
      <c r="E996" s="144"/>
      <c r="F996" s="145"/>
      <c r="G996" s="145"/>
      <c r="H996" s="146"/>
      <c r="I996" s="145"/>
      <c r="J996" s="147"/>
      <c r="K996" s="145"/>
      <c r="L996" s="145"/>
      <c r="M996" s="148"/>
      <c r="N996" s="145"/>
      <c r="O996" s="145"/>
      <c r="P996" s="142"/>
      <c r="Q996" s="149"/>
      <c r="R996" s="148"/>
      <c r="S996" s="150"/>
      <c r="T996" s="150"/>
      <c r="U996" s="151"/>
      <c r="V996" s="103"/>
      <c r="W996" s="151" t="str">
        <f>IF(NOTA[[#This Row],[HARGA/ CTN]]="",NOTA[[#This Row],[JUMLAH_H]],NOTA[[#This Row],[HARGA/ CTN]]*IF(NOTA[[#This Row],[C]]="",0,NOTA[[#This Row],[C]]))</f>
        <v/>
      </c>
      <c r="X996" s="151" t="str">
        <f>IF(NOTA[[#This Row],[JUMLAH]]="","",NOTA[[#This Row],[JUMLAH]]*NOTA[[#This Row],[DISC 1]])</f>
        <v/>
      </c>
      <c r="Y996" s="151" t="str">
        <f>IF(NOTA[[#This Row],[JUMLAH]]="","",(NOTA[[#This Row],[JUMLAH]]-NOTA[[#This Row],[DISC 1-]])*NOTA[[#This Row],[DISC 2]])</f>
        <v/>
      </c>
      <c r="Z996" s="151" t="str">
        <f>IF(NOTA[[#This Row],[JUMLAH]]="","",NOTA[[#This Row],[DISC 1-]]+NOTA[[#This Row],[DISC 2-]])</f>
        <v/>
      </c>
      <c r="AA996" s="151" t="str">
        <f>IF(NOTA[[#This Row],[JUMLAH]]="","",NOTA[[#This Row],[JUMLAH]]-NOTA[[#This Row],[DISC]])</f>
        <v/>
      </c>
      <c r="AB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1" t="str">
        <f>IF(OR(NOTA[[#This Row],[QTY]]="",NOTA[[#This Row],[HARGA SATUAN]]="",),"",NOTA[[#This Row],[QTY]]*NOTA[[#This Row],[HARGA SATUAN]])</f>
        <v/>
      </c>
      <c r="AF996" s="147" t="str">
        <f ca="1">IF(NOTA[ID_H]="","",INDEX(NOTA[TANGGAL],MATCH(,INDIRECT(ADDRESS(ROW(NOTA[TANGGAL]),COLUMN(NOTA[TANGGAL]))&amp;":"&amp;ADDRESS(ROW(),COLUMN(NOTA[TANGGAL]))),-1)))</f>
        <v/>
      </c>
      <c r="AG996" s="142" t="str">
        <f ca="1">IF(NOTA[[#This Row],[NAMA BARANG]]="","",INDEX(NOTA[SUPPLIER],MATCH(,INDIRECT(ADDRESS(ROW(NOTA[ID]),COLUMN(NOTA[ID]))&amp;":"&amp;ADDRESS(ROW(),COLUMN(NOTA[ID]))),-1)))</f>
        <v/>
      </c>
      <c r="AH996" s="14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6" s="181" t="str">
        <f>IF(NOTA[[#This Row],[CONCAT1]]="","",MATCH(NOTA[[#This Row],[CONCAT1]],[2]!db[NB NOTA_C],0)+1)</f>
        <v/>
      </c>
    </row>
    <row r="997" spans="1:40" ht="20.100000000000001" customHeight="1" x14ac:dyDescent="0.25">
      <c r="A99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3" t="str">
        <f>IF(NOTA[[#This Row],[ID_P]]="","",MATCH(NOTA[[#This Row],[ID_P]],[1]!B_MSK[N_ID],0))</f>
        <v/>
      </c>
      <c r="D997" s="143" t="str">
        <f ca="1">IF(NOTA[[#This Row],[NAMA BARANG]]="","",INDEX(NOTA[ID],MATCH(,INDIRECT(ADDRESS(ROW(NOTA[ID]),COLUMN(NOTA[ID]))&amp;":"&amp;ADDRESS(ROW(),COLUMN(NOTA[ID]))),-1)))</f>
        <v/>
      </c>
      <c r="E997" s="144"/>
      <c r="F997" s="145"/>
      <c r="G997" s="145"/>
      <c r="H997" s="146"/>
      <c r="I997" s="145"/>
      <c r="J997" s="147"/>
      <c r="K997" s="145"/>
      <c r="L997" s="145"/>
      <c r="M997" s="148"/>
      <c r="N997" s="145"/>
      <c r="O997" s="145"/>
      <c r="P997" s="142"/>
      <c r="Q997" s="149"/>
      <c r="R997" s="148"/>
      <c r="S997" s="150"/>
      <c r="T997" s="150"/>
      <c r="U997" s="151"/>
      <c r="V997" s="103"/>
      <c r="W997" s="151" t="str">
        <f>IF(NOTA[[#This Row],[HARGA/ CTN]]="",NOTA[[#This Row],[JUMLAH_H]],NOTA[[#This Row],[HARGA/ CTN]]*IF(NOTA[[#This Row],[C]]="",0,NOTA[[#This Row],[C]]))</f>
        <v/>
      </c>
      <c r="X997" s="151" t="str">
        <f>IF(NOTA[[#This Row],[JUMLAH]]="","",NOTA[[#This Row],[JUMLAH]]*NOTA[[#This Row],[DISC 1]])</f>
        <v/>
      </c>
      <c r="Y997" s="151" t="str">
        <f>IF(NOTA[[#This Row],[JUMLAH]]="","",(NOTA[[#This Row],[JUMLAH]]-NOTA[[#This Row],[DISC 1-]])*NOTA[[#This Row],[DISC 2]])</f>
        <v/>
      </c>
      <c r="Z997" s="151" t="str">
        <f>IF(NOTA[[#This Row],[JUMLAH]]="","",NOTA[[#This Row],[DISC 1-]]+NOTA[[#This Row],[DISC 2-]])</f>
        <v/>
      </c>
      <c r="AA997" s="151" t="str">
        <f>IF(NOTA[[#This Row],[JUMLAH]]="","",NOTA[[#This Row],[JUMLAH]]-NOTA[[#This Row],[DISC]])</f>
        <v/>
      </c>
      <c r="AB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1" t="str">
        <f>IF(OR(NOTA[[#This Row],[QTY]]="",NOTA[[#This Row],[HARGA SATUAN]]="",),"",NOTA[[#This Row],[QTY]]*NOTA[[#This Row],[HARGA SATUAN]])</f>
        <v/>
      </c>
      <c r="AF997" s="147" t="str">
        <f ca="1">IF(NOTA[ID_H]="","",INDEX(NOTA[TANGGAL],MATCH(,INDIRECT(ADDRESS(ROW(NOTA[TANGGAL]),COLUMN(NOTA[TANGGAL]))&amp;":"&amp;ADDRESS(ROW(),COLUMN(NOTA[TANGGAL]))),-1)))</f>
        <v/>
      </c>
      <c r="AG997" s="142" t="str">
        <f ca="1">IF(NOTA[[#This Row],[NAMA BARANG]]="","",INDEX(NOTA[SUPPLIER],MATCH(,INDIRECT(ADDRESS(ROW(NOTA[ID]),COLUMN(NOTA[ID]))&amp;":"&amp;ADDRESS(ROW(),COLUMN(NOTA[ID]))),-1)))</f>
        <v/>
      </c>
      <c r="AH997" s="14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7" s="181" t="str">
        <f>IF(NOTA[[#This Row],[CONCAT1]]="","",MATCH(NOTA[[#This Row],[CONCAT1]],[2]!db[NB NOTA_C],0)+1)</f>
        <v/>
      </c>
    </row>
    <row r="998" spans="1:40" ht="20.100000000000001" customHeight="1" x14ac:dyDescent="0.25">
      <c r="A99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3" t="str">
        <f>IF(NOTA[[#This Row],[ID_P]]="","",MATCH(NOTA[[#This Row],[ID_P]],[1]!B_MSK[N_ID],0))</f>
        <v/>
      </c>
      <c r="D998" s="143" t="str">
        <f ca="1">IF(NOTA[[#This Row],[NAMA BARANG]]="","",INDEX(NOTA[ID],MATCH(,INDIRECT(ADDRESS(ROW(NOTA[ID]),COLUMN(NOTA[ID]))&amp;":"&amp;ADDRESS(ROW(),COLUMN(NOTA[ID]))),-1)))</f>
        <v/>
      </c>
      <c r="E998" s="144"/>
      <c r="F998" s="145"/>
      <c r="G998" s="145"/>
      <c r="H998" s="146"/>
      <c r="I998" s="145"/>
      <c r="J998" s="147"/>
      <c r="K998" s="145"/>
      <c r="L998" s="145"/>
      <c r="M998" s="148"/>
      <c r="N998" s="145"/>
      <c r="O998" s="145"/>
      <c r="P998" s="142"/>
      <c r="Q998" s="149"/>
      <c r="R998" s="148"/>
      <c r="S998" s="150"/>
      <c r="T998" s="150"/>
      <c r="U998" s="151"/>
      <c r="V998" s="103"/>
      <c r="W998" s="151" t="str">
        <f>IF(NOTA[[#This Row],[HARGA/ CTN]]="",NOTA[[#This Row],[JUMLAH_H]],NOTA[[#This Row],[HARGA/ CTN]]*IF(NOTA[[#This Row],[C]]="",0,NOTA[[#This Row],[C]]))</f>
        <v/>
      </c>
      <c r="X998" s="151" t="str">
        <f>IF(NOTA[[#This Row],[JUMLAH]]="","",NOTA[[#This Row],[JUMLAH]]*NOTA[[#This Row],[DISC 1]])</f>
        <v/>
      </c>
      <c r="Y998" s="151" t="str">
        <f>IF(NOTA[[#This Row],[JUMLAH]]="","",(NOTA[[#This Row],[JUMLAH]]-NOTA[[#This Row],[DISC 1-]])*NOTA[[#This Row],[DISC 2]])</f>
        <v/>
      </c>
      <c r="Z998" s="151" t="str">
        <f>IF(NOTA[[#This Row],[JUMLAH]]="","",NOTA[[#This Row],[DISC 1-]]+NOTA[[#This Row],[DISC 2-]])</f>
        <v/>
      </c>
      <c r="AA998" s="151" t="str">
        <f>IF(NOTA[[#This Row],[JUMLAH]]="","",NOTA[[#This Row],[JUMLAH]]-NOTA[[#This Row],[DISC]])</f>
        <v/>
      </c>
      <c r="AB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1" t="str">
        <f>IF(OR(NOTA[[#This Row],[QTY]]="",NOTA[[#This Row],[HARGA SATUAN]]="",),"",NOTA[[#This Row],[QTY]]*NOTA[[#This Row],[HARGA SATUAN]])</f>
        <v/>
      </c>
      <c r="AF998" s="147" t="str">
        <f ca="1">IF(NOTA[ID_H]="","",INDEX(NOTA[TANGGAL],MATCH(,INDIRECT(ADDRESS(ROW(NOTA[TANGGAL]),COLUMN(NOTA[TANGGAL]))&amp;":"&amp;ADDRESS(ROW(),COLUMN(NOTA[TANGGAL]))),-1)))</f>
        <v/>
      </c>
      <c r="AG998" s="142" t="str">
        <f ca="1">IF(NOTA[[#This Row],[NAMA BARANG]]="","",INDEX(NOTA[SUPPLIER],MATCH(,INDIRECT(ADDRESS(ROW(NOTA[ID]),COLUMN(NOTA[ID]))&amp;":"&amp;ADDRESS(ROW(),COLUMN(NOTA[ID]))),-1)))</f>
        <v/>
      </c>
      <c r="AH998" s="14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8" s="181" t="str">
        <f>IF(NOTA[[#This Row],[CONCAT1]]="","",MATCH(NOTA[[#This Row],[CONCAT1]],[2]!db[NB NOTA_C],0)+1)</f>
        <v/>
      </c>
    </row>
    <row r="999" spans="1:40" ht="20.100000000000001" customHeight="1" x14ac:dyDescent="0.25">
      <c r="A99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3" t="str">
        <f>IF(NOTA[[#This Row],[ID_P]]="","",MATCH(NOTA[[#This Row],[ID_P]],[1]!B_MSK[N_ID],0))</f>
        <v/>
      </c>
      <c r="D999" s="143" t="str">
        <f ca="1">IF(NOTA[[#This Row],[NAMA BARANG]]="","",INDEX(NOTA[ID],MATCH(,INDIRECT(ADDRESS(ROW(NOTA[ID]),COLUMN(NOTA[ID]))&amp;":"&amp;ADDRESS(ROW(),COLUMN(NOTA[ID]))),-1)))</f>
        <v/>
      </c>
      <c r="E999" s="144"/>
      <c r="F999" s="145"/>
      <c r="G999" s="145"/>
      <c r="H999" s="146"/>
      <c r="I999" s="145"/>
      <c r="J999" s="147"/>
      <c r="K999" s="145"/>
      <c r="L999" s="145"/>
      <c r="M999" s="148"/>
      <c r="N999" s="145"/>
      <c r="O999" s="145"/>
      <c r="P999" s="142"/>
      <c r="Q999" s="149"/>
      <c r="R999" s="148"/>
      <c r="S999" s="150"/>
      <c r="T999" s="150"/>
      <c r="U999" s="151"/>
      <c r="V999" s="103"/>
      <c r="W999" s="151" t="str">
        <f>IF(NOTA[[#This Row],[HARGA/ CTN]]="",NOTA[[#This Row],[JUMLAH_H]],NOTA[[#This Row],[HARGA/ CTN]]*IF(NOTA[[#This Row],[C]]="",0,NOTA[[#This Row],[C]]))</f>
        <v/>
      </c>
      <c r="X999" s="151" t="str">
        <f>IF(NOTA[[#This Row],[JUMLAH]]="","",NOTA[[#This Row],[JUMLAH]]*NOTA[[#This Row],[DISC 1]])</f>
        <v/>
      </c>
      <c r="Y999" s="151" t="str">
        <f>IF(NOTA[[#This Row],[JUMLAH]]="","",(NOTA[[#This Row],[JUMLAH]]-NOTA[[#This Row],[DISC 1-]])*NOTA[[#This Row],[DISC 2]])</f>
        <v/>
      </c>
      <c r="Z999" s="151" t="str">
        <f>IF(NOTA[[#This Row],[JUMLAH]]="","",NOTA[[#This Row],[DISC 1-]]+NOTA[[#This Row],[DISC 2-]])</f>
        <v/>
      </c>
      <c r="AA999" s="151" t="str">
        <f>IF(NOTA[[#This Row],[JUMLAH]]="","",NOTA[[#This Row],[JUMLAH]]-NOTA[[#This Row],[DISC]])</f>
        <v/>
      </c>
      <c r="AB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1" t="str">
        <f>IF(OR(NOTA[[#This Row],[QTY]]="",NOTA[[#This Row],[HARGA SATUAN]]="",),"",NOTA[[#This Row],[QTY]]*NOTA[[#This Row],[HARGA SATUAN]])</f>
        <v/>
      </c>
      <c r="AF999" s="147" t="str">
        <f ca="1">IF(NOTA[ID_H]="","",INDEX(NOTA[TANGGAL],MATCH(,INDIRECT(ADDRESS(ROW(NOTA[TANGGAL]),COLUMN(NOTA[TANGGAL]))&amp;":"&amp;ADDRESS(ROW(),COLUMN(NOTA[TANGGAL]))),-1)))</f>
        <v/>
      </c>
      <c r="AG999" s="142" t="str">
        <f ca="1">IF(NOTA[[#This Row],[NAMA BARANG]]="","",INDEX(NOTA[SUPPLIER],MATCH(,INDIRECT(ADDRESS(ROW(NOTA[ID]),COLUMN(NOTA[ID]))&amp;":"&amp;ADDRESS(ROW(),COLUMN(NOTA[ID]))),-1)))</f>
        <v/>
      </c>
      <c r="AH999" s="14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9" s="181" t="str">
        <f>IF(NOTA[[#This Row],[CONCAT1]]="","",MATCH(NOTA[[#This Row],[CONCAT1]],[2]!db[NB NOTA_C],0)+1)</f>
        <v/>
      </c>
    </row>
    <row r="1000" spans="1:40" ht="20.100000000000001" customHeight="1" x14ac:dyDescent="0.25">
      <c r="A100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3" t="str">
        <f>IF(NOTA[[#This Row],[ID_P]]="","",MATCH(NOTA[[#This Row],[ID_P]],[1]!B_MSK[N_ID],0))</f>
        <v/>
      </c>
      <c r="D1000" s="143" t="str">
        <f ca="1">IF(NOTA[[#This Row],[NAMA BARANG]]="","",INDEX(NOTA[ID],MATCH(,INDIRECT(ADDRESS(ROW(NOTA[ID]),COLUMN(NOTA[ID]))&amp;":"&amp;ADDRESS(ROW(),COLUMN(NOTA[ID]))),-1)))</f>
        <v/>
      </c>
      <c r="E1000" s="144"/>
      <c r="F1000" s="145"/>
      <c r="G1000" s="145"/>
      <c r="H1000" s="146"/>
      <c r="I1000" s="145"/>
      <c r="J1000" s="147"/>
      <c r="K1000" s="145"/>
      <c r="L1000" s="145"/>
      <c r="M1000" s="148"/>
      <c r="N1000" s="145"/>
      <c r="O1000" s="145"/>
      <c r="P1000" s="142"/>
      <c r="Q1000" s="149"/>
      <c r="R1000" s="148"/>
      <c r="S1000" s="150"/>
      <c r="T1000" s="150"/>
      <c r="U1000" s="151"/>
      <c r="V1000" s="103"/>
      <c r="W1000" s="151" t="str">
        <f>IF(NOTA[[#This Row],[HARGA/ CTN]]="",NOTA[[#This Row],[JUMLAH_H]],NOTA[[#This Row],[HARGA/ CTN]]*IF(NOTA[[#This Row],[C]]="",0,NOTA[[#This Row],[C]]))</f>
        <v/>
      </c>
      <c r="X1000" s="151" t="str">
        <f>IF(NOTA[[#This Row],[JUMLAH]]="","",NOTA[[#This Row],[JUMLAH]]*NOTA[[#This Row],[DISC 1]])</f>
        <v/>
      </c>
      <c r="Y1000" s="151" t="str">
        <f>IF(NOTA[[#This Row],[JUMLAH]]="","",(NOTA[[#This Row],[JUMLAH]]-NOTA[[#This Row],[DISC 1-]])*NOTA[[#This Row],[DISC 2]])</f>
        <v/>
      </c>
      <c r="Z1000" s="151" t="str">
        <f>IF(NOTA[[#This Row],[JUMLAH]]="","",NOTA[[#This Row],[DISC 1-]]+NOTA[[#This Row],[DISC 2-]])</f>
        <v/>
      </c>
      <c r="AA1000" s="151" t="str">
        <f>IF(NOTA[[#This Row],[JUMLAH]]="","",NOTA[[#This Row],[JUMLAH]]-NOTA[[#This Row],[DISC]])</f>
        <v/>
      </c>
      <c r="AB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1" t="str">
        <f>IF(OR(NOTA[[#This Row],[QTY]]="",NOTA[[#This Row],[HARGA SATUAN]]="",),"",NOTA[[#This Row],[QTY]]*NOTA[[#This Row],[HARGA SATUAN]])</f>
        <v/>
      </c>
      <c r="AF1000" s="147" t="str">
        <f ca="1">IF(NOTA[ID_H]="","",INDEX(NOTA[TANGGAL],MATCH(,INDIRECT(ADDRESS(ROW(NOTA[TANGGAL]),COLUMN(NOTA[TANGGAL]))&amp;":"&amp;ADDRESS(ROW(),COLUMN(NOTA[TANGGAL]))),-1)))</f>
        <v/>
      </c>
      <c r="AG1000" s="142" t="str">
        <f ca="1">IF(NOTA[[#This Row],[NAMA BARANG]]="","",INDEX(NOTA[SUPPLIER],MATCH(,INDIRECT(ADDRESS(ROW(NOTA[ID]),COLUMN(NOTA[ID]))&amp;":"&amp;ADDRESS(ROW(),COLUMN(NOTA[ID]))),-1)))</f>
        <v/>
      </c>
      <c r="AH1000" s="14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0" s="181" t="str">
        <f>IF(NOTA[[#This Row],[CONCAT1]]="","",MATCH(NOTA[[#This Row],[CONCAT1]],[2]!db[NB NOTA_C],0)+1)</f>
        <v/>
      </c>
    </row>
    <row r="1001" spans="1:40" ht="20.100000000000001" customHeight="1" x14ac:dyDescent="0.25">
      <c r="A100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3" t="str">
        <f>IF(NOTA[[#This Row],[ID_P]]="","",MATCH(NOTA[[#This Row],[ID_P]],[1]!B_MSK[N_ID],0))</f>
        <v/>
      </c>
      <c r="D1001" s="143" t="str">
        <f ca="1">IF(NOTA[[#This Row],[NAMA BARANG]]="","",INDEX(NOTA[ID],MATCH(,INDIRECT(ADDRESS(ROW(NOTA[ID]),COLUMN(NOTA[ID]))&amp;":"&amp;ADDRESS(ROW(),COLUMN(NOTA[ID]))),-1)))</f>
        <v/>
      </c>
      <c r="E1001" s="144"/>
      <c r="F1001" s="145"/>
      <c r="G1001" s="145"/>
      <c r="H1001" s="146"/>
      <c r="I1001" s="145"/>
      <c r="J1001" s="147"/>
      <c r="K1001" s="145"/>
      <c r="L1001" s="145"/>
      <c r="M1001" s="148"/>
      <c r="N1001" s="145"/>
      <c r="O1001" s="145"/>
      <c r="P1001" s="142"/>
      <c r="Q1001" s="149"/>
      <c r="R1001" s="148"/>
      <c r="S1001" s="150"/>
      <c r="T1001" s="150"/>
      <c r="U1001" s="151"/>
      <c r="V1001" s="103"/>
      <c r="W1001" s="151" t="str">
        <f>IF(NOTA[[#This Row],[HARGA/ CTN]]="",NOTA[[#This Row],[JUMLAH_H]],NOTA[[#This Row],[HARGA/ CTN]]*IF(NOTA[[#This Row],[C]]="",0,NOTA[[#This Row],[C]]))</f>
        <v/>
      </c>
      <c r="X1001" s="151" t="str">
        <f>IF(NOTA[[#This Row],[JUMLAH]]="","",NOTA[[#This Row],[JUMLAH]]*NOTA[[#This Row],[DISC 1]])</f>
        <v/>
      </c>
      <c r="Y1001" s="151" t="str">
        <f>IF(NOTA[[#This Row],[JUMLAH]]="","",(NOTA[[#This Row],[JUMLAH]]-NOTA[[#This Row],[DISC 1-]])*NOTA[[#This Row],[DISC 2]])</f>
        <v/>
      </c>
      <c r="Z1001" s="151" t="str">
        <f>IF(NOTA[[#This Row],[JUMLAH]]="","",NOTA[[#This Row],[DISC 1-]]+NOTA[[#This Row],[DISC 2-]])</f>
        <v/>
      </c>
      <c r="AA1001" s="151" t="str">
        <f>IF(NOTA[[#This Row],[JUMLAH]]="","",NOTA[[#This Row],[JUMLAH]]-NOTA[[#This Row],[DISC]])</f>
        <v/>
      </c>
      <c r="AB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1" t="str">
        <f>IF(OR(NOTA[[#This Row],[QTY]]="",NOTA[[#This Row],[HARGA SATUAN]]="",),"",NOTA[[#This Row],[QTY]]*NOTA[[#This Row],[HARGA SATUAN]])</f>
        <v/>
      </c>
      <c r="AF1001" s="147" t="str">
        <f ca="1">IF(NOTA[ID_H]="","",INDEX(NOTA[TANGGAL],MATCH(,INDIRECT(ADDRESS(ROW(NOTA[TANGGAL]),COLUMN(NOTA[TANGGAL]))&amp;":"&amp;ADDRESS(ROW(),COLUMN(NOTA[TANGGAL]))),-1)))</f>
        <v/>
      </c>
      <c r="AG1001" s="142" t="str">
        <f ca="1">IF(NOTA[[#This Row],[NAMA BARANG]]="","",INDEX(NOTA[SUPPLIER],MATCH(,INDIRECT(ADDRESS(ROW(NOTA[ID]),COLUMN(NOTA[ID]))&amp;":"&amp;ADDRESS(ROW(),COLUMN(NOTA[ID]))),-1)))</f>
        <v/>
      </c>
      <c r="AH1001" s="14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1" s="181" t="str">
        <f>IF(NOTA[[#This Row],[CONCAT1]]="","",MATCH(NOTA[[#This Row],[CONCAT1]],[2]!db[NB NOTA_C],0)+1)</f>
        <v/>
      </c>
    </row>
    <row r="1002" spans="1:40" ht="20.100000000000001" customHeight="1" x14ac:dyDescent="0.25">
      <c r="A100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3" t="str">
        <f>IF(NOTA[[#This Row],[ID_P]]="","",MATCH(NOTA[[#This Row],[ID_P]],[1]!B_MSK[N_ID],0))</f>
        <v/>
      </c>
      <c r="D1002" s="143" t="str">
        <f ca="1">IF(NOTA[[#This Row],[NAMA BARANG]]="","",INDEX(NOTA[ID],MATCH(,INDIRECT(ADDRESS(ROW(NOTA[ID]),COLUMN(NOTA[ID]))&amp;":"&amp;ADDRESS(ROW(),COLUMN(NOTA[ID]))),-1)))</f>
        <v/>
      </c>
      <c r="E1002" s="144"/>
      <c r="F1002" s="145"/>
      <c r="G1002" s="145"/>
      <c r="H1002" s="146"/>
      <c r="I1002" s="145"/>
      <c r="J1002" s="147"/>
      <c r="K1002" s="145"/>
      <c r="L1002" s="145"/>
      <c r="M1002" s="148"/>
      <c r="N1002" s="145"/>
      <c r="O1002" s="145"/>
      <c r="P1002" s="142"/>
      <c r="Q1002" s="149"/>
      <c r="R1002" s="148"/>
      <c r="S1002" s="150"/>
      <c r="T1002" s="150"/>
      <c r="U1002" s="151"/>
      <c r="V1002" s="103"/>
      <c r="W1002" s="151" t="str">
        <f>IF(NOTA[[#This Row],[HARGA/ CTN]]="",NOTA[[#This Row],[JUMLAH_H]],NOTA[[#This Row],[HARGA/ CTN]]*IF(NOTA[[#This Row],[C]]="",0,NOTA[[#This Row],[C]]))</f>
        <v/>
      </c>
      <c r="X1002" s="151" t="str">
        <f>IF(NOTA[[#This Row],[JUMLAH]]="","",NOTA[[#This Row],[JUMLAH]]*NOTA[[#This Row],[DISC 1]])</f>
        <v/>
      </c>
      <c r="Y1002" s="151" t="str">
        <f>IF(NOTA[[#This Row],[JUMLAH]]="","",(NOTA[[#This Row],[JUMLAH]]-NOTA[[#This Row],[DISC 1-]])*NOTA[[#This Row],[DISC 2]])</f>
        <v/>
      </c>
      <c r="Z1002" s="151" t="str">
        <f>IF(NOTA[[#This Row],[JUMLAH]]="","",NOTA[[#This Row],[DISC 1-]]+NOTA[[#This Row],[DISC 2-]])</f>
        <v/>
      </c>
      <c r="AA1002" s="151" t="str">
        <f>IF(NOTA[[#This Row],[JUMLAH]]="","",NOTA[[#This Row],[JUMLAH]]-NOTA[[#This Row],[DISC]])</f>
        <v/>
      </c>
      <c r="AB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1" t="str">
        <f>IF(OR(NOTA[[#This Row],[QTY]]="",NOTA[[#This Row],[HARGA SATUAN]]="",),"",NOTA[[#This Row],[QTY]]*NOTA[[#This Row],[HARGA SATUAN]])</f>
        <v/>
      </c>
      <c r="AF1002" s="147" t="str">
        <f ca="1">IF(NOTA[ID_H]="","",INDEX(NOTA[TANGGAL],MATCH(,INDIRECT(ADDRESS(ROW(NOTA[TANGGAL]),COLUMN(NOTA[TANGGAL]))&amp;":"&amp;ADDRESS(ROW(),COLUMN(NOTA[TANGGAL]))),-1)))</f>
        <v/>
      </c>
      <c r="AG1002" s="142" t="str">
        <f ca="1">IF(NOTA[[#This Row],[NAMA BARANG]]="","",INDEX(NOTA[SUPPLIER],MATCH(,INDIRECT(ADDRESS(ROW(NOTA[ID]),COLUMN(NOTA[ID]))&amp;":"&amp;ADDRESS(ROW(),COLUMN(NOTA[ID]))),-1)))</f>
        <v/>
      </c>
      <c r="AH1002" s="14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2" s="181" t="str">
        <f>IF(NOTA[[#This Row],[CONCAT1]]="","",MATCH(NOTA[[#This Row],[CONCAT1]],[2]!db[NB NOTA_C],0)+1)</f>
        <v/>
      </c>
    </row>
    <row r="1003" spans="1:40" ht="20.100000000000001" customHeight="1" x14ac:dyDescent="0.25">
      <c r="A100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3" t="str">
        <f>IF(NOTA[[#This Row],[ID_P]]="","",MATCH(NOTA[[#This Row],[ID_P]],[1]!B_MSK[N_ID],0))</f>
        <v/>
      </c>
      <c r="D1003" s="143" t="str">
        <f ca="1">IF(NOTA[[#This Row],[NAMA BARANG]]="","",INDEX(NOTA[ID],MATCH(,INDIRECT(ADDRESS(ROW(NOTA[ID]),COLUMN(NOTA[ID]))&amp;":"&amp;ADDRESS(ROW(),COLUMN(NOTA[ID]))),-1)))</f>
        <v/>
      </c>
      <c r="E1003" s="144"/>
      <c r="F1003" s="145"/>
      <c r="G1003" s="145"/>
      <c r="H1003" s="146"/>
      <c r="I1003" s="145"/>
      <c r="J1003" s="147"/>
      <c r="K1003" s="145"/>
      <c r="L1003" s="145"/>
      <c r="M1003" s="148"/>
      <c r="N1003" s="145"/>
      <c r="O1003" s="145"/>
      <c r="P1003" s="142"/>
      <c r="Q1003" s="149"/>
      <c r="R1003" s="148"/>
      <c r="S1003" s="150"/>
      <c r="T1003" s="150"/>
      <c r="U1003" s="151"/>
      <c r="V1003" s="103"/>
      <c r="W1003" s="151" t="str">
        <f>IF(NOTA[[#This Row],[HARGA/ CTN]]="",NOTA[[#This Row],[JUMLAH_H]],NOTA[[#This Row],[HARGA/ CTN]]*IF(NOTA[[#This Row],[C]]="",0,NOTA[[#This Row],[C]]))</f>
        <v/>
      </c>
      <c r="X1003" s="151" t="str">
        <f>IF(NOTA[[#This Row],[JUMLAH]]="","",NOTA[[#This Row],[JUMLAH]]*NOTA[[#This Row],[DISC 1]])</f>
        <v/>
      </c>
      <c r="Y1003" s="151" t="str">
        <f>IF(NOTA[[#This Row],[JUMLAH]]="","",(NOTA[[#This Row],[JUMLAH]]-NOTA[[#This Row],[DISC 1-]])*NOTA[[#This Row],[DISC 2]])</f>
        <v/>
      </c>
      <c r="Z1003" s="151" t="str">
        <f>IF(NOTA[[#This Row],[JUMLAH]]="","",NOTA[[#This Row],[DISC 1-]]+NOTA[[#This Row],[DISC 2-]])</f>
        <v/>
      </c>
      <c r="AA1003" s="151" t="str">
        <f>IF(NOTA[[#This Row],[JUMLAH]]="","",NOTA[[#This Row],[JUMLAH]]-NOTA[[#This Row],[DISC]])</f>
        <v/>
      </c>
      <c r="AB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1" t="str">
        <f>IF(OR(NOTA[[#This Row],[QTY]]="",NOTA[[#This Row],[HARGA SATUAN]]="",),"",NOTA[[#This Row],[QTY]]*NOTA[[#This Row],[HARGA SATUAN]])</f>
        <v/>
      </c>
      <c r="AF1003" s="147" t="str">
        <f ca="1">IF(NOTA[ID_H]="","",INDEX(NOTA[TANGGAL],MATCH(,INDIRECT(ADDRESS(ROW(NOTA[TANGGAL]),COLUMN(NOTA[TANGGAL]))&amp;":"&amp;ADDRESS(ROW(),COLUMN(NOTA[TANGGAL]))),-1)))</f>
        <v/>
      </c>
      <c r="AG1003" s="142" t="str">
        <f ca="1">IF(NOTA[[#This Row],[NAMA BARANG]]="","",INDEX(NOTA[SUPPLIER],MATCH(,INDIRECT(ADDRESS(ROW(NOTA[ID]),COLUMN(NOTA[ID]))&amp;":"&amp;ADDRESS(ROW(),COLUMN(NOTA[ID]))),-1)))</f>
        <v/>
      </c>
      <c r="AH1003" s="14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3" s="181" t="str">
        <f>IF(NOTA[[#This Row],[CONCAT1]]="","",MATCH(NOTA[[#This Row],[CONCAT1]],[2]!db[NB NOTA_C],0)+1)</f>
        <v/>
      </c>
    </row>
    <row r="1004" spans="1:40" ht="20.100000000000001" customHeight="1" x14ac:dyDescent="0.25">
      <c r="A100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3" t="str">
        <f>IF(NOTA[[#This Row],[ID_P]]="","",MATCH(NOTA[[#This Row],[ID_P]],[1]!B_MSK[N_ID],0))</f>
        <v/>
      </c>
      <c r="D1004" s="143" t="str">
        <f ca="1">IF(NOTA[[#This Row],[NAMA BARANG]]="","",INDEX(NOTA[ID],MATCH(,INDIRECT(ADDRESS(ROW(NOTA[ID]),COLUMN(NOTA[ID]))&amp;":"&amp;ADDRESS(ROW(),COLUMN(NOTA[ID]))),-1)))</f>
        <v/>
      </c>
      <c r="E1004" s="144"/>
      <c r="F1004" s="145"/>
      <c r="G1004" s="145"/>
      <c r="H1004" s="146"/>
      <c r="I1004" s="145"/>
      <c r="J1004" s="147"/>
      <c r="K1004" s="145"/>
      <c r="L1004" s="38"/>
      <c r="M1004" s="148"/>
      <c r="N1004" s="145"/>
      <c r="O1004" s="145"/>
      <c r="P1004" s="142"/>
      <c r="Q1004" s="149"/>
      <c r="R1004" s="148"/>
      <c r="S1004" s="150"/>
      <c r="T1004" s="150"/>
      <c r="U1004" s="151"/>
      <c r="V1004" s="103"/>
      <c r="W1004" s="151" t="str">
        <f>IF(NOTA[[#This Row],[HARGA/ CTN]]="",NOTA[[#This Row],[JUMLAH_H]],NOTA[[#This Row],[HARGA/ CTN]]*IF(NOTA[[#This Row],[C]]="",0,NOTA[[#This Row],[C]]))</f>
        <v/>
      </c>
      <c r="X1004" s="151" t="str">
        <f>IF(NOTA[[#This Row],[JUMLAH]]="","",NOTA[[#This Row],[JUMLAH]]*NOTA[[#This Row],[DISC 1]])</f>
        <v/>
      </c>
      <c r="Y1004" s="151" t="str">
        <f>IF(NOTA[[#This Row],[JUMLAH]]="","",(NOTA[[#This Row],[JUMLAH]]-NOTA[[#This Row],[DISC 1-]])*NOTA[[#This Row],[DISC 2]])</f>
        <v/>
      </c>
      <c r="Z1004" s="151" t="str">
        <f>IF(NOTA[[#This Row],[JUMLAH]]="","",NOTA[[#This Row],[DISC 1-]]+NOTA[[#This Row],[DISC 2-]])</f>
        <v/>
      </c>
      <c r="AA1004" s="151" t="str">
        <f>IF(NOTA[[#This Row],[JUMLAH]]="","",NOTA[[#This Row],[JUMLAH]]-NOTA[[#This Row],[DISC]])</f>
        <v/>
      </c>
      <c r="AB100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51" t="str">
        <f>IF(OR(NOTA[[#This Row],[QTY]]="",NOTA[[#This Row],[HARGA SATUAN]]="",),"",NOTA[[#This Row],[QTY]]*NOTA[[#This Row],[HARGA SATUAN]])</f>
        <v/>
      </c>
      <c r="AF1004" s="147" t="str">
        <f ca="1">IF(NOTA[ID_H]="","",INDEX(NOTA[TANGGAL],MATCH(,INDIRECT(ADDRESS(ROW(NOTA[TANGGAL]),COLUMN(NOTA[TANGGAL]))&amp;":"&amp;ADDRESS(ROW(),COLUMN(NOTA[TANGGAL]))),-1)))</f>
        <v/>
      </c>
      <c r="AG1004" s="142" t="str">
        <f ca="1">IF(NOTA[[#This Row],[NAMA BARANG]]="","",INDEX(NOTA[SUPPLIER],MATCH(,INDIRECT(ADDRESS(ROW(NOTA[ID]),COLUMN(NOTA[ID]))&amp;":"&amp;ADDRESS(ROW(),COLUMN(NOTA[ID]))),-1)))</f>
        <v/>
      </c>
      <c r="AH1004" s="142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4" s="181" t="str">
        <f>IF(NOTA[[#This Row],[CONCAT1]]="","",MATCH(NOTA[[#This Row],[CONCAT1]],[2]!db[NB NOTA_C],0)+1)</f>
        <v/>
      </c>
    </row>
    <row r="1005" spans="1:40" ht="20.100000000000001" customHeight="1" x14ac:dyDescent="0.25">
      <c r="A100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3" t="str">
        <f>IF(NOTA[[#This Row],[ID_P]]="","",MATCH(NOTA[[#This Row],[ID_P]],[1]!B_MSK[N_ID],0))</f>
        <v/>
      </c>
      <c r="D1005" s="143" t="str">
        <f ca="1">IF(NOTA[[#This Row],[NAMA BARANG]]="","",INDEX(NOTA[ID],MATCH(,INDIRECT(ADDRESS(ROW(NOTA[ID]),COLUMN(NOTA[ID]))&amp;":"&amp;ADDRESS(ROW(),COLUMN(NOTA[ID]))),-1)))</f>
        <v/>
      </c>
      <c r="E1005" s="144"/>
      <c r="F1005" s="145"/>
      <c r="G1005" s="145"/>
      <c r="H1005" s="146"/>
      <c r="I1005" s="145"/>
      <c r="J1005" s="147"/>
      <c r="K1005" s="145"/>
      <c r="L1005" s="145"/>
      <c r="M1005" s="148"/>
      <c r="N1005" s="145"/>
      <c r="O1005" s="145"/>
      <c r="P1005" s="142"/>
      <c r="Q1005" s="149"/>
      <c r="R1005" s="148"/>
      <c r="S1005" s="150"/>
      <c r="T1005" s="150"/>
      <c r="U1005" s="151"/>
      <c r="V1005" s="103"/>
      <c r="W1005" s="151" t="str">
        <f>IF(NOTA[[#This Row],[HARGA/ CTN]]="",NOTA[[#This Row],[JUMLAH_H]],NOTA[[#This Row],[HARGA/ CTN]]*IF(NOTA[[#This Row],[C]]="",0,NOTA[[#This Row],[C]]))</f>
        <v/>
      </c>
      <c r="X1005" s="151" t="str">
        <f>IF(NOTA[[#This Row],[JUMLAH]]="","",NOTA[[#This Row],[JUMLAH]]*NOTA[[#This Row],[DISC 1]])</f>
        <v/>
      </c>
      <c r="Y1005" s="151" t="str">
        <f>IF(NOTA[[#This Row],[JUMLAH]]="","",(NOTA[[#This Row],[JUMLAH]]-NOTA[[#This Row],[DISC 1-]])*NOTA[[#This Row],[DISC 2]])</f>
        <v/>
      </c>
      <c r="Z1005" s="151" t="str">
        <f>IF(NOTA[[#This Row],[JUMLAH]]="","",NOTA[[#This Row],[DISC 1-]]+NOTA[[#This Row],[DISC 2-]])</f>
        <v/>
      </c>
      <c r="AA1005" s="151" t="str">
        <f>IF(NOTA[[#This Row],[JUMLAH]]="","",NOTA[[#This Row],[JUMLAH]]-NOTA[[#This Row],[DISC]])</f>
        <v/>
      </c>
      <c r="AB100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51" t="str">
        <f>IF(OR(NOTA[[#This Row],[QTY]]="",NOTA[[#This Row],[HARGA SATUAN]]="",),"",NOTA[[#This Row],[QTY]]*NOTA[[#This Row],[HARGA SATUAN]])</f>
        <v/>
      </c>
      <c r="AF1005" s="147" t="str">
        <f ca="1">IF(NOTA[ID_H]="","",INDEX(NOTA[TANGGAL],MATCH(,INDIRECT(ADDRESS(ROW(NOTA[TANGGAL]),COLUMN(NOTA[TANGGAL]))&amp;":"&amp;ADDRESS(ROW(),COLUMN(NOTA[TANGGAL]))),-1)))</f>
        <v/>
      </c>
      <c r="AG1005" s="142" t="str">
        <f ca="1">IF(NOTA[[#This Row],[NAMA BARANG]]="","",INDEX(NOTA[SUPPLIER],MATCH(,INDIRECT(ADDRESS(ROW(NOTA[ID]),COLUMN(NOTA[ID]))&amp;":"&amp;ADDRESS(ROW(),COLUMN(NOTA[ID]))),-1)))</f>
        <v/>
      </c>
      <c r="AH1005" s="142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5" s="181" t="str">
        <f>IF(NOTA[[#This Row],[CONCAT1]]="","",MATCH(NOTA[[#This Row],[CONCAT1]],[2]!db[NB NOTA_C],0)+1)</f>
        <v/>
      </c>
    </row>
    <row r="1006" spans="1:40" ht="20.100000000000001" customHeight="1" x14ac:dyDescent="0.25">
      <c r="A100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143" t="str">
        <f>IF(NOTA[[#This Row],[ID_P]]="","",MATCH(NOTA[[#This Row],[ID_P]],[1]!B_MSK[N_ID],0))</f>
        <v/>
      </c>
      <c r="D1006" s="143" t="str">
        <f ca="1">IF(NOTA[[#This Row],[NAMA BARANG]]="","",INDEX(NOTA[ID],MATCH(,INDIRECT(ADDRESS(ROW(NOTA[ID]),COLUMN(NOTA[ID]))&amp;":"&amp;ADDRESS(ROW(),COLUMN(NOTA[ID]))),-1)))</f>
        <v/>
      </c>
      <c r="E1006" s="144"/>
      <c r="F1006" s="145"/>
      <c r="G1006" s="145"/>
      <c r="H1006" s="146"/>
      <c r="I1006" s="145"/>
      <c r="J1006" s="147"/>
      <c r="K1006" s="145"/>
      <c r="L1006" s="38"/>
      <c r="M1006" s="148"/>
      <c r="N1006" s="145"/>
      <c r="O1006" s="145"/>
      <c r="P1006" s="142"/>
      <c r="Q1006" s="149"/>
      <c r="R1006" s="148"/>
      <c r="S1006" s="150"/>
      <c r="T1006" s="150"/>
      <c r="U1006" s="151"/>
      <c r="V1006" s="103"/>
      <c r="W1006" s="151" t="str">
        <f>IF(NOTA[[#This Row],[HARGA/ CTN]]="",NOTA[[#This Row],[JUMLAH_H]],NOTA[[#This Row],[HARGA/ CTN]]*IF(NOTA[[#This Row],[C]]="",0,NOTA[[#This Row],[C]]))</f>
        <v/>
      </c>
      <c r="X1006" s="151" t="str">
        <f>IF(NOTA[[#This Row],[JUMLAH]]="","",NOTA[[#This Row],[JUMLAH]]*NOTA[[#This Row],[DISC 1]])</f>
        <v/>
      </c>
      <c r="Y1006" s="151" t="str">
        <f>IF(NOTA[[#This Row],[JUMLAH]]="","",(NOTA[[#This Row],[JUMLAH]]-NOTA[[#This Row],[DISC 1-]])*NOTA[[#This Row],[DISC 2]])</f>
        <v/>
      </c>
      <c r="Z1006" s="151" t="str">
        <f>IF(NOTA[[#This Row],[JUMLAH]]="","",NOTA[[#This Row],[DISC 1-]]+NOTA[[#This Row],[DISC 2-]])</f>
        <v/>
      </c>
      <c r="AA1006" s="151" t="str">
        <f>IF(NOTA[[#This Row],[JUMLAH]]="","",NOTA[[#This Row],[JUMLAH]]-NOTA[[#This Row],[DISC]])</f>
        <v/>
      </c>
      <c r="AB100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151" t="str">
        <f>IF(OR(NOTA[[#This Row],[QTY]]="",NOTA[[#This Row],[HARGA SATUAN]]="",),"",NOTA[[#This Row],[QTY]]*NOTA[[#This Row],[HARGA SATUAN]])</f>
        <v/>
      </c>
      <c r="AF1006" s="147" t="str">
        <f ca="1">IF(NOTA[ID_H]="","",INDEX(NOTA[TANGGAL],MATCH(,INDIRECT(ADDRESS(ROW(NOTA[TANGGAL]),COLUMN(NOTA[TANGGAL]))&amp;":"&amp;ADDRESS(ROW(),COLUMN(NOTA[TANGGAL]))),-1)))</f>
        <v/>
      </c>
      <c r="AG1006" s="142" t="str">
        <f ca="1">IF(NOTA[[#This Row],[NAMA BARANG]]="","",INDEX(NOTA[SUPPLIER],MATCH(,INDIRECT(ADDRESS(ROW(NOTA[ID]),COLUMN(NOTA[ID]))&amp;":"&amp;ADDRESS(ROW(),COLUMN(NOTA[ID]))),-1)))</f>
        <v/>
      </c>
      <c r="AH1006" s="142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6" s="181" t="str">
        <f>IF(NOTA[[#This Row],[CONCAT1]]="","",MATCH(NOTA[[#This Row],[CONCAT1]],[2]!db[NB NOTA_C],0)+1)</f>
        <v/>
      </c>
    </row>
    <row r="1007" spans="1:40" ht="20.100000000000001" customHeight="1" x14ac:dyDescent="0.25">
      <c r="A100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2" t="str">
        <f>IF(NOTA[[#This Row],[ID_P]]="","",MATCH(NOTA[[#This Row],[ID_P]],[1]!B_MSK[N_ID],0))</f>
        <v/>
      </c>
      <c r="D1007" s="92" t="str">
        <f ca="1">IF(NOTA[[#This Row],[NAMA BARANG]]="","",INDEX(NOTA[ID],MATCH(,INDIRECT(ADDRESS(ROW(NOTA[ID]),COLUMN(NOTA[ID]))&amp;":"&amp;ADDRESS(ROW(),COLUMN(NOTA[ID]))),-1)))</f>
        <v/>
      </c>
      <c r="E1007" s="139"/>
      <c r="F1007" s="38"/>
      <c r="G1007" s="38"/>
      <c r="H1007" s="79"/>
      <c r="I1007" s="38"/>
      <c r="J1007" s="78"/>
      <c r="K1007" s="38"/>
      <c r="L1007" s="38"/>
      <c r="M1007" s="140"/>
      <c r="N1007" s="38"/>
      <c r="O1007" s="38"/>
      <c r="P1007" s="90"/>
      <c r="Q1007" s="105"/>
      <c r="R1007" s="140"/>
      <c r="S1007" s="141"/>
      <c r="T1007" s="141"/>
      <c r="U1007" s="66"/>
      <c r="V1007" s="103"/>
      <c r="W1007" s="66" t="str">
        <f>IF(NOTA[[#This Row],[HARGA/ CTN]]="",NOTA[[#This Row],[JUMLAH_H]],NOTA[[#This Row],[HARGA/ CTN]]*IF(NOTA[[#This Row],[C]]="",0,NOTA[[#This Row],[C]]))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8" t="str">
        <f ca="1">IF(NOTA[ID_H]="","",INDEX(NOTA[TANGGAL],MATCH(,INDIRECT(ADDRESS(ROW(NOTA[TANGGAL]),COLUMN(NOTA[TANGGAL]))&amp;":"&amp;ADDRESS(ROW(),COLUMN(NOTA[TANGGAL]))),-1)))</f>
        <v/>
      </c>
      <c r="AG1007" s="90" t="str">
        <f ca="1">IF(NOTA[[#This Row],[NAMA BARANG]]="","",INDEX(NOTA[SUPPLIER],MATCH(,INDIRECT(ADDRESS(ROW(NOTA[ID]),COLUMN(NOTA[ID]))&amp;":"&amp;ADDRESS(ROW(),COLUMN(NOTA[ID]))),-1)))</f>
        <v/>
      </c>
      <c r="AH1007" s="90" t="str">
        <f ca="1">IF(NOTA[[#This Row],[ID_H]]="","",IF(NOTA[[#This Row],[FAKTUR]]="",INDIRECT(ADDRESS(ROW()-1,COLUMN())),NOTA[[#This Row],[FAKTUR]]))</f>
        <v/>
      </c>
      <c r="AI1007" s="38" t="str">
        <f ca="1">IF(NOTA[[#This Row],[ID]]="","",COUNTIF(NOTA[ID_H],NOTA[[#This Row],[ID_H]]))</f>
        <v/>
      </c>
      <c r="AJ1007" s="38" t="str">
        <f ca="1">IF(NOTA[[#This Row],[TGL.NOTA]]="",IF(NOTA[[#This Row],[SUPPLIER_H]]="","",AJ1006),MONTH(NOTA[[#This Row],[TGL.NOTA]]))</f>
        <v/>
      </c>
      <c r="AK1007" s="38" t="str">
        <f>LOWER(SUBSTITUTE(SUBSTITUTE(SUBSTITUTE(SUBSTITUTE(SUBSTITUTE(SUBSTITUTE(SUBSTITUTE(SUBSTITUTE(SUBSTITUTE(NOTA[NAMA BARANG]," ",),".",""),"-",""),"(",""),")",""),",",""),"/",""),"""",""),"+",""))</f>
        <v/>
      </c>
      <c r="AL10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7" s="181" t="str">
        <f>IF(NOTA[[#This Row],[CONCAT1]]="","",MATCH(NOTA[[#This Row],[CONCAT1]],[2]!db[NB NOTA_C],0)+1)</f>
        <v/>
      </c>
    </row>
    <row r="1008" spans="1:40" ht="20.100000000000001" customHeight="1" x14ac:dyDescent="0.25">
      <c r="A100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2" t="str">
        <f>IF(NOTA[[#This Row],[ID_P]]="","",MATCH(NOTA[[#This Row],[ID_P]],[1]!B_MSK[N_ID],0))</f>
        <v/>
      </c>
      <c r="D1008" s="92" t="str">
        <f ca="1">IF(NOTA[[#This Row],[NAMA BARANG]]="","",INDEX(NOTA[ID],MATCH(,INDIRECT(ADDRESS(ROW(NOTA[ID]),COLUMN(NOTA[ID]))&amp;":"&amp;ADDRESS(ROW(),COLUMN(NOTA[ID]))),-1)))</f>
        <v/>
      </c>
      <c r="E1008" s="139"/>
      <c r="F1008" s="38"/>
      <c r="G1008" s="38"/>
      <c r="H1008" s="79"/>
      <c r="I1008" s="38"/>
      <c r="J1008" s="78"/>
      <c r="K1008" s="38"/>
      <c r="L1008" s="38"/>
      <c r="M1008" s="140"/>
      <c r="N1008" s="38"/>
      <c r="O1008" s="38"/>
      <c r="P1008" s="90"/>
      <c r="Q1008" s="105"/>
      <c r="R1008" s="140"/>
      <c r="S1008" s="141"/>
      <c r="T1008" s="141"/>
      <c r="U1008" s="66"/>
      <c r="V1008" s="103"/>
      <c r="W1008" s="66" t="str">
        <f>IF(NOTA[[#This Row],[HARGA/ CTN]]="",NOTA[[#This Row],[JUMLAH_H]],NOTA[[#This Row],[HARGA/ CTN]]*IF(NOTA[[#This Row],[C]]="",0,NOTA[[#This Row],[C]]))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8" t="str">
        <f ca="1">IF(NOTA[ID_H]="","",INDEX(NOTA[TANGGAL],MATCH(,INDIRECT(ADDRESS(ROW(NOTA[TANGGAL]),COLUMN(NOTA[TANGGAL]))&amp;":"&amp;ADDRESS(ROW(),COLUMN(NOTA[TANGGAL]))),-1)))</f>
        <v/>
      </c>
      <c r="AG1008" s="90" t="str">
        <f ca="1">IF(NOTA[[#This Row],[NAMA BARANG]]="","",INDEX(NOTA[SUPPLIER],MATCH(,INDIRECT(ADDRESS(ROW(NOTA[ID]),COLUMN(NOTA[ID]))&amp;":"&amp;ADDRESS(ROW(),COLUMN(NOTA[ID]))),-1)))</f>
        <v/>
      </c>
      <c r="AH1008" s="90" t="str">
        <f ca="1">IF(NOTA[[#This Row],[ID_H]]="","",IF(NOTA[[#This Row],[FAKTUR]]="",INDIRECT(ADDRESS(ROW()-1,COLUMN())),NOTA[[#This Row],[FAKTUR]]))</f>
        <v/>
      </c>
      <c r="AI1008" s="38" t="str">
        <f ca="1">IF(NOTA[[#This Row],[ID]]="","",COUNTIF(NOTA[ID_H],NOTA[[#This Row],[ID_H]]))</f>
        <v/>
      </c>
      <c r="AJ1008" s="38" t="str">
        <f ca="1">IF(NOTA[[#This Row],[TGL.NOTA]]="",IF(NOTA[[#This Row],[SUPPLIER_H]]="","",AJ1007),MONTH(NOTA[[#This Row],[TGL.NOTA]]))</f>
        <v/>
      </c>
      <c r="AK1008" s="38" t="str">
        <f>LOWER(SUBSTITUTE(SUBSTITUTE(SUBSTITUTE(SUBSTITUTE(SUBSTITUTE(SUBSTITUTE(SUBSTITUTE(SUBSTITUTE(SUBSTITUTE(NOTA[NAMA BARANG]," ",),".",""),"-",""),"(",""),")",""),",",""),"/",""),"""",""),"+",""))</f>
        <v/>
      </c>
      <c r="AL10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8" s="181" t="str">
        <f>IF(NOTA[[#This Row],[CONCAT1]]="","",MATCH(NOTA[[#This Row],[CONCAT1]],[2]!db[NB NOTA_C],0)+1)</f>
        <v/>
      </c>
    </row>
    <row r="1009" spans="1:40" ht="20.100000000000001" customHeight="1" x14ac:dyDescent="0.25">
      <c r="A100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2" t="str">
        <f>IF(NOTA[[#This Row],[ID_P]]="","",MATCH(NOTA[[#This Row],[ID_P]],[1]!B_MSK[N_ID],0))</f>
        <v/>
      </c>
      <c r="D1009" s="92" t="str">
        <f ca="1">IF(NOTA[[#This Row],[NAMA BARANG]]="","",INDEX(NOTA[ID],MATCH(,INDIRECT(ADDRESS(ROW(NOTA[ID]),COLUMN(NOTA[ID]))&amp;":"&amp;ADDRESS(ROW(),COLUMN(NOTA[ID]))),-1)))</f>
        <v/>
      </c>
      <c r="E1009" s="139"/>
      <c r="F1009" s="38"/>
      <c r="G1009" s="38"/>
      <c r="H1009" s="79"/>
      <c r="I1009" s="38"/>
      <c r="J1009" s="78"/>
      <c r="K1009" s="38"/>
      <c r="L1009" s="38"/>
      <c r="M1009" s="140"/>
      <c r="N1009" s="38"/>
      <c r="O1009" s="38"/>
      <c r="P1009" s="90"/>
      <c r="Q1009" s="105"/>
      <c r="R1009" s="140"/>
      <c r="S1009" s="141"/>
      <c r="T1009" s="141"/>
      <c r="U1009" s="66"/>
      <c r="V1009" s="103"/>
      <c r="W1009" s="66" t="str">
        <f>IF(NOTA[[#This Row],[HARGA/ CTN]]="",NOTA[[#This Row],[JUMLAH_H]],NOTA[[#This Row],[HARGA/ CTN]]*IF(NOTA[[#This Row],[C]]="",0,NOTA[[#This Row],[C]]))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8" t="str">
        <f ca="1">IF(NOTA[ID_H]="","",INDEX(NOTA[TANGGAL],MATCH(,INDIRECT(ADDRESS(ROW(NOTA[TANGGAL]),COLUMN(NOTA[TANGGAL]))&amp;":"&amp;ADDRESS(ROW(),COLUMN(NOTA[TANGGAL]))),-1)))</f>
        <v/>
      </c>
      <c r="AG1009" s="90" t="str">
        <f ca="1">IF(NOTA[[#This Row],[NAMA BARANG]]="","",INDEX(NOTA[SUPPLIER],MATCH(,INDIRECT(ADDRESS(ROW(NOTA[ID]),COLUMN(NOTA[ID]))&amp;":"&amp;ADDRESS(ROW(),COLUMN(NOTA[ID]))),-1)))</f>
        <v/>
      </c>
      <c r="AH1009" s="90" t="str">
        <f ca="1">IF(NOTA[[#This Row],[ID_H]]="","",IF(NOTA[[#This Row],[FAKTUR]]="",INDIRECT(ADDRESS(ROW()-1,COLUMN())),NOTA[[#This Row],[FAKTUR]]))</f>
        <v/>
      </c>
      <c r="AI1009" s="38" t="str">
        <f ca="1">IF(NOTA[[#This Row],[ID]]="","",COUNTIF(NOTA[ID_H],NOTA[[#This Row],[ID_H]]))</f>
        <v/>
      </c>
      <c r="AJ1009" s="38" t="str">
        <f ca="1">IF(NOTA[[#This Row],[TGL.NOTA]]="",IF(NOTA[[#This Row],[SUPPLIER_H]]="","",AJ1008),MONTH(NOTA[[#This Row],[TGL.NOTA]]))</f>
        <v/>
      </c>
      <c r="AK1009" s="38" t="str">
        <f>LOWER(SUBSTITUTE(SUBSTITUTE(SUBSTITUTE(SUBSTITUTE(SUBSTITUTE(SUBSTITUTE(SUBSTITUTE(SUBSTITUTE(SUBSTITUTE(NOTA[NAMA BARANG]," ",),".",""),"-",""),"(",""),")",""),",",""),"/",""),"""",""),"+",""))</f>
        <v/>
      </c>
      <c r="AL10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9" s="181" t="str">
        <f>IF(NOTA[[#This Row],[CONCAT1]]="","",MATCH(NOTA[[#This Row],[CONCAT1]],[2]!db[NB NOTA_C],0)+1)</f>
        <v/>
      </c>
    </row>
  </sheetData>
  <conditionalFormatting sqref="B1:C1048576">
    <cfRule type="duplicateValues" dxfId="240" priority="26"/>
    <cfRule type="duplicateValues" dxfId="239" priority="27"/>
  </conditionalFormatting>
  <conditionalFormatting sqref="B1:B1048576">
    <cfRule type="duplicateValues" dxfId="238" priority="24"/>
  </conditionalFormatting>
  <conditionalFormatting sqref="H37:H38 H88">
    <cfRule type="duplicateValues" dxfId="237" priority="17"/>
  </conditionalFormatting>
  <conditionalFormatting sqref="H29:H31">
    <cfRule type="duplicateValues" dxfId="236" priority="13"/>
  </conditionalFormatting>
  <conditionalFormatting sqref="H33">
    <cfRule type="duplicateValues" dxfId="235" priority="567"/>
  </conditionalFormatting>
  <conditionalFormatting sqref="H21:H27">
    <cfRule type="duplicateValues" dxfId="234" priority="11"/>
  </conditionalFormatting>
  <conditionalFormatting sqref="H326:H337">
    <cfRule type="duplicateValues" dxfId="233" priority="7"/>
  </conditionalFormatting>
  <conditionalFormatting sqref="H692:H696 I105 H1:H2 I191 H466:H474 H404:H430 H39:H43 H698:H1048576 H28 H32 H34:H36 H476:H530 H106:H190 H532:H690 H257:H320 H322:H325 H338:H355 H357:H402 I356 H89:H104 H45:H87 H192:H255">
    <cfRule type="duplicateValues" dxfId="232" priority="960"/>
  </conditionalFormatting>
  <conditionalFormatting sqref="L664">
    <cfRule type="duplicateValues" dxfId="231" priority="3"/>
  </conditionalFormatting>
  <conditionalFormatting sqref="H3:H20">
    <cfRule type="duplicateValues" dxfId="230" priority="1"/>
  </conditionalFormatting>
  <conditionalFormatting sqref="H3:H20">
    <cfRule type="duplicateValues" dxfId="229" priority="2"/>
  </conditionalFormatting>
  <conditionalFormatting sqref="B3:B1009">
    <cfRule type="duplicateValues" dxfId="228" priority="1195"/>
  </conditionalFormatting>
  <conditionalFormatting sqref="H21:H355 H357:H1009 I356">
    <cfRule type="duplicateValues" dxfId="227" priority="11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EXP\BARU\2023\03 MAR\[NOTA 03 MAR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EXP\BARU\2023\03 MAR\[NOTA 03 MAR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workbookViewId="0">
      <selection activeCell="A21" sqref="A21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11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45</v>
      </c>
      <c r="D2" t="s">
        <v>23</v>
      </c>
      <c r="E2" t="s">
        <v>60</v>
      </c>
      <c r="F2" t="s">
        <v>70</v>
      </c>
      <c r="G2">
        <f>COUNTIF(NOTA[SUPPLIER],CONV[[#This Row],[1]])</f>
        <v>2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1</v>
      </c>
    </row>
    <row r="4" spans="1:7" x14ac:dyDescent="0.25">
      <c r="A4" t="s">
        <v>35</v>
      </c>
      <c r="B4">
        <f>COUNTIF(NOTA[FAKTUR],NM_FAKTUR)</f>
        <v>3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80" t="s">
        <v>112</v>
      </c>
      <c r="B14" t="s">
        <v>24</v>
      </c>
    </row>
    <row r="16" spans="1:7" x14ac:dyDescent="0.25">
      <c r="A16" s="180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25" sqref="F25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7" style="44" customWidth="1"/>
    <col min="5" max="5" width="3.140625" style="152" customWidth="1"/>
    <col min="6" max="6" width="26.5703125" style="40" customWidth="1"/>
    <col min="7" max="7" width="10.85546875" style="44" customWidth="1"/>
    <col min="8" max="8" width="10.85546875" style="42" customWidth="1"/>
    <col min="9" max="9" width="15.140625" style="152" customWidth="1"/>
    <col min="10" max="10" width="8.85546875" style="44" customWidth="1"/>
    <col min="11" max="11" width="15.28515625" style="183" bestFit="1" customWidth="1"/>
    <col min="12" max="12" width="14.28515625" style="183" bestFit="1" customWidth="1"/>
    <col min="13" max="13" width="15.28515625" style="183" bestFit="1" customWidth="1"/>
    <col min="14" max="14" width="11.5703125" style="183" customWidth="1"/>
    <col min="15" max="15" width="15.28515625" style="183" bestFit="1" customWidth="1"/>
    <col min="16" max="16" width="14.28515625" style="183" bestFit="1" customWidth="1"/>
    <col min="17" max="17" width="15.28515625" style="183" bestFit="1" customWidth="1"/>
    <col min="18" max="18" width="4.7109375" style="44" customWidth="1"/>
    <col min="19" max="22" width="9.140625" style="44"/>
    <col min="23" max="23" width="19.42578125" style="183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3" t="s">
        <v>39</v>
      </c>
      <c r="L1" s="183" t="s">
        <v>40</v>
      </c>
      <c r="M1" s="183" t="s">
        <v>41</v>
      </c>
      <c r="N1" s="183" t="s">
        <v>20</v>
      </c>
      <c r="O1" s="183" t="s">
        <v>42</v>
      </c>
      <c r="P1" s="183" t="s">
        <v>44</v>
      </c>
      <c r="Q1" s="183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40">
        <f ca="1">HYPERLINK("[NOTA_.XLSX]NOTA!c"&amp;PAJAK[[#This Row],[//]],IF(PAJAK[[#This Row],[//]]="","",INDEX(INDIRECT("NOTA["&amp;PAJAK[#Headers]&amp;"]"),PAJAK[[#This Row],[//]]-2)))</f>
        <v>1</v>
      </c>
      <c r="C2" s="40" t="str">
        <f ca="1">IF(PAJAK[[#This Row],[//]]="","",INDEX(INDIRECT("NOTA["&amp;PAJAK[#Headers]&amp;"]"),PAJAK[[#This Row],[//]]-2))</f>
        <v>KEN_0103_010-3</v>
      </c>
      <c r="D2" s="40" t="e">
        <f ca="1">MATCH(PAJAK[[#This Row],[ID]],[3]!Table1[ID],0)</f>
        <v>#REF!</v>
      </c>
      <c r="E2" s="41">
        <f ca="1">IF(PAJAK[[#This Row],[ID]]="","",COUNTIF(NOTA[ID_H],PAJAK[[#This Row],[ID]]))</f>
        <v>3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44986</v>
      </c>
      <c r="H2" s="42">
        <f ca="1">IF(PAJAK[[#This Row],[//]]="","",INDEX(INDIRECT("NOTA["&amp;PAJAK[#Headers]&amp;"]"),PAJAK[[#This Row],[//]]-2))</f>
        <v>44986</v>
      </c>
      <c r="I2" s="41" t="str">
        <f ca="1">IF(PAJAK[[#This Row],[//]]="","",INDEX(INDIRECT("NOTA["&amp;PAJAK[#Headers]&amp;"]"),PAJAK[[#This Row],[//]]-2))</f>
        <v>23030010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40243</v>
      </c>
      <c r="K2" s="183">
        <f ca="1">IF(PAJAK[[#This Row],[//]]="","",SUMIF(NOTA[ID_H],PAJAK[[#This Row],[ID]],NOTA[JUMLAH]))</f>
        <v>6156000</v>
      </c>
      <c r="L2" s="183">
        <f ca="1">IF(PAJAK[[#This Row],[//]]="","",SUMIF(NOTA[ID_H],PAJAK[[#This Row],[ID]],NOTA[DISC]))</f>
        <v>1046520</v>
      </c>
      <c r="M2" s="183">
        <f ca="1">PAJAK[[#This Row],[SUB TOTAL]]-PAJAK[[#This Row],[DISKON]]</f>
        <v>5109480</v>
      </c>
      <c r="N2" s="183">
        <f ca="1">IF(PAJAK[[#This Row],[//]]="","",INDEX(INDIRECT("NOTA["&amp;PAJAK[#Headers]&amp;"]"),PAJAK[[#This Row],[//]]-2+PAJAK[[#This Row],[QB]]-1))</f>
        <v>0</v>
      </c>
      <c r="O2" s="183">
        <f ca="1">(PAJAK[[#This Row],[SUB T-DISC]]-PAJAK[[#This Row],[DISC DLL]])/111%</f>
        <v>4603135.1351351347</v>
      </c>
      <c r="P2" s="183">
        <f ca="1">PAJAK[[#This Row],[DPP]]*PAJAK[[#This Row],[PPN]]</f>
        <v>506344.86486486479</v>
      </c>
      <c r="Q2" s="183">
        <f ca="1">PAJAK[[#This Row],[DPP]]+PAJAK[[#This Row],[PPN 11%]]</f>
        <v>5109479.9999999991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7</v>
      </c>
      <c r="B3" s="40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KEN_0103_009-10</v>
      </c>
      <c r="D3" s="40" t="e">
        <f ca="1">MATCH(PAJAK[[#This Row],[ID]],[3]!Table1[ID],0)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44986</v>
      </c>
      <c r="H3" s="42">
        <f ca="1">IF(PAJAK[[#This Row],[//]]="","",INDEX(INDIRECT("NOTA["&amp;PAJAK[#Headers]&amp;"]"),PAJAK[[#This Row],[//]]-2))</f>
        <v>44986</v>
      </c>
      <c r="I3" s="41" t="str">
        <f ca="1">IF(PAJAK[[#This Row],[//]]="","",INDEX(INDIRECT("NOTA["&amp;PAJAK[#Headers]&amp;"]"),PAJAK[[#This Row],[//]]-2))</f>
        <v>23030009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40242</v>
      </c>
      <c r="K3" s="183">
        <f ca="1">IF(PAJAK[[#This Row],[//]]="","",SUMIF(NOTA[ID_H],PAJAK[[#This Row],[ID]],NOTA[JUMLAH]))</f>
        <v>26811200</v>
      </c>
      <c r="L3" s="183">
        <f ca="1">IF(PAJAK[[#This Row],[//]]="","",SUMIF(NOTA[ID_H],PAJAK[[#This Row],[ID]],NOTA[DISC]))</f>
        <v>4557904</v>
      </c>
      <c r="M3" s="183">
        <f ca="1">PAJAK[[#This Row],[SUB TOTAL]]-PAJAK[[#This Row],[DISKON]]</f>
        <v>22253296</v>
      </c>
      <c r="N3" s="183">
        <f ca="1">IF(PAJAK[[#This Row],[//]]="","",INDEX(INDIRECT("NOTA["&amp;PAJAK[#Headers]&amp;"]"),PAJAK[[#This Row],[//]]-2+PAJAK[[#This Row],[QB]]-1))</f>
        <v>0</v>
      </c>
      <c r="O3" s="183">
        <f ca="1">(PAJAK[[#This Row],[SUB T-DISC]]-PAJAK[[#This Row],[DISC DLL]])/111%</f>
        <v>20048014.414414413</v>
      </c>
      <c r="P3" s="183">
        <f ca="1">PAJAK[[#This Row],[DPP]]*PAJAK[[#This Row],[PPN]]</f>
        <v>2205281.5855855853</v>
      </c>
      <c r="Q3" s="183">
        <f ca="1">PAJAK[[#This Row],[DPP]]+PAJAK[[#This Row],[PPN 11%]]</f>
        <v>22253296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34</v>
      </c>
      <c r="B4" s="153">
        <f ca="1">HYPERLINK("[NOTA_.XLSX]NOTA!c"&amp;PAJAK[[#This Row],[//]],IF(PAJAK[[#This Row],[//]]="","",INDEX(INDIRECT("NOTA["&amp;PAJAK[#Headers]&amp;"]"),PAJAK[[#This Row],[//]]-2)))</f>
        <v>9</v>
      </c>
      <c r="C4" s="44" t="str">
        <f ca="1">IF(PAJAK[[#This Row],[//]]="","",INDEX(INDIRECT("NOTA["&amp;PAJAK[#Headers]&amp;"]"),PAJAK[[#This Row],[//]]-2))</f>
        <v>ATA_0703_896-5</v>
      </c>
      <c r="D4" s="44" t="e">
        <f ca="1">MATCH(PAJAK[[#This Row],[ID]],[3]!Table1[ID],0)</f>
        <v>#REF!</v>
      </c>
      <c r="E4" s="152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ATALI MAKMUR</v>
      </c>
      <c r="G4" s="42">
        <f ca="1">IF(PAJAK[[#This Row],[//]]="","",INDEX(NOTA[TGL_H],PAJAK[[#This Row],[//]]-2))</f>
        <v>44992</v>
      </c>
      <c r="H4" s="42">
        <f ca="1">IF(PAJAK[[#This Row],[//]]="","",INDEX(INDIRECT("NOTA["&amp;PAJAK[#Headers]&amp;"]"),PAJAK[[#This Row],[//]]-2))</f>
        <v>44989</v>
      </c>
      <c r="I4" s="41" t="str">
        <f ca="1">IF(PAJAK[[#This Row],[//]]="","",INDEX(INDIRECT("NOTA["&amp;PAJAK[#Headers]&amp;"]"),PAJAK[[#This Row],[//]]-2))</f>
        <v>SA230303896</v>
      </c>
      <c r="J4" s="40" t="str">
        <f ca="1">IF(OR(PAJAK[[#This Row],[//]]="",INDEX(INDIRECT("NOTA["&amp;PAJAK[#Headers]&amp;"]"),PAJAK[[#This Row],[//]]-2)=""),"",INDEX(INDIRECT("NOTA["&amp;PAJAK[#Headers]&amp;"]"),PAJAK[[#This Row],[//]]-2))</f>
        <v/>
      </c>
      <c r="K4" s="183">
        <f ca="1">IF(PAJAK[[#This Row],[//]]="","",SUMIF(NOTA[ID_H],PAJAK[[#This Row],[ID]],NOTA[JUMLAH]))</f>
        <v>11576200</v>
      </c>
      <c r="L4" s="183">
        <f ca="1">IF(PAJAK[[#This Row],[//]]="","",SUMIF(NOTA[ID_H],PAJAK[[#This Row],[ID]],NOTA[DISC]))</f>
        <v>1949465.25</v>
      </c>
      <c r="M4" s="183">
        <f ca="1">PAJAK[[#This Row],[SUB TOTAL]]-PAJAK[[#This Row],[DISKON]]</f>
        <v>9626734.75</v>
      </c>
      <c r="N4" s="183">
        <f ca="1">IF(PAJAK[[#This Row],[//]]="","",INDEX(INDIRECT("NOTA["&amp;PAJAK[#Headers]&amp;"]"),PAJAK[[#This Row],[//]]-2+PAJAK[[#This Row],[QB]]-1))</f>
        <v>144666</v>
      </c>
      <c r="O4" s="183">
        <f ca="1">(PAJAK[[#This Row],[SUB T-DISC]]-PAJAK[[#This Row],[DISC DLL]])/111%</f>
        <v>8542404.2792792786</v>
      </c>
      <c r="P4" s="183">
        <f ca="1">PAJAK[[#This Row],[DPP]]*PAJAK[[#This Row],[PPN]]</f>
        <v>939664.47072072059</v>
      </c>
      <c r="Q4" s="183">
        <f ca="1">PAJAK[[#This Row],[DPP]]+PAJAK[[#This Row],[PPN 11%]]</f>
        <v>9482068.75</v>
      </c>
      <c r="R4" s="43" t="str">
        <f ca="1">IF(ISNUMBER(PAJAK[[#This Row],[//]]),PPN,"")</f>
        <v>11%</v>
      </c>
    </row>
    <row r="5" spans="1:18" x14ac:dyDescent="0.25">
      <c r="A5" s="44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153" t="str">
        <f ca="1">HYPERLINK("[NOTA_.XLSX]NOTA!c"&amp;PAJAK[[#This Row],[//]],IF(PAJAK[[#This Row],[//]]="","",INDEX(INDIRECT("NOTA["&amp;PAJAK[#Headers]&amp;"]"),PAJAK[[#This Row],[//]]-2)))</f>
        <v/>
      </c>
      <c r="C5" s="44" t="str">
        <f ca="1">IF(PAJAK[[#This Row],[//]]="","",INDEX(INDIRECT("NOTA["&amp;PAJAK[#Headers]&amp;"]"),PAJAK[[#This Row],[//]]-2))</f>
        <v/>
      </c>
      <c r="D5" s="44" t="e">
        <f ca="1">MATCH(PAJAK[[#This Row],[ID]],[3]!Table1[ID],0)</f>
        <v>#REF!</v>
      </c>
      <c r="E5" s="152" t="str">
        <f ca="1">IF(PAJAK[[#This Row],[ID]]="","",COUNTIF(NOTA[ID_H],PAJAK[[#This Row],[ID]]))</f>
        <v/>
      </c>
      <c r="F5" s="40" t="str">
        <f ca="1">IF(PAJAK[[#This Row],[//]]="","",INDEX(CONV[2],MATCH(INDEX(INDIRECT("NOTA["&amp;PAJAK[#Headers]&amp;"]"),PAJAK[[#This Row],[//]]-2),CONV[1],0),0))</f>
        <v/>
      </c>
      <c r="G5" s="42" t="str">
        <f ca="1">IF(PAJAK[[#This Row],[//]]="","",INDEX(NOTA[TGL_H],PAJAK[[#This Row],[//]]-2))</f>
        <v/>
      </c>
      <c r="H5" s="42" t="str">
        <f ca="1">IF(PAJAK[[#This Row],[//]]="","",INDEX(INDIRECT("NOTA["&amp;PAJAK[#Headers]&amp;"]"),PAJAK[[#This Row],[//]]-2))</f>
        <v/>
      </c>
      <c r="I5" s="41" t="str">
        <f ca="1">IF(PAJAK[[#This Row],[//]]="","",INDEX(INDIRECT("NOTA["&amp;PAJAK[#Headers]&amp;"]"),PAJAK[[#This Row],[//]]-2))</f>
        <v/>
      </c>
      <c r="J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183" t="str">
        <f ca="1">IF(PAJAK[[#This Row],[//]]="","",SUMIF(NOTA[ID_H],PAJAK[[#This Row],[ID]],NOTA[JUMLAH]))</f>
        <v/>
      </c>
      <c r="L5" s="183" t="str">
        <f ca="1">IF(PAJAK[[#This Row],[//]]="","",SUMIF(NOTA[ID_H],PAJAK[[#This Row],[ID]],NOTA[DISC]))</f>
        <v/>
      </c>
      <c r="M5" s="183" t="e">
        <f ca="1">PAJAK[[#This Row],[SUB TOTAL]]-PAJAK[[#This Row],[DISKON]]</f>
        <v>#VALUE!</v>
      </c>
      <c r="N5" s="183" t="str">
        <f ca="1">IF(PAJAK[[#This Row],[//]]="","",INDEX(INDIRECT("NOTA["&amp;PAJAK[#Headers]&amp;"]"),PAJAK[[#This Row],[//]]-2+PAJAK[[#This Row],[QB]]-1))</f>
        <v/>
      </c>
      <c r="O5" s="183" t="e">
        <f ca="1">(PAJAK[[#This Row],[SUB T-DISC]]-PAJAK[[#This Row],[DISC DLL]])/111%</f>
        <v>#VALUE!</v>
      </c>
      <c r="P5" s="183" t="e">
        <f ca="1">PAJAK[[#This Row],[DPP]]*PAJAK[[#This Row],[PPN]]</f>
        <v>#VALUE!</v>
      </c>
      <c r="Q5" s="183" t="e">
        <f ca="1">PAJAK[[#This Row],[DPP]]+PAJAK[[#This Row],[PPN 11%]]</f>
        <v>#VALUE!</v>
      </c>
      <c r="R5" s="43" t="str">
        <f ca="1">IF(ISNUMBER(PAJAK[[#This Row],[//]]),PPN,"")</f>
        <v/>
      </c>
    </row>
    <row r="6" spans="1:18" x14ac:dyDescent="0.25">
      <c r="A6" s="40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54" t="str">
        <f ca="1">HYPERLINK("[NOTA_.XLSX]NOTA!c"&amp;PAJAK[[#This Row],[//]],IF(PAJAK[[#This Row],[//]]="","",INDEX(INDIRECT("NOTA["&amp;PAJAK[#Headers]&amp;"]"),PAJAK[[#This Row],[//]]-2)))</f>
        <v/>
      </c>
      <c r="C6" s="40" t="str">
        <f ca="1">IF(PAJAK[[#This Row],[//]]="","",INDEX(INDIRECT("NOTA["&amp;PAJAK[#Headers]&amp;"]"),PAJAK[[#This Row],[//]]-2))</f>
        <v/>
      </c>
      <c r="D6" s="40" t="e">
        <f ca="1">MATCH(PAJAK[[#This Row],[ID]],[3]!Table1[ID],0)</f>
        <v>#REF!</v>
      </c>
      <c r="E6" s="41" t="str">
        <f ca="1">IF(PAJAK[[#This Row],[ID]]="","",COUNTIF(NOTA[ID_H],PAJAK[[#This Row],[ID]]))</f>
        <v/>
      </c>
      <c r="F6" s="40" t="str">
        <f ca="1">IF(PAJAK[[#This Row],[//]]="","",INDEX(CONV[2],MATCH(INDEX(INDIRECT("NOTA["&amp;PAJAK[#Headers]&amp;"]"),PAJAK[[#This Row],[//]]-2),CONV[1],0),0))</f>
        <v/>
      </c>
      <c r="G6" s="42" t="str">
        <f ca="1">IF(PAJAK[[#This Row],[//]]="","",INDEX(NOTA[TGL_H],PAJAK[[#This Row],[//]]-2))</f>
        <v/>
      </c>
      <c r="H6" s="42" t="str">
        <f ca="1">IF(PAJAK[[#This Row],[//]]="","",INDEX(INDIRECT("NOTA["&amp;PAJAK[#Headers]&amp;"]"),PAJAK[[#This Row],[//]]-2))</f>
        <v/>
      </c>
      <c r="I6" s="41" t="str">
        <f ca="1">IF(PAJAK[[#This Row],[//]]="","",INDEX(INDIRECT("NOTA["&amp;PAJAK[#Headers]&amp;"]"),PAJAK[[#This Row],[//]]-2))</f>
        <v/>
      </c>
      <c r="J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183" t="str">
        <f ca="1">IF(PAJAK[[#This Row],[//]]="","",SUMIF(NOTA[ID_H],PAJAK[[#This Row],[ID]],NOTA[JUMLAH]))</f>
        <v/>
      </c>
      <c r="L6" s="183" t="str">
        <f ca="1">IF(PAJAK[[#This Row],[//]]="","",SUMIF(NOTA[ID_H],PAJAK[[#This Row],[ID]],NOTA[DISC]))</f>
        <v/>
      </c>
      <c r="M6" s="183" t="e">
        <f ca="1">PAJAK[[#This Row],[SUB TOTAL]]-PAJAK[[#This Row],[DISKON]]</f>
        <v>#VALUE!</v>
      </c>
      <c r="N6" s="183" t="str">
        <f ca="1">IF(PAJAK[[#This Row],[//]]="","",INDEX(INDIRECT("NOTA["&amp;PAJAK[#Headers]&amp;"]"),PAJAK[[#This Row],[//]]-2+PAJAK[[#This Row],[QB]]-1))</f>
        <v/>
      </c>
      <c r="O6" s="183" t="e">
        <f ca="1">(PAJAK[[#This Row],[SUB T-DISC]]-PAJAK[[#This Row],[DISC DLL]])/111%</f>
        <v>#VALUE!</v>
      </c>
      <c r="P6" s="183" t="e">
        <f ca="1">PAJAK[[#This Row],[DPP]]*PAJAK[[#This Row],[PPN]]</f>
        <v>#VALUE!</v>
      </c>
      <c r="Q6" s="183" t="e">
        <f ca="1">PAJAK[[#This Row],[DPP]]+PAJAK[[#This Row],[PPN 11%]]</f>
        <v>#VALUE!</v>
      </c>
      <c r="R6" s="43" t="str">
        <f ca="1">IF(ISNUMBER(PAJAK[[#This Row],[//]]),PPN,"")</f>
        <v/>
      </c>
    </row>
    <row r="7" spans="1:18" x14ac:dyDescent="0.25">
      <c r="A7" s="44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53" t="str">
        <f ca="1">HYPERLINK("[NOTA_.XLSX]NOTA!c"&amp;PAJAK[[#This Row],[//]],IF(PAJAK[[#This Row],[//]]="","",INDEX(INDIRECT("NOTA["&amp;PAJAK[#Headers]&amp;"]"),PAJAK[[#This Row],[//]]-2)))</f>
        <v/>
      </c>
      <c r="C7" s="44" t="str">
        <f ca="1">IF(PAJAK[[#This Row],[//]]="","",INDEX(INDIRECT("NOTA["&amp;PAJAK[#Headers]&amp;"]"),PAJAK[[#This Row],[//]]-2))</f>
        <v/>
      </c>
      <c r="D7" s="44" t="e">
        <f ca="1">MATCH(PAJAK[[#This Row],[ID]],[3]!Table1[ID],0)</f>
        <v>#REF!</v>
      </c>
      <c r="E7" s="152" t="str">
        <f ca="1">IF(PAJAK[[#This Row],[ID]]="","",COUNTIF(NOTA[ID_H],PAJAK[[#This Row],[ID]]))</f>
        <v/>
      </c>
      <c r="F7" s="40" t="str">
        <f ca="1">IF(PAJAK[[#This Row],[//]]="","",INDEX(CONV[2],MATCH(INDEX(INDIRECT("NOTA["&amp;PAJAK[#Headers]&amp;"]"),PAJAK[[#This Row],[//]]-2),CONV[1],0),0))</f>
        <v/>
      </c>
      <c r="G7" s="42" t="str">
        <f ca="1">IF(PAJAK[[#This Row],[//]]="","",INDEX(NOTA[TGL_H],PAJAK[[#This Row],[//]]-2))</f>
        <v/>
      </c>
      <c r="H7" s="42" t="str">
        <f ca="1">IF(PAJAK[[#This Row],[//]]="","",INDEX(INDIRECT("NOTA["&amp;PAJAK[#Headers]&amp;"]"),PAJAK[[#This Row],[//]]-2))</f>
        <v/>
      </c>
      <c r="I7" s="41" t="str">
        <f ca="1">IF(PAJAK[[#This Row],[//]]="","",INDEX(INDIRECT("NOTA["&amp;PAJAK[#Headers]&amp;"]"),PAJAK[[#This Row],[//]]-2))</f>
        <v/>
      </c>
      <c r="J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183" t="str">
        <f ca="1">IF(PAJAK[[#This Row],[//]]="","",SUMIF(NOTA[ID_H],PAJAK[[#This Row],[ID]],NOTA[JUMLAH]))</f>
        <v/>
      </c>
      <c r="L7" s="183" t="str">
        <f ca="1">IF(PAJAK[[#This Row],[//]]="","",SUMIF(NOTA[ID_H],PAJAK[[#This Row],[ID]],NOTA[DISC]))</f>
        <v/>
      </c>
      <c r="M7" s="183" t="e">
        <f ca="1">PAJAK[[#This Row],[SUB TOTAL]]-PAJAK[[#This Row],[DISKON]]</f>
        <v>#VALUE!</v>
      </c>
      <c r="N7" s="183" t="str">
        <f ca="1">IF(PAJAK[[#This Row],[//]]="","",INDEX(INDIRECT("NOTA["&amp;PAJAK[#Headers]&amp;"]"),PAJAK[[#This Row],[//]]-2+PAJAK[[#This Row],[QB]]-1))</f>
        <v/>
      </c>
      <c r="O7" s="183" t="e">
        <f ca="1">(PAJAK[[#This Row],[SUB T-DISC]]-PAJAK[[#This Row],[DISC DLL]])/111%</f>
        <v>#VALUE!</v>
      </c>
      <c r="P7" s="183" t="e">
        <f ca="1">PAJAK[[#This Row],[DPP]]*PAJAK[[#This Row],[PPN]]</f>
        <v>#VALUE!</v>
      </c>
      <c r="Q7" s="183" t="e">
        <f ca="1">PAJAK[[#This Row],[DPP]]+PAJAK[[#This Row],[PPN 11%]]</f>
        <v>#VALUE!</v>
      </c>
      <c r="R7" s="43" t="str">
        <f ca="1">IF(ISNUMBER(PAJAK[[#This Row],[//]]),PPN,"")</f>
        <v/>
      </c>
    </row>
    <row r="8" spans="1:18" x14ac:dyDescent="0.25">
      <c r="A8" s="44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53" t="str">
        <f ca="1">HYPERLINK("[NOTA_.XLSX]NOTA!c"&amp;PAJAK[[#This Row],[//]],IF(PAJAK[[#This Row],[//]]="","",INDEX(INDIRECT("NOTA["&amp;PAJAK[#Headers]&amp;"]"),PAJAK[[#This Row],[//]]-2)))</f>
        <v/>
      </c>
      <c r="C8" s="44" t="str">
        <f ca="1">IF(PAJAK[[#This Row],[//]]="","",INDEX(INDIRECT("NOTA["&amp;PAJAK[#Headers]&amp;"]"),PAJAK[[#This Row],[//]]-2))</f>
        <v/>
      </c>
      <c r="D8" s="44" t="e">
        <f ca="1">MATCH(PAJAK[[#This Row],[ID]],[3]!Table1[ID],0)</f>
        <v>#REF!</v>
      </c>
      <c r="E8" s="152" t="str">
        <f ca="1">IF(PAJAK[[#This Row],[ID]]="","",COUNTIF(NOTA[ID_H],PAJAK[[#This Row],[ID]]))</f>
        <v/>
      </c>
      <c r="F8" s="40" t="str">
        <f ca="1">IF(PAJAK[[#This Row],[//]]="","",INDEX(CONV[2],MATCH(INDEX(INDIRECT("NOTA["&amp;PAJAK[#Headers]&amp;"]"),PAJAK[[#This Row],[//]]-2),CONV[1],0),0))</f>
        <v/>
      </c>
      <c r="G8" s="42" t="str">
        <f ca="1">IF(PAJAK[[#This Row],[//]]="","",INDEX(NOTA[TGL_H],PAJAK[[#This Row],[//]]-2))</f>
        <v/>
      </c>
      <c r="H8" s="42" t="str">
        <f ca="1">IF(PAJAK[[#This Row],[//]]="","",INDEX(INDIRECT("NOTA["&amp;PAJAK[#Headers]&amp;"]"),PAJAK[[#This Row],[//]]-2))</f>
        <v/>
      </c>
      <c r="I8" s="41" t="str">
        <f ca="1">IF(PAJAK[[#This Row],[//]]="","",INDEX(INDIRECT("NOTA["&amp;PAJAK[#Headers]&amp;"]"),PAJAK[[#This Row],[//]]-2))</f>
        <v/>
      </c>
      <c r="J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183" t="str">
        <f ca="1">IF(PAJAK[[#This Row],[//]]="","",SUMIF(NOTA[ID_H],PAJAK[[#This Row],[ID]],NOTA[JUMLAH]))</f>
        <v/>
      </c>
      <c r="L8" s="183" t="str">
        <f ca="1">IF(PAJAK[[#This Row],[//]]="","",SUMIF(NOTA[ID_H],PAJAK[[#This Row],[ID]],NOTA[DISC]))</f>
        <v/>
      </c>
      <c r="M8" s="183" t="e">
        <f ca="1">PAJAK[[#This Row],[SUB TOTAL]]-PAJAK[[#This Row],[DISKON]]</f>
        <v>#VALUE!</v>
      </c>
      <c r="N8" s="183" t="str">
        <f ca="1">IF(PAJAK[[#This Row],[//]]="","",INDEX(INDIRECT("NOTA["&amp;PAJAK[#Headers]&amp;"]"),PAJAK[[#This Row],[//]]-2+PAJAK[[#This Row],[QB]]-1))</f>
        <v/>
      </c>
      <c r="O8" s="183" t="e">
        <f ca="1">(PAJAK[[#This Row],[SUB T-DISC]]-PAJAK[[#This Row],[DISC DLL]])/111%</f>
        <v>#VALUE!</v>
      </c>
      <c r="P8" s="183" t="e">
        <f ca="1">PAJAK[[#This Row],[DPP]]*PAJAK[[#This Row],[PPN]]</f>
        <v>#VALUE!</v>
      </c>
      <c r="Q8" s="183" t="e">
        <f ca="1">PAJAK[[#This Row],[DPP]]+PAJAK[[#This Row],[PPN 11%]]</f>
        <v>#VALUE!</v>
      </c>
      <c r="R8" s="43" t="str">
        <f ca="1">IF(ISNUMBER(PAJAK[[#This Row],[//]]),PPN,"")</f>
        <v/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53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 t="e">
        <f ca="1">MATCH(PAJAK[[#This Row],[ID]],[3]!Table1[ID],0)</f>
        <v>#REF!</v>
      </c>
      <c r="E9" s="152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183" t="str">
        <f ca="1">IF(PAJAK[[#This Row],[//]]="","",SUMIF(NOTA[ID_H],PAJAK[[#This Row],[ID]],NOTA[JUMLAH]))</f>
        <v/>
      </c>
      <c r="L9" s="183" t="str">
        <f ca="1">IF(PAJAK[[#This Row],[//]]="","",SUMIF(NOTA[ID_H],PAJAK[[#This Row],[ID]],NOTA[DISC]))</f>
        <v/>
      </c>
      <c r="M9" s="183" t="e">
        <f ca="1">PAJAK[[#This Row],[SUB TOTAL]]-PAJAK[[#This Row],[DISKON]]</f>
        <v>#VALUE!</v>
      </c>
      <c r="N9" s="183" t="str">
        <f ca="1">IF(PAJAK[[#This Row],[//]]="","",INDEX(INDIRECT("NOTA["&amp;PAJAK[#Headers]&amp;"]"),PAJAK[[#This Row],[//]]-2+PAJAK[[#This Row],[QB]]-1))</f>
        <v/>
      </c>
      <c r="O9" s="183" t="e">
        <f ca="1">(PAJAK[[#This Row],[SUB T-DISC]]-PAJAK[[#This Row],[DISC DLL]])/111%</f>
        <v>#VALUE!</v>
      </c>
      <c r="P9" s="183" t="e">
        <f ca="1">PAJAK[[#This Row],[DPP]]*PAJAK[[#This Row],[PPN]]</f>
        <v>#VALUE!</v>
      </c>
      <c r="Q9" s="183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53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 t="e">
        <f ca="1">MATCH(PAJAK[[#This Row],[ID]],[3]!Table1[ID],0)</f>
        <v>#REF!</v>
      </c>
      <c r="E10" s="152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183" t="str">
        <f ca="1">IF(PAJAK[[#This Row],[//]]="","",SUMIF(NOTA[ID_H],PAJAK[[#This Row],[ID]],NOTA[JUMLAH]))</f>
        <v/>
      </c>
      <c r="L10" s="183" t="str">
        <f ca="1">IF(PAJAK[[#This Row],[//]]="","",SUMIF(NOTA[ID_H],PAJAK[[#This Row],[ID]],NOTA[DISC]))</f>
        <v/>
      </c>
      <c r="M10" s="183" t="e">
        <f ca="1">PAJAK[[#This Row],[SUB TOTAL]]-PAJAK[[#This Row],[DISKON]]</f>
        <v>#VALUE!</v>
      </c>
      <c r="N10" s="183" t="str">
        <f ca="1">IF(PAJAK[[#This Row],[//]]="","",INDEX(INDIRECT("NOTA["&amp;PAJAK[#Headers]&amp;"]"),PAJAK[[#This Row],[//]]-2+PAJAK[[#This Row],[QB]]-1))</f>
        <v/>
      </c>
      <c r="O10" s="183" t="e">
        <f ca="1">(PAJAK[[#This Row],[SUB T-DISC]]-PAJAK[[#This Row],[DISC DLL]])/111%</f>
        <v>#VALUE!</v>
      </c>
      <c r="P10" s="183" t="e">
        <f ca="1">PAJAK[[#This Row],[DPP]]*PAJAK[[#This Row],[PPN]]</f>
        <v>#VALUE!</v>
      </c>
      <c r="Q10" s="183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53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 t="e">
        <f ca="1">MATCH(PAJAK[[#This Row],[ID]],[3]!Table1[ID],0)</f>
        <v>#REF!</v>
      </c>
      <c r="E11" s="152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183" t="str">
        <f ca="1">IF(PAJAK[[#This Row],[//]]="","",SUMIF(NOTA[ID_H],PAJAK[[#This Row],[ID]],NOTA[JUMLAH]))</f>
        <v/>
      </c>
      <c r="L11" s="183" t="str">
        <f ca="1">IF(PAJAK[[#This Row],[//]]="","",SUMIF(NOTA[ID_H],PAJAK[[#This Row],[ID]],NOTA[DISC]))</f>
        <v/>
      </c>
      <c r="M11" s="183" t="e">
        <f ca="1">PAJAK[[#This Row],[SUB TOTAL]]-PAJAK[[#This Row],[DISKON]]</f>
        <v>#VALUE!</v>
      </c>
      <c r="N11" s="183" t="str">
        <f ca="1">IF(PAJAK[[#This Row],[//]]="","",INDEX(INDIRECT("NOTA["&amp;PAJAK[#Headers]&amp;"]"),PAJAK[[#This Row],[//]]-2+PAJAK[[#This Row],[QB]]-1))</f>
        <v/>
      </c>
      <c r="O11" s="183" t="e">
        <f ca="1">(PAJAK[[#This Row],[SUB T-DISC]]-PAJAK[[#This Row],[DISC DLL]])/111%</f>
        <v>#VALUE!</v>
      </c>
      <c r="P11" s="183" t="e">
        <f ca="1">PAJAK[[#This Row],[DPP]]*PAJAK[[#This Row],[PPN]]</f>
        <v>#VALUE!</v>
      </c>
      <c r="Q11" s="183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53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 t="e">
        <f ca="1">MATCH(PAJAK[[#This Row],[ID]],[3]!Table1[ID],0)</f>
        <v>#REF!</v>
      </c>
      <c r="E12" s="152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183" t="str">
        <f ca="1">IF(PAJAK[[#This Row],[//]]="","",SUMIF(NOTA[ID_H],PAJAK[[#This Row],[ID]],NOTA[JUMLAH]))</f>
        <v/>
      </c>
      <c r="L12" s="183" t="str">
        <f ca="1">IF(PAJAK[[#This Row],[//]]="","",SUMIF(NOTA[ID_H],PAJAK[[#This Row],[ID]],NOTA[DISC]))</f>
        <v/>
      </c>
      <c r="M12" s="183" t="e">
        <f ca="1">PAJAK[[#This Row],[SUB TOTAL]]-PAJAK[[#This Row],[DISKON]]</f>
        <v>#VALUE!</v>
      </c>
      <c r="N12" s="183" t="str">
        <f ca="1">IF(PAJAK[[#This Row],[//]]="","",INDEX(INDIRECT("NOTA["&amp;PAJAK[#Headers]&amp;"]"),PAJAK[[#This Row],[//]]-2+PAJAK[[#This Row],[QB]]-1))</f>
        <v/>
      </c>
      <c r="O12" s="183" t="e">
        <f ca="1">(PAJAK[[#This Row],[SUB T-DISC]]-PAJAK[[#This Row],[DISC DLL]])/111%</f>
        <v>#VALUE!</v>
      </c>
      <c r="P12" s="183" t="e">
        <f ca="1">PAJAK[[#This Row],[DPP]]*PAJAK[[#This Row],[PPN]]</f>
        <v>#VALUE!</v>
      </c>
      <c r="Q12" s="183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53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 t="e">
        <f ca="1">MATCH(PAJAK[[#This Row],[ID]],[3]!Table1[ID],0)</f>
        <v>#REF!</v>
      </c>
      <c r="E13" s="152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183" t="str">
        <f ca="1">IF(PAJAK[[#This Row],[//]]="","",SUMIF(NOTA[ID_H],PAJAK[[#This Row],[ID]],NOTA[JUMLAH]))</f>
        <v/>
      </c>
      <c r="L13" s="183" t="str">
        <f ca="1">IF(PAJAK[[#This Row],[//]]="","",SUMIF(NOTA[ID_H],PAJAK[[#This Row],[ID]],NOTA[DISC]))</f>
        <v/>
      </c>
      <c r="M13" s="183" t="e">
        <f ca="1">PAJAK[[#This Row],[SUB TOTAL]]-PAJAK[[#This Row],[DISKON]]</f>
        <v>#VALUE!</v>
      </c>
      <c r="N13" s="183" t="str">
        <f ca="1">IF(PAJAK[[#This Row],[//]]="","",INDEX(INDIRECT("NOTA["&amp;PAJAK[#Headers]&amp;"]"),PAJAK[[#This Row],[//]]-2+PAJAK[[#This Row],[QB]]-1))</f>
        <v/>
      </c>
      <c r="O13" s="183" t="e">
        <f ca="1">(PAJAK[[#This Row],[SUB T-DISC]]-PAJAK[[#This Row],[DISC DLL]])/111%</f>
        <v>#VALUE!</v>
      </c>
      <c r="P13" s="183" t="e">
        <f ca="1">PAJAK[[#This Row],[DPP]]*PAJAK[[#This Row],[PPN]]</f>
        <v>#VALUE!</v>
      </c>
      <c r="Q13" s="183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3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 t="e">
        <f ca="1">MATCH(PAJAK[[#This Row],[ID]],[3]!Table1[ID],0)</f>
        <v>#REF!</v>
      </c>
      <c r="E14" s="152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83" t="str">
        <f ca="1">IF(PAJAK[[#This Row],[//]]="","",SUMIF(NOTA[ID_H],PAJAK[[#This Row],[ID]],NOTA[JUMLAH]))</f>
        <v/>
      </c>
      <c r="L14" s="183" t="str">
        <f ca="1">IF(PAJAK[[#This Row],[//]]="","",SUMIF(NOTA[ID_H],PAJAK[[#This Row],[ID]],NOTA[DISC]))</f>
        <v/>
      </c>
      <c r="M14" s="183" t="e">
        <f ca="1">PAJAK[[#This Row],[SUB TOTAL]]-PAJAK[[#This Row],[DISKON]]</f>
        <v>#VALUE!</v>
      </c>
      <c r="N14" s="183" t="str">
        <f ca="1">IF(PAJAK[[#This Row],[//]]="","",INDEX(INDIRECT("NOTA["&amp;PAJAK[#Headers]&amp;"]"),PAJAK[[#This Row],[//]]-2+PAJAK[[#This Row],[QB]]-1))</f>
        <v/>
      </c>
      <c r="O14" s="183" t="e">
        <f ca="1">(PAJAK[[#This Row],[SUB T-DISC]]-PAJAK[[#This Row],[DISC DLL]])/111%</f>
        <v>#VALUE!</v>
      </c>
      <c r="P14" s="183" t="e">
        <f ca="1">PAJAK[[#This Row],[DPP]]*PAJAK[[#This Row],[PPN]]</f>
        <v>#VALUE!</v>
      </c>
      <c r="Q14" s="183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3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 t="e">
        <f ca="1">MATCH(PAJAK[[#This Row],[ID]],[3]!Table1[ID],0)</f>
        <v>#REF!</v>
      </c>
      <c r="E15" s="152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83" t="str">
        <f ca="1">IF(PAJAK[[#This Row],[//]]="","",SUMIF(NOTA[ID_H],PAJAK[[#This Row],[ID]],NOTA[JUMLAH]))</f>
        <v/>
      </c>
      <c r="L15" s="183" t="str">
        <f ca="1">IF(PAJAK[[#This Row],[//]]="","",SUMIF(NOTA[ID_H],PAJAK[[#This Row],[ID]],NOTA[DISC]))</f>
        <v/>
      </c>
      <c r="M15" s="183" t="e">
        <f ca="1">PAJAK[[#This Row],[SUB TOTAL]]-PAJAK[[#This Row],[DISKON]]</f>
        <v>#VALUE!</v>
      </c>
      <c r="N15" s="183" t="str">
        <f ca="1">IF(PAJAK[[#This Row],[//]]="","",INDEX(INDIRECT("NOTA["&amp;PAJAK[#Headers]&amp;"]"),PAJAK[[#This Row],[//]]-2+PAJAK[[#This Row],[QB]]-1))</f>
        <v/>
      </c>
      <c r="O15" s="183" t="e">
        <f ca="1">(PAJAK[[#This Row],[SUB T-DISC]]-PAJAK[[#This Row],[DISC DLL]])/111%</f>
        <v>#VALUE!</v>
      </c>
      <c r="P15" s="183" t="e">
        <f ca="1">PAJAK[[#This Row],[DPP]]*PAJAK[[#This Row],[PPN]]</f>
        <v>#VALUE!</v>
      </c>
      <c r="Q15" s="183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3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 t="e">
        <f ca="1">MATCH(PAJAK[[#This Row],[ID]],[3]!Table1[ID],0)</f>
        <v>#REF!</v>
      </c>
      <c r="E16" s="152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83" t="str">
        <f ca="1">IF(PAJAK[[#This Row],[//]]="","",SUMIF(NOTA[ID_H],PAJAK[[#This Row],[ID]],NOTA[JUMLAH]))</f>
        <v/>
      </c>
      <c r="L16" s="183" t="str">
        <f ca="1">IF(PAJAK[[#This Row],[//]]="","",SUMIF(NOTA[ID_H],PAJAK[[#This Row],[ID]],NOTA[DISC]))</f>
        <v/>
      </c>
      <c r="M16" s="183" t="e">
        <f ca="1">PAJAK[[#This Row],[SUB TOTAL]]-PAJAK[[#This Row],[DISKON]]</f>
        <v>#VALUE!</v>
      </c>
      <c r="N16" s="183" t="str">
        <f ca="1">IF(PAJAK[[#This Row],[//]]="","",INDEX(INDIRECT("NOTA["&amp;PAJAK[#Headers]&amp;"]"),PAJAK[[#This Row],[//]]-2+PAJAK[[#This Row],[QB]]-1))</f>
        <v/>
      </c>
      <c r="O16" s="183" t="e">
        <f ca="1">(PAJAK[[#This Row],[SUB T-DISC]]-PAJAK[[#This Row],[DISC DLL]])/111%</f>
        <v>#VALUE!</v>
      </c>
      <c r="P16" s="183" t="e">
        <f ca="1">PAJAK[[#This Row],[DPP]]*PAJAK[[#This Row],[PPN]]</f>
        <v>#VALUE!</v>
      </c>
      <c r="Q16" s="18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3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 t="e">
        <f ca="1">MATCH(PAJAK[[#This Row],[ID]],[3]!Table1[ID],0)</f>
        <v>#REF!</v>
      </c>
      <c r="E17" s="152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83" t="str">
        <f ca="1">IF(PAJAK[[#This Row],[//]]="","",SUMIF(NOTA[ID_H],PAJAK[[#This Row],[ID]],NOTA[JUMLAH]))</f>
        <v/>
      </c>
      <c r="L17" s="183" t="str">
        <f ca="1">IF(PAJAK[[#This Row],[//]]="","",SUMIF(NOTA[ID_H],PAJAK[[#This Row],[ID]],NOTA[DISC]))</f>
        <v/>
      </c>
      <c r="M17" s="183" t="e">
        <f ca="1">PAJAK[[#This Row],[SUB TOTAL]]-PAJAK[[#This Row],[DISKON]]</f>
        <v>#VALUE!</v>
      </c>
      <c r="N17" s="183" t="str">
        <f ca="1">IF(PAJAK[[#This Row],[//]]="","",INDEX(INDIRECT("NOTA["&amp;PAJAK[#Headers]&amp;"]"),PAJAK[[#This Row],[//]]-2+PAJAK[[#This Row],[QB]]-1))</f>
        <v/>
      </c>
      <c r="O17" s="183" t="e">
        <f ca="1">(PAJAK[[#This Row],[SUB T-DISC]]-PAJAK[[#This Row],[DISC DLL]])/111%</f>
        <v>#VALUE!</v>
      </c>
      <c r="P17" s="183" t="e">
        <f ca="1">PAJAK[[#This Row],[DPP]]*PAJAK[[#This Row],[PPN]]</f>
        <v>#VALUE!</v>
      </c>
      <c r="Q17" s="18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4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3" t="str">
        <f ca="1">HYPERLINK("[NOTA_.XLSX]NOTA!c"&amp;PAJAK[[#This Row],[//]],IF(PAJAK[[#This Row],[//]]="","",INDEX(INDIRECT("NOTA["&amp;PAJAK[#Headers]&amp;"]"),PAJAK[[#This Row],[//]]-2)))</f>
        <v/>
      </c>
      <c r="C18" s="44" t="str">
        <f ca="1">IF(PAJAK[[#This Row],[//]]="","",INDEX(INDIRECT("NOTA["&amp;PAJAK[#Headers]&amp;"]"),PAJAK[[#This Row],[//]]-2))</f>
        <v/>
      </c>
      <c r="D18" s="44" t="e">
        <f ca="1">MATCH(PAJAK[[#This Row],[ID]],[3]!Table1[ID],0)</f>
        <v>#REF!</v>
      </c>
      <c r="E18" s="152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83" t="str">
        <f ca="1">IF(PAJAK[[#This Row],[//]]="","",SUMIF(NOTA[ID_H],PAJAK[[#This Row],[ID]],NOTA[JUMLAH]))</f>
        <v/>
      </c>
      <c r="L18" s="183" t="str">
        <f ca="1">IF(PAJAK[[#This Row],[//]]="","",SUMIF(NOTA[ID_H],PAJAK[[#This Row],[ID]],NOTA[DISC]))</f>
        <v/>
      </c>
      <c r="M18" s="183" t="e">
        <f ca="1">PAJAK[[#This Row],[SUB TOTAL]]-PAJAK[[#This Row],[DISKON]]</f>
        <v>#VALUE!</v>
      </c>
      <c r="N18" s="183" t="str">
        <f ca="1">IF(PAJAK[[#This Row],[//]]="","",INDEX(INDIRECT("NOTA["&amp;PAJAK[#Headers]&amp;"]"),PAJAK[[#This Row],[//]]-2+PAJAK[[#This Row],[QB]]-1))</f>
        <v/>
      </c>
      <c r="O18" s="183" t="e">
        <f ca="1">(PAJAK[[#This Row],[SUB T-DISC]]-PAJAK[[#This Row],[DISC DLL]])/111%</f>
        <v>#VALUE!</v>
      </c>
      <c r="P18" s="183" t="e">
        <f ca="1">PAJAK[[#This Row],[DPP]]*PAJAK[[#This Row],[PPN]]</f>
        <v>#VALUE!</v>
      </c>
      <c r="Q18" s="18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53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 t="e">
        <f ca="1">MATCH(PAJAK[[#This Row],[ID]],[3]!Table1[ID],0)</f>
        <v>#REF!</v>
      </c>
      <c r="E19" s="152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83" t="str">
        <f ca="1">IF(PAJAK[[#This Row],[//]]="","",SUMIF(NOTA[ID_H],PAJAK[[#This Row],[ID]],NOTA[JUMLAH]))</f>
        <v/>
      </c>
      <c r="L19" s="183" t="str">
        <f ca="1">IF(PAJAK[[#This Row],[//]]="","",SUMIF(NOTA[ID_H],PAJAK[[#This Row],[ID]],NOTA[DISC]))</f>
        <v/>
      </c>
      <c r="M19" s="183" t="e">
        <f ca="1">PAJAK[[#This Row],[SUB TOTAL]]-PAJAK[[#This Row],[DISKON]]</f>
        <v>#VALUE!</v>
      </c>
      <c r="N19" s="183" t="str">
        <f ca="1">IF(PAJAK[[#This Row],[//]]="","",INDEX(INDIRECT("NOTA["&amp;PAJAK[#Headers]&amp;"]"),PAJAK[[#This Row],[//]]-2+PAJAK[[#This Row],[QB]]-1))</f>
        <v/>
      </c>
      <c r="O19" s="183" t="e">
        <f ca="1">(PAJAK[[#This Row],[SUB T-DISC]]-PAJAK[[#This Row],[DISC DLL]])/111%</f>
        <v>#VALUE!</v>
      </c>
      <c r="P19" s="183" t="e">
        <f ca="1">PAJAK[[#This Row],[DPP]]*PAJAK[[#This Row],[PPN]]</f>
        <v>#VALUE!</v>
      </c>
      <c r="Q19" s="18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3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 t="e">
        <f ca="1">MATCH(PAJAK[[#This Row],[ID]],[3]!Table1[ID],0)</f>
        <v>#REF!</v>
      </c>
      <c r="E20" s="152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83" t="str">
        <f ca="1">IF(PAJAK[[#This Row],[//]]="","",SUMIF(NOTA[ID_H],PAJAK[[#This Row],[ID]],NOTA[JUMLAH]))</f>
        <v/>
      </c>
      <c r="L20" s="183" t="str">
        <f ca="1">IF(PAJAK[[#This Row],[//]]="","",SUMIF(NOTA[ID_H],PAJAK[[#This Row],[ID]],NOTA[DISC]))</f>
        <v/>
      </c>
      <c r="M20" s="183" t="e">
        <f ca="1">PAJAK[[#This Row],[SUB TOTAL]]-PAJAK[[#This Row],[DISKON]]</f>
        <v>#VALUE!</v>
      </c>
      <c r="N20" s="183" t="str">
        <f ca="1">IF(PAJAK[[#This Row],[//]]="","",INDEX(INDIRECT("NOTA["&amp;PAJAK[#Headers]&amp;"]"),PAJAK[[#This Row],[//]]-2+PAJAK[[#This Row],[QB]]-1))</f>
        <v/>
      </c>
      <c r="O20" s="183" t="e">
        <f ca="1">(PAJAK[[#This Row],[SUB T-DISC]]-PAJAK[[#This Row],[DISC DLL]])/111%</f>
        <v>#VALUE!</v>
      </c>
      <c r="P20" s="183" t="e">
        <f ca="1">PAJAK[[#This Row],[DPP]]*PAJAK[[#This Row],[PPN]]</f>
        <v>#VALUE!</v>
      </c>
      <c r="Q20" s="18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3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 t="e">
        <f ca="1">MATCH(PAJAK[[#This Row],[ID]],[3]!Table1[ID],0)</f>
        <v>#REF!</v>
      </c>
      <c r="E21" s="152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83" t="str">
        <f ca="1">IF(PAJAK[[#This Row],[//]]="","",SUMIF(NOTA[ID_H],PAJAK[[#This Row],[ID]],NOTA[JUMLAH]))</f>
        <v/>
      </c>
      <c r="L21" s="183" t="str">
        <f ca="1">IF(PAJAK[[#This Row],[//]]="","",SUMIF(NOTA[ID_H],PAJAK[[#This Row],[ID]],NOTA[DISC]))</f>
        <v/>
      </c>
      <c r="M21" s="183" t="e">
        <f ca="1">PAJAK[[#This Row],[SUB TOTAL]]-PAJAK[[#This Row],[DISKON]]</f>
        <v>#VALUE!</v>
      </c>
      <c r="N21" s="183" t="str">
        <f ca="1">IF(PAJAK[[#This Row],[//]]="","",INDEX(INDIRECT("NOTA["&amp;PAJAK[#Headers]&amp;"]"),PAJAK[[#This Row],[//]]-2+PAJAK[[#This Row],[QB]]-1))</f>
        <v/>
      </c>
      <c r="O21" s="183" t="e">
        <f ca="1">(PAJAK[[#This Row],[SUB T-DISC]]-PAJAK[[#This Row],[DISC DLL]])/111%</f>
        <v>#VALUE!</v>
      </c>
      <c r="P21" s="183" t="e">
        <f ca="1">PAJAK[[#This Row],[DPP]]*PAJAK[[#This Row],[PPN]]</f>
        <v>#VALUE!</v>
      </c>
      <c r="Q21" s="18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3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 t="e">
        <f ca="1">MATCH(PAJAK[[#This Row],[ID]],[3]!Table1[ID],0)</f>
        <v>#REF!</v>
      </c>
      <c r="E22" s="152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83" t="str">
        <f ca="1">IF(PAJAK[[#This Row],[//]]="","",SUMIF(NOTA[ID_H],PAJAK[[#This Row],[ID]],NOTA[JUMLAH]))</f>
        <v/>
      </c>
      <c r="L22" s="183" t="str">
        <f ca="1">IF(PAJAK[[#This Row],[//]]="","",SUMIF(NOTA[ID_H],PAJAK[[#This Row],[ID]],NOTA[DISC]))</f>
        <v/>
      </c>
      <c r="M22" s="183" t="e">
        <f ca="1">PAJAK[[#This Row],[SUB TOTAL]]-PAJAK[[#This Row],[DISKON]]</f>
        <v>#VALUE!</v>
      </c>
      <c r="N22" s="183" t="str">
        <f ca="1">IF(PAJAK[[#This Row],[//]]="","",INDEX(INDIRECT("NOTA["&amp;PAJAK[#Headers]&amp;"]"),PAJAK[[#This Row],[//]]-2+PAJAK[[#This Row],[QB]]-1))</f>
        <v/>
      </c>
      <c r="O22" s="183" t="e">
        <f ca="1">(PAJAK[[#This Row],[SUB T-DISC]]-PAJAK[[#This Row],[DISC DLL]])/111%</f>
        <v>#VALUE!</v>
      </c>
      <c r="P22" s="183" t="e">
        <f ca="1">PAJAK[[#This Row],[DPP]]*PAJAK[[#This Row],[PPN]]</f>
        <v>#VALUE!</v>
      </c>
      <c r="Q22" s="18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3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 t="e">
        <f ca="1">MATCH(PAJAK[[#This Row],[ID]],[3]!Table1[ID],0)</f>
        <v>#REF!</v>
      </c>
      <c r="E23" s="152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83" t="str">
        <f ca="1">IF(PAJAK[[#This Row],[//]]="","",SUMIF(NOTA[ID_H],PAJAK[[#This Row],[ID]],NOTA[JUMLAH]))</f>
        <v/>
      </c>
      <c r="L23" s="183" t="str">
        <f ca="1">IF(PAJAK[[#This Row],[//]]="","",SUMIF(NOTA[ID_H],PAJAK[[#This Row],[ID]],NOTA[DISC]))</f>
        <v/>
      </c>
      <c r="M23" s="183" t="e">
        <f ca="1">PAJAK[[#This Row],[SUB TOTAL]]-PAJAK[[#This Row],[DISKON]]</f>
        <v>#VALUE!</v>
      </c>
      <c r="N23" s="183" t="str">
        <f ca="1">IF(PAJAK[[#This Row],[//]]="","",INDEX(INDIRECT("NOTA["&amp;PAJAK[#Headers]&amp;"]"),PAJAK[[#This Row],[//]]-2+PAJAK[[#This Row],[QB]]-1))</f>
        <v/>
      </c>
      <c r="O23" s="183" t="e">
        <f ca="1">(PAJAK[[#This Row],[SUB T-DISC]]-PAJAK[[#This Row],[DISC DLL]])/111%</f>
        <v>#VALUE!</v>
      </c>
      <c r="P23" s="183" t="e">
        <f ca="1">PAJAK[[#This Row],[DPP]]*PAJAK[[#This Row],[PPN]]</f>
        <v>#VALUE!</v>
      </c>
      <c r="Q23" s="18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3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 t="e">
        <f ca="1">MATCH(PAJAK[[#This Row],[ID]],[3]!Table1[ID],0)</f>
        <v>#REF!</v>
      </c>
      <c r="E24" s="152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83" t="str">
        <f ca="1">IF(PAJAK[[#This Row],[//]]="","",SUMIF(NOTA[ID_H],PAJAK[[#This Row],[ID]],NOTA[JUMLAH]))</f>
        <v/>
      </c>
      <c r="L24" s="183" t="str">
        <f ca="1">IF(PAJAK[[#This Row],[//]]="","",SUMIF(NOTA[ID_H],PAJAK[[#This Row],[ID]],NOTA[DISC]))</f>
        <v/>
      </c>
      <c r="M24" s="183" t="e">
        <f ca="1">PAJAK[[#This Row],[SUB TOTAL]]-PAJAK[[#This Row],[DISKON]]</f>
        <v>#VALUE!</v>
      </c>
      <c r="N24" s="183" t="str">
        <f ca="1">IF(PAJAK[[#This Row],[//]]="","",INDEX(INDIRECT("NOTA["&amp;PAJAK[#Headers]&amp;"]"),PAJAK[[#This Row],[//]]-2+PAJAK[[#This Row],[QB]]-1))</f>
        <v/>
      </c>
      <c r="O24" s="183" t="e">
        <f ca="1">(PAJAK[[#This Row],[SUB T-DISC]]-PAJAK[[#This Row],[DISC DLL]])/111%</f>
        <v>#VALUE!</v>
      </c>
      <c r="P24" s="183" t="e">
        <f ca="1">PAJAK[[#This Row],[DPP]]*PAJAK[[#This Row],[PPN]]</f>
        <v>#VALUE!</v>
      </c>
      <c r="Q24" s="18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 t="e">
        <f ca="1">MATCH(PAJAK[[#This Row],[ID]],[3]!Table1[ID],0)</f>
        <v>#REF!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83" t="str">
        <f ca="1">IF(PAJAK[[#This Row],[//]]="","",SUMIF(NOTA[ID_H],PAJAK[[#This Row],[ID]],NOTA[JUMLAH]))</f>
        <v/>
      </c>
      <c r="L25" s="183" t="str">
        <f ca="1">IF(PAJAK[[#This Row],[//]]="","",SUMIF(NOTA[ID_H],PAJAK[[#This Row],[ID]],NOTA[DISC]))</f>
        <v/>
      </c>
      <c r="M25" s="183" t="e">
        <f ca="1">PAJAK[[#This Row],[SUB TOTAL]]-PAJAK[[#This Row],[DISKON]]</f>
        <v>#VALUE!</v>
      </c>
      <c r="N25" s="183" t="str">
        <f ca="1">IF(PAJAK[[#This Row],[//]]="","",INDEX(INDIRECT("NOTA["&amp;PAJAK[#Headers]&amp;"]"),PAJAK[[#This Row],[//]]-2+PAJAK[[#This Row],[QB]]-1))</f>
        <v/>
      </c>
      <c r="O25" s="183" t="e">
        <f ca="1">(PAJAK[[#This Row],[SUB T-DISC]]-PAJAK[[#This Row],[DISC DLL]])/111%</f>
        <v>#VALUE!</v>
      </c>
      <c r="P25" s="183" t="e">
        <f ca="1">PAJAK[[#This Row],[DPP]]*PAJAK[[#This Row],[PPN]]</f>
        <v>#VALUE!</v>
      </c>
      <c r="Q25" s="18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3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 t="e">
        <f ca="1">MATCH(PAJAK[[#This Row],[ID]],[3]!Table1[ID],0)</f>
        <v>#REF!</v>
      </c>
      <c r="E26" s="152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83" t="str">
        <f ca="1">IF(PAJAK[[#This Row],[//]]="","",SUMIF(NOTA[ID_H],PAJAK[[#This Row],[ID]],NOTA[JUMLAH]))</f>
        <v/>
      </c>
      <c r="L26" s="183" t="str">
        <f ca="1">IF(PAJAK[[#This Row],[//]]="","",SUMIF(NOTA[ID_H],PAJAK[[#This Row],[ID]],NOTA[DISC]))</f>
        <v/>
      </c>
      <c r="M26" s="183" t="e">
        <f ca="1">PAJAK[[#This Row],[SUB TOTAL]]-PAJAK[[#This Row],[DISKON]]</f>
        <v>#VALUE!</v>
      </c>
      <c r="N26" s="183" t="str">
        <f ca="1">IF(PAJAK[[#This Row],[//]]="","",INDEX(INDIRECT("NOTA["&amp;PAJAK[#Headers]&amp;"]"),PAJAK[[#This Row],[//]]-2+PAJAK[[#This Row],[QB]]-1))</f>
        <v/>
      </c>
      <c r="O26" s="183" t="e">
        <f ca="1">(PAJAK[[#This Row],[SUB T-DISC]]-PAJAK[[#This Row],[DISC DLL]])/111%</f>
        <v>#VALUE!</v>
      </c>
      <c r="P26" s="183" t="e">
        <f ca="1">PAJAK[[#This Row],[DPP]]*PAJAK[[#This Row],[PPN]]</f>
        <v>#VALUE!</v>
      </c>
      <c r="Q26" s="18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 t="e">
        <f ca="1">MATCH(PAJAK[[#This Row],[ID]],[3]!Table1[ID],0)</f>
        <v>#REF!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83" t="str">
        <f ca="1">IF(PAJAK[[#This Row],[//]]="","",SUMIF(NOTA[ID_H],PAJAK[[#This Row],[ID]],NOTA[JUMLAH]))</f>
        <v/>
      </c>
      <c r="L27" s="183" t="str">
        <f ca="1">IF(PAJAK[[#This Row],[//]]="","",SUMIF(NOTA[ID_H],PAJAK[[#This Row],[ID]],NOTA[DISC]))</f>
        <v/>
      </c>
      <c r="M27" s="183" t="e">
        <f ca="1">PAJAK[[#This Row],[SUB TOTAL]]-PAJAK[[#This Row],[DISKON]]</f>
        <v>#VALUE!</v>
      </c>
      <c r="N27" s="183" t="str">
        <f ca="1">IF(PAJAK[[#This Row],[//]]="","",INDEX(INDIRECT("NOTA["&amp;PAJAK[#Headers]&amp;"]"),PAJAK[[#This Row],[//]]-2+PAJAK[[#This Row],[QB]]-1))</f>
        <v/>
      </c>
      <c r="O27" s="183" t="e">
        <f ca="1">(PAJAK[[#This Row],[SUB T-DISC]]-PAJAK[[#This Row],[DISC DLL]])/111%</f>
        <v>#VALUE!</v>
      </c>
      <c r="P27" s="183" t="e">
        <f ca="1">PAJAK[[#This Row],[DPP]]*PAJAK[[#This Row],[PPN]]</f>
        <v>#VALUE!</v>
      </c>
      <c r="Q27" s="18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 t="e">
        <f ca="1">MATCH(PAJAK[[#This Row],[ID]],[3]!Table1[ID],0)</f>
        <v>#REF!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83" t="str">
        <f ca="1">IF(PAJAK[[#This Row],[//]]="","",SUMIF(NOTA[ID_H],PAJAK[[#This Row],[ID]],NOTA[JUMLAH]))</f>
        <v/>
      </c>
      <c r="L28" s="183" t="str">
        <f ca="1">IF(PAJAK[[#This Row],[//]]="","",SUMIF(NOTA[ID_H],PAJAK[[#This Row],[ID]],NOTA[DISC]))</f>
        <v/>
      </c>
      <c r="M28" s="183" t="e">
        <f ca="1">PAJAK[[#This Row],[SUB TOTAL]]-PAJAK[[#This Row],[DISKON]]</f>
        <v>#VALUE!</v>
      </c>
      <c r="N28" s="183" t="str">
        <f ca="1">IF(PAJAK[[#This Row],[//]]="","",INDEX(INDIRECT("NOTA["&amp;PAJAK[#Headers]&amp;"]"),PAJAK[[#This Row],[//]]-2+PAJAK[[#This Row],[QB]]-1))</f>
        <v/>
      </c>
      <c r="O28" s="183" t="e">
        <f ca="1">(PAJAK[[#This Row],[SUB T-DISC]]-PAJAK[[#This Row],[DISC DLL]])/111%</f>
        <v>#VALUE!</v>
      </c>
      <c r="P28" s="183" t="e">
        <f ca="1">PAJAK[[#This Row],[DPP]]*PAJAK[[#This Row],[PPN]]</f>
        <v>#VALUE!</v>
      </c>
      <c r="Q28" s="18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 t="e">
        <f ca="1">MATCH(PAJAK[[#This Row],[ID]],[3]!Table1[ID],0)</f>
        <v>#REF!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83" t="str">
        <f ca="1">IF(PAJAK[[#This Row],[//]]="","",SUMIF(NOTA[ID_H],PAJAK[[#This Row],[ID]],NOTA[JUMLAH]))</f>
        <v/>
      </c>
      <c r="L29" s="183" t="str">
        <f ca="1">IF(PAJAK[[#This Row],[//]]="","",SUMIF(NOTA[ID_H],PAJAK[[#This Row],[ID]],NOTA[DISC]))</f>
        <v/>
      </c>
      <c r="M29" s="183" t="e">
        <f ca="1">PAJAK[[#This Row],[SUB TOTAL]]-PAJAK[[#This Row],[DISKON]]</f>
        <v>#VALUE!</v>
      </c>
      <c r="N29" s="183" t="str">
        <f ca="1">IF(PAJAK[[#This Row],[//]]="","",INDEX(INDIRECT("NOTA["&amp;PAJAK[#Headers]&amp;"]"),PAJAK[[#This Row],[//]]-2+PAJAK[[#This Row],[QB]]-1))</f>
        <v/>
      </c>
      <c r="O29" s="183" t="e">
        <f ca="1">(PAJAK[[#This Row],[SUB T-DISC]]-PAJAK[[#This Row],[DISC DLL]])/111%</f>
        <v>#VALUE!</v>
      </c>
      <c r="P29" s="183" t="e">
        <f ca="1">PAJAK[[#This Row],[DPP]]*PAJAK[[#This Row],[PPN]]</f>
        <v>#VALUE!</v>
      </c>
      <c r="Q29" s="18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4" t="str">
        <f ca="1">HYPERLINK("[NOTA_.XLSX]NOTA!c"&amp;PAJAK[[#This Row],[//]],IF(PAJAK[[#This Row],[//]]="","",INDEX(INDIRECT("NOTA["&amp;PAJAK[#Headers]&amp;"]"),PAJAK[[#This Row],[//]]-2)))</f>
        <v/>
      </c>
      <c r="C30" s="40" t="str">
        <f ca="1">IF(PAJAK[[#This Row],[//]]="","",INDEX(INDIRECT("NOTA["&amp;PAJAK[#Headers]&amp;"]"),PAJAK[[#This Row],[//]]-2))</f>
        <v/>
      </c>
      <c r="D30" s="40" t="e">
        <f ca="1">MATCH(PAJAK[[#This Row],[ID]],[3]!Table1[ID],0)</f>
        <v>#REF!</v>
      </c>
      <c r="E30" s="41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83" t="str">
        <f ca="1">IF(PAJAK[[#This Row],[//]]="","",SUMIF(NOTA[ID_H],PAJAK[[#This Row],[ID]],NOTA[JUMLAH]))</f>
        <v/>
      </c>
      <c r="L30" s="183" t="str">
        <f ca="1">IF(PAJAK[[#This Row],[//]]="","",SUMIF(NOTA[ID_H],PAJAK[[#This Row],[ID]],NOTA[DISC]))</f>
        <v/>
      </c>
      <c r="M30" s="183" t="e">
        <f ca="1">PAJAK[[#This Row],[SUB TOTAL]]-PAJAK[[#This Row],[DISKON]]</f>
        <v>#VALUE!</v>
      </c>
      <c r="N30" s="183" t="str">
        <f ca="1">IF(PAJAK[[#This Row],[//]]="","",INDEX(INDIRECT("NOTA["&amp;PAJAK[#Headers]&amp;"]"),PAJAK[[#This Row],[//]]-2+PAJAK[[#This Row],[QB]]-1))</f>
        <v/>
      </c>
      <c r="O30" s="183" t="e">
        <f ca="1">(PAJAK[[#This Row],[SUB T-DISC]]-PAJAK[[#This Row],[DISC DLL]])/111%</f>
        <v>#VALUE!</v>
      </c>
      <c r="P30" s="183" t="e">
        <f ca="1">PAJAK[[#This Row],[DPP]]*PAJAK[[#This Row],[PPN]]</f>
        <v>#VALUE!</v>
      </c>
      <c r="Q30" s="18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3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 t="e">
        <f ca="1">MATCH(PAJAK[[#This Row],[ID]],[3]!Table1[ID],0)</f>
        <v>#REF!</v>
      </c>
      <c r="E31" s="152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83" t="str">
        <f ca="1">IF(PAJAK[[#This Row],[//]]="","",SUMIF(NOTA[ID_H],PAJAK[[#This Row],[ID]],NOTA[JUMLAH]))</f>
        <v/>
      </c>
      <c r="L31" s="183" t="str">
        <f ca="1">IF(PAJAK[[#This Row],[//]]="","",SUMIF(NOTA[ID_H],PAJAK[[#This Row],[ID]],NOTA[DISC]))</f>
        <v/>
      </c>
      <c r="M31" s="183" t="e">
        <f ca="1">PAJAK[[#This Row],[SUB TOTAL]]-PAJAK[[#This Row],[DISKON]]</f>
        <v>#VALUE!</v>
      </c>
      <c r="N31" s="183" t="str">
        <f ca="1">IF(PAJAK[[#This Row],[//]]="","",INDEX(INDIRECT("NOTA["&amp;PAJAK[#Headers]&amp;"]"),PAJAK[[#This Row],[//]]-2+PAJAK[[#This Row],[QB]]-1))</f>
        <v/>
      </c>
      <c r="O31" s="183" t="e">
        <f ca="1">(PAJAK[[#This Row],[SUB T-DISC]]-PAJAK[[#This Row],[DISC DLL]])/111%</f>
        <v>#VALUE!</v>
      </c>
      <c r="P31" s="183" t="e">
        <f ca="1">PAJAK[[#This Row],[DPP]]*PAJAK[[#This Row],[PPN]]</f>
        <v>#VALUE!</v>
      </c>
      <c r="Q31" s="18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0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4" t="str">
        <f ca="1">HYPERLINK("[NOTA_.XLSX]NOTA!c"&amp;PAJAK[[#This Row],[//]],IF(PAJAK[[#This Row],[//]]="","",INDEX(INDIRECT("NOTA["&amp;PAJAK[#Headers]&amp;"]"),PAJAK[[#This Row],[//]]-2)))</f>
        <v/>
      </c>
      <c r="C32" s="40" t="str">
        <f ca="1">IF(PAJAK[[#This Row],[//]]="","",INDEX(INDIRECT("NOTA["&amp;PAJAK[#Headers]&amp;"]"),PAJAK[[#This Row],[//]]-2))</f>
        <v/>
      </c>
      <c r="D32" s="40" t="e">
        <f ca="1">MATCH(PAJAK[[#This Row],[ID]],[3]!Table1[ID],0)</f>
        <v>#REF!</v>
      </c>
      <c r="E32" s="41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83" t="str">
        <f ca="1">IF(PAJAK[[#This Row],[//]]="","",SUMIF(NOTA[ID_H],PAJAK[[#This Row],[ID]],NOTA[JUMLAH]))</f>
        <v/>
      </c>
      <c r="L32" s="183" t="str">
        <f ca="1">IF(PAJAK[[#This Row],[//]]="","",SUMIF(NOTA[ID_H],PAJAK[[#This Row],[ID]],NOTA[DISC]))</f>
        <v/>
      </c>
      <c r="M32" s="183" t="e">
        <f ca="1">PAJAK[[#This Row],[SUB TOTAL]]-PAJAK[[#This Row],[DISKON]]</f>
        <v>#VALUE!</v>
      </c>
      <c r="N32" s="183" t="str">
        <f ca="1">IF(PAJAK[[#This Row],[//]]="","",INDEX(INDIRECT("NOTA["&amp;PAJAK[#Headers]&amp;"]"),PAJAK[[#This Row],[//]]-2+PAJAK[[#This Row],[QB]]-1))</f>
        <v/>
      </c>
      <c r="O32" s="183" t="e">
        <f ca="1">(PAJAK[[#This Row],[SUB T-DISC]]-PAJAK[[#This Row],[DISC DLL]])/111%</f>
        <v>#VALUE!</v>
      </c>
      <c r="P32" s="183" t="e">
        <f ca="1">PAJAK[[#This Row],[DPP]]*PAJAK[[#This Row],[PPN]]</f>
        <v>#VALUE!</v>
      </c>
      <c r="Q32" s="18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3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 t="e">
        <f ca="1">MATCH(PAJAK[[#This Row],[ID]],[3]!Table1[ID],0)</f>
        <v>#REF!</v>
      </c>
      <c r="E33" s="152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83" t="str">
        <f ca="1">IF(PAJAK[[#This Row],[//]]="","",SUMIF(NOTA[ID_H],PAJAK[[#This Row],[ID]],NOTA[JUMLAH]))</f>
        <v/>
      </c>
      <c r="L33" s="183" t="str">
        <f ca="1">IF(PAJAK[[#This Row],[//]]="","",SUMIF(NOTA[ID_H],PAJAK[[#This Row],[ID]],NOTA[DISC]))</f>
        <v/>
      </c>
      <c r="M33" s="183" t="e">
        <f ca="1">PAJAK[[#This Row],[SUB TOTAL]]-PAJAK[[#This Row],[DISKON]]</f>
        <v>#VALUE!</v>
      </c>
      <c r="N33" s="183" t="str">
        <f ca="1">IF(PAJAK[[#This Row],[//]]="","",INDEX(INDIRECT("NOTA["&amp;PAJAK[#Headers]&amp;"]"),PAJAK[[#This Row],[//]]-2+PAJAK[[#This Row],[QB]]-1))</f>
        <v/>
      </c>
      <c r="O33" s="183" t="e">
        <f ca="1">(PAJAK[[#This Row],[SUB T-DISC]]-PAJAK[[#This Row],[DISC DLL]])/111%</f>
        <v>#VALUE!</v>
      </c>
      <c r="P33" s="183" t="e">
        <f ca="1">PAJAK[[#This Row],[DPP]]*PAJAK[[#This Row],[PPN]]</f>
        <v>#VALUE!</v>
      </c>
      <c r="Q33" s="18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3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 t="e">
        <f ca="1">MATCH(PAJAK[[#This Row],[ID]],[3]!Table1[ID],0)</f>
        <v>#REF!</v>
      </c>
      <c r="E34" s="152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83" t="str">
        <f ca="1">IF(PAJAK[[#This Row],[//]]="","",SUMIF(NOTA[ID_H],PAJAK[[#This Row],[ID]],NOTA[JUMLAH]))</f>
        <v/>
      </c>
      <c r="L34" s="183" t="str">
        <f ca="1">IF(PAJAK[[#This Row],[//]]="","",SUMIF(NOTA[ID_H],PAJAK[[#This Row],[ID]],NOTA[DISC]))</f>
        <v/>
      </c>
      <c r="M34" s="183" t="e">
        <f ca="1">PAJAK[[#This Row],[SUB TOTAL]]-PAJAK[[#This Row],[DISKON]]</f>
        <v>#VALUE!</v>
      </c>
      <c r="N34" s="183" t="str">
        <f ca="1">IF(PAJAK[[#This Row],[//]]="","",INDEX(INDIRECT("NOTA["&amp;PAJAK[#Headers]&amp;"]"),PAJAK[[#This Row],[//]]-2+PAJAK[[#This Row],[QB]]-1))</f>
        <v/>
      </c>
      <c r="O34" s="183" t="e">
        <f ca="1">(PAJAK[[#This Row],[SUB T-DISC]]-PAJAK[[#This Row],[DISC DLL]])/111%</f>
        <v>#VALUE!</v>
      </c>
      <c r="P34" s="183" t="e">
        <f ca="1">PAJAK[[#This Row],[DPP]]*PAJAK[[#This Row],[PPN]]</f>
        <v>#VALUE!</v>
      </c>
      <c r="Q34" s="18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3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 t="e">
        <f ca="1">MATCH(PAJAK[[#This Row],[ID]],[3]!Table1[ID],0)</f>
        <v>#REF!</v>
      </c>
      <c r="E35" s="152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83" t="str">
        <f ca="1">IF(PAJAK[[#This Row],[//]]="","",SUMIF(NOTA[ID_H],PAJAK[[#This Row],[ID]],NOTA[JUMLAH]))</f>
        <v/>
      </c>
      <c r="L35" s="183" t="str">
        <f ca="1">IF(PAJAK[[#This Row],[//]]="","",SUMIF(NOTA[ID_H],PAJAK[[#This Row],[ID]],NOTA[DISC]))</f>
        <v/>
      </c>
      <c r="M35" s="183" t="e">
        <f ca="1">PAJAK[[#This Row],[SUB TOTAL]]-PAJAK[[#This Row],[DISKON]]</f>
        <v>#VALUE!</v>
      </c>
      <c r="N35" s="183" t="str">
        <f ca="1">IF(PAJAK[[#This Row],[//]]="","",INDEX(INDIRECT("NOTA["&amp;PAJAK[#Headers]&amp;"]"),PAJAK[[#This Row],[//]]-2+PAJAK[[#This Row],[QB]]-1))</f>
        <v/>
      </c>
      <c r="O35" s="183" t="e">
        <f ca="1">(PAJAK[[#This Row],[SUB T-DISC]]-PAJAK[[#This Row],[DISC DLL]])/111%</f>
        <v>#VALUE!</v>
      </c>
      <c r="P35" s="183" t="e">
        <f ca="1">PAJAK[[#This Row],[DPP]]*PAJAK[[#This Row],[PPN]]</f>
        <v>#VALUE!</v>
      </c>
      <c r="Q35" s="18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 t="e">
        <f ca="1">MATCH(PAJAK[[#This Row],[ID]],[3]!Table1[ID],0)</f>
        <v>#REF!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83" t="str">
        <f ca="1">IF(PAJAK[[#This Row],[//]]="","",SUMIF(NOTA[ID_H],PAJAK[[#This Row],[ID]],NOTA[JUMLAH]))</f>
        <v/>
      </c>
      <c r="L36" s="183" t="str">
        <f ca="1">IF(PAJAK[[#This Row],[//]]="","",SUMIF(NOTA[ID_H],PAJAK[[#This Row],[ID]],NOTA[DISC]))</f>
        <v/>
      </c>
      <c r="M36" s="183" t="e">
        <f ca="1">PAJAK[[#This Row],[SUB TOTAL]]-PAJAK[[#This Row],[DISKON]]</f>
        <v>#VALUE!</v>
      </c>
      <c r="N36" s="183" t="str">
        <f ca="1">IF(PAJAK[[#This Row],[//]]="","",INDEX(INDIRECT("NOTA["&amp;PAJAK[#Headers]&amp;"]"),PAJAK[[#This Row],[//]]-2+PAJAK[[#This Row],[QB]]-1))</f>
        <v/>
      </c>
      <c r="O36" s="183" t="e">
        <f ca="1">(PAJAK[[#This Row],[SUB T-DISC]]-PAJAK[[#This Row],[DISC DLL]])/111%</f>
        <v>#VALUE!</v>
      </c>
      <c r="P36" s="183" t="e">
        <f ca="1">PAJAK[[#This Row],[DPP]]*PAJAK[[#This Row],[PPN]]</f>
        <v>#VALUE!</v>
      </c>
      <c r="Q36" s="18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 t="e">
        <f ca="1">MATCH(PAJAK[[#This Row],[ID]],[3]!Table1[ID],0)</f>
        <v>#REF!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83" t="str">
        <f ca="1">IF(PAJAK[[#This Row],[//]]="","",SUMIF(NOTA[ID_H],PAJAK[[#This Row],[ID]],NOTA[JUMLAH]))</f>
        <v/>
      </c>
      <c r="L37" s="183" t="str">
        <f ca="1">IF(PAJAK[[#This Row],[//]]="","",SUMIF(NOTA[ID_H],PAJAK[[#This Row],[ID]],NOTA[DISC]))</f>
        <v/>
      </c>
      <c r="M37" s="183" t="e">
        <f ca="1">PAJAK[[#This Row],[SUB TOTAL]]-PAJAK[[#This Row],[DISKON]]</f>
        <v>#VALUE!</v>
      </c>
      <c r="N37" s="183" t="str">
        <f ca="1">IF(PAJAK[[#This Row],[//]]="","",INDEX(INDIRECT("NOTA["&amp;PAJAK[#Headers]&amp;"]"),PAJAK[[#This Row],[//]]-2+PAJAK[[#This Row],[QB]]-1))</f>
        <v/>
      </c>
      <c r="O37" s="183" t="e">
        <f ca="1">(PAJAK[[#This Row],[SUB T-DISC]]-PAJAK[[#This Row],[DISC DLL]])/111%</f>
        <v>#VALUE!</v>
      </c>
      <c r="P37" s="183" t="e">
        <f ca="1">PAJAK[[#This Row],[DPP]]*PAJAK[[#This Row],[PPN]]</f>
        <v>#VALUE!</v>
      </c>
      <c r="Q37" s="18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4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 t="e">
        <f ca="1">MATCH(PAJAK[[#This Row],[ID]],[3]!Table1[ID],0)</f>
        <v>#REF!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83" t="str">
        <f ca="1">IF(PAJAK[[#This Row],[//]]="","",SUMIF(NOTA[ID_H],PAJAK[[#This Row],[ID]],NOTA[JUMLAH]))</f>
        <v/>
      </c>
      <c r="L38" s="183" t="str">
        <f ca="1">IF(PAJAK[[#This Row],[//]]="","",SUMIF(NOTA[ID_H],PAJAK[[#This Row],[ID]],NOTA[DISC]))</f>
        <v/>
      </c>
      <c r="M38" s="183" t="e">
        <f ca="1">PAJAK[[#This Row],[SUB TOTAL]]-PAJAK[[#This Row],[DISKON]]</f>
        <v>#VALUE!</v>
      </c>
      <c r="N38" s="183" t="str">
        <f ca="1">IF(PAJAK[[#This Row],[//]]="","",INDEX(INDIRECT("NOTA["&amp;PAJAK[#Headers]&amp;"]"),PAJAK[[#This Row],[//]]-2+PAJAK[[#This Row],[QB]]-1))</f>
        <v/>
      </c>
      <c r="O38" s="183" t="e">
        <f ca="1">(PAJAK[[#This Row],[SUB T-DISC]]-PAJAK[[#This Row],[DISC DLL]])/111%</f>
        <v>#VALUE!</v>
      </c>
      <c r="P38" s="183" t="e">
        <f ca="1">PAJAK[[#This Row],[DPP]]*PAJAK[[#This Row],[PPN]]</f>
        <v>#VALUE!</v>
      </c>
      <c r="Q38" s="18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3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 t="e">
        <f ca="1">MATCH(PAJAK[[#This Row],[ID]],[3]!Table1[ID],0)</f>
        <v>#REF!</v>
      </c>
      <c r="E39" s="152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83" t="str">
        <f ca="1">IF(PAJAK[[#This Row],[//]]="","",SUMIF(NOTA[ID_H],PAJAK[[#This Row],[ID]],NOTA[JUMLAH]))</f>
        <v/>
      </c>
      <c r="L39" s="183" t="str">
        <f ca="1">IF(PAJAK[[#This Row],[//]]="","",SUMIF(NOTA[ID_H],PAJAK[[#This Row],[ID]],NOTA[DISC]))</f>
        <v/>
      </c>
      <c r="M39" s="183" t="e">
        <f ca="1">PAJAK[[#This Row],[SUB TOTAL]]-PAJAK[[#This Row],[DISKON]]</f>
        <v>#VALUE!</v>
      </c>
      <c r="N39" s="183" t="str">
        <f ca="1">IF(PAJAK[[#This Row],[//]]="","",INDEX(INDIRECT("NOTA["&amp;PAJAK[#Headers]&amp;"]"),PAJAK[[#This Row],[//]]-2+PAJAK[[#This Row],[QB]]-1))</f>
        <v/>
      </c>
      <c r="O39" s="183" t="e">
        <f ca="1">(PAJAK[[#This Row],[SUB T-DISC]]-PAJAK[[#This Row],[DISC DLL]])/111%</f>
        <v>#VALUE!</v>
      </c>
      <c r="P39" s="183" t="e">
        <f ca="1">PAJAK[[#This Row],[DPP]]*PAJAK[[#This Row],[PPN]]</f>
        <v>#VALUE!</v>
      </c>
      <c r="Q39" s="18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3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 t="e">
        <f ca="1">MATCH(PAJAK[[#This Row],[ID]],[3]!Table1[ID],0)</f>
        <v>#REF!</v>
      </c>
      <c r="E40" s="152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83" t="str">
        <f ca="1">IF(PAJAK[[#This Row],[//]]="","",SUMIF(NOTA[ID_H],PAJAK[[#This Row],[ID]],NOTA[JUMLAH]))</f>
        <v/>
      </c>
      <c r="L40" s="183" t="str">
        <f ca="1">IF(PAJAK[[#This Row],[//]]="","",SUMIF(NOTA[ID_H],PAJAK[[#This Row],[ID]],NOTA[DISC]))</f>
        <v/>
      </c>
      <c r="M40" s="183" t="e">
        <f ca="1">PAJAK[[#This Row],[SUB TOTAL]]-PAJAK[[#This Row],[DISKON]]</f>
        <v>#VALUE!</v>
      </c>
      <c r="N40" s="183" t="str">
        <f ca="1">IF(PAJAK[[#This Row],[//]]="","",INDEX(INDIRECT("NOTA["&amp;PAJAK[#Headers]&amp;"]"),PAJAK[[#This Row],[//]]-2+PAJAK[[#This Row],[QB]]-1))</f>
        <v/>
      </c>
      <c r="O40" s="183" t="e">
        <f ca="1">(PAJAK[[#This Row],[SUB T-DISC]]-PAJAK[[#This Row],[DISC DLL]])/111%</f>
        <v>#VALUE!</v>
      </c>
      <c r="P40" s="183" t="e">
        <f ca="1">PAJAK[[#This Row],[DPP]]*PAJAK[[#This Row],[PPN]]</f>
        <v>#VALUE!</v>
      </c>
      <c r="Q40" s="18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 t="e">
        <f ca="1">MATCH(PAJAK[[#This Row],[ID]],[3]!Table1[ID],0)</f>
        <v>#REF!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83" t="str">
        <f ca="1">IF(PAJAK[[#This Row],[//]]="","",SUMIF(NOTA[ID_H],PAJAK[[#This Row],[ID]],NOTA[JUMLAH]))</f>
        <v/>
      </c>
      <c r="L41" s="183" t="str">
        <f ca="1">IF(PAJAK[[#This Row],[//]]="","",SUMIF(NOTA[ID_H],PAJAK[[#This Row],[ID]],NOTA[DISC]))</f>
        <v/>
      </c>
      <c r="M41" s="183" t="e">
        <f ca="1">PAJAK[[#This Row],[SUB TOTAL]]-PAJAK[[#This Row],[DISKON]]</f>
        <v>#VALUE!</v>
      </c>
      <c r="N41" s="183" t="str">
        <f ca="1">IF(PAJAK[[#This Row],[//]]="","",INDEX(INDIRECT("NOTA["&amp;PAJAK[#Headers]&amp;"]"),PAJAK[[#This Row],[//]]-2+PAJAK[[#This Row],[QB]]-1))</f>
        <v/>
      </c>
      <c r="O41" s="183" t="e">
        <f ca="1">(PAJAK[[#This Row],[SUB T-DISC]]-PAJAK[[#This Row],[DISC DLL]])/111%</f>
        <v>#VALUE!</v>
      </c>
      <c r="P41" s="183" t="e">
        <f ca="1">PAJAK[[#This Row],[DPP]]*PAJAK[[#This Row],[PPN]]</f>
        <v>#VALUE!</v>
      </c>
      <c r="Q41" s="18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3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 t="e">
        <f ca="1">MATCH(PAJAK[[#This Row],[ID]],[3]!Table1[ID],0)</f>
        <v>#REF!</v>
      </c>
      <c r="E42" s="152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83" t="str">
        <f ca="1">IF(PAJAK[[#This Row],[//]]="","",SUMIF(NOTA[ID_H],PAJAK[[#This Row],[ID]],NOTA[JUMLAH]))</f>
        <v/>
      </c>
      <c r="L42" s="183" t="str">
        <f ca="1">IF(PAJAK[[#This Row],[//]]="","",SUMIF(NOTA[ID_H],PAJAK[[#This Row],[ID]],NOTA[DISC]))</f>
        <v/>
      </c>
      <c r="M42" s="183" t="e">
        <f ca="1">PAJAK[[#This Row],[SUB TOTAL]]-PAJAK[[#This Row],[DISKON]]</f>
        <v>#VALUE!</v>
      </c>
      <c r="N42" s="183" t="str">
        <f ca="1">IF(PAJAK[[#This Row],[//]]="","",INDEX(INDIRECT("NOTA["&amp;PAJAK[#Headers]&amp;"]"),PAJAK[[#This Row],[//]]-2+PAJAK[[#This Row],[QB]]-1))</f>
        <v/>
      </c>
      <c r="O42" s="183" t="e">
        <f ca="1">(PAJAK[[#This Row],[SUB T-DISC]]-PAJAK[[#This Row],[DISC DLL]])/111%</f>
        <v>#VALUE!</v>
      </c>
      <c r="P42" s="183" t="e">
        <f ca="1">PAJAK[[#This Row],[DPP]]*PAJAK[[#This Row],[PPN]]</f>
        <v>#VALUE!</v>
      </c>
      <c r="Q42" s="18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3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 t="e">
        <f ca="1">MATCH(PAJAK[[#This Row],[ID]],[3]!Table1[ID],0)</f>
        <v>#REF!</v>
      </c>
      <c r="E43" s="152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83" t="str">
        <f ca="1">IF(PAJAK[[#This Row],[//]]="","",SUMIF(NOTA[ID_H],PAJAK[[#This Row],[ID]],NOTA[JUMLAH]))</f>
        <v/>
      </c>
      <c r="L43" s="183" t="str">
        <f ca="1">IF(PAJAK[[#This Row],[//]]="","",SUMIF(NOTA[ID_H],PAJAK[[#This Row],[ID]],NOTA[DISC]))</f>
        <v/>
      </c>
      <c r="M43" s="183" t="e">
        <f ca="1">PAJAK[[#This Row],[SUB TOTAL]]-PAJAK[[#This Row],[DISKON]]</f>
        <v>#VALUE!</v>
      </c>
      <c r="N43" s="183" t="str">
        <f ca="1">IF(PAJAK[[#This Row],[//]]="","",INDEX(INDIRECT("NOTA["&amp;PAJAK[#Headers]&amp;"]"),PAJAK[[#This Row],[//]]-2+PAJAK[[#This Row],[QB]]-1))</f>
        <v/>
      </c>
      <c r="O43" s="183" t="e">
        <f ca="1">(PAJAK[[#This Row],[SUB T-DISC]]-PAJAK[[#This Row],[DISC DLL]])/111%</f>
        <v>#VALUE!</v>
      </c>
      <c r="P43" s="183" t="e">
        <f ca="1">PAJAK[[#This Row],[DPP]]*PAJAK[[#This Row],[PPN]]</f>
        <v>#VALUE!</v>
      </c>
      <c r="Q43" s="18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3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 t="e">
        <f ca="1">MATCH(PAJAK[[#This Row],[ID]],[3]!Table1[ID],0)</f>
        <v>#REF!</v>
      </c>
      <c r="E44" s="152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83" t="str">
        <f ca="1">IF(PAJAK[[#This Row],[//]]="","",SUMIF(NOTA[ID_H],PAJAK[[#This Row],[ID]],NOTA[JUMLAH]))</f>
        <v/>
      </c>
      <c r="L44" s="183" t="str">
        <f ca="1">IF(PAJAK[[#This Row],[//]]="","",SUMIF(NOTA[ID_H],PAJAK[[#This Row],[ID]],NOTA[DISC]))</f>
        <v/>
      </c>
      <c r="M44" s="183" t="e">
        <f ca="1">PAJAK[[#This Row],[SUB TOTAL]]-PAJAK[[#This Row],[DISKON]]</f>
        <v>#VALUE!</v>
      </c>
      <c r="N44" s="183" t="str">
        <f ca="1">IF(PAJAK[[#This Row],[//]]="","",INDEX(INDIRECT("NOTA["&amp;PAJAK[#Headers]&amp;"]"),PAJAK[[#This Row],[//]]-2+PAJAK[[#This Row],[QB]]-1))</f>
        <v/>
      </c>
      <c r="O44" s="183" t="e">
        <f ca="1">(PAJAK[[#This Row],[SUB T-DISC]]-PAJAK[[#This Row],[DISC DLL]])/111%</f>
        <v>#VALUE!</v>
      </c>
      <c r="P44" s="183" t="e">
        <f ca="1">PAJAK[[#This Row],[DPP]]*PAJAK[[#This Row],[PPN]]</f>
        <v>#VALUE!</v>
      </c>
      <c r="Q44" s="18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 t="e">
        <f ca="1">MATCH(PAJAK[[#This Row],[ID]],[3]!Table1[ID],0)</f>
        <v>#REF!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83" t="str">
        <f ca="1">IF(PAJAK[[#This Row],[//]]="","",SUMIF(NOTA[ID_H],PAJAK[[#This Row],[ID]],NOTA[JUMLAH]))</f>
        <v/>
      </c>
      <c r="L45" s="183" t="str">
        <f ca="1">IF(PAJAK[[#This Row],[//]]="","",SUMIF(NOTA[ID_H],PAJAK[[#This Row],[ID]],NOTA[DISC]))</f>
        <v/>
      </c>
      <c r="M45" s="183" t="e">
        <f ca="1">PAJAK[[#This Row],[SUB TOTAL]]-PAJAK[[#This Row],[DISKON]]</f>
        <v>#VALUE!</v>
      </c>
      <c r="N45" s="183" t="str">
        <f ca="1">IF(PAJAK[[#This Row],[//]]="","",INDEX(INDIRECT("NOTA["&amp;PAJAK[#Headers]&amp;"]"),PAJAK[[#This Row],[//]]-2+PAJAK[[#This Row],[QB]]-1))</f>
        <v/>
      </c>
      <c r="O45" s="183" t="e">
        <f ca="1">(PAJAK[[#This Row],[SUB T-DISC]]-PAJAK[[#This Row],[DISC DLL]])/111%</f>
        <v>#VALUE!</v>
      </c>
      <c r="P45" s="183" t="e">
        <f ca="1">PAJAK[[#This Row],[DPP]]*PAJAK[[#This Row],[PPN]]</f>
        <v>#VALUE!</v>
      </c>
      <c r="Q45" s="18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3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 t="e">
        <f ca="1">MATCH(PAJAK[[#This Row],[ID]],[3]!Table1[ID],0)</f>
        <v>#REF!</v>
      </c>
      <c r="E46" s="152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83" t="str">
        <f ca="1">IF(PAJAK[[#This Row],[//]]="","",SUMIF(NOTA[ID_H],PAJAK[[#This Row],[ID]],NOTA[JUMLAH]))</f>
        <v/>
      </c>
      <c r="L46" s="183" t="str">
        <f ca="1">IF(PAJAK[[#This Row],[//]]="","",SUMIF(NOTA[ID_H],PAJAK[[#This Row],[ID]],NOTA[DISC]))</f>
        <v/>
      </c>
      <c r="M46" s="183" t="e">
        <f ca="1">PAJAK[[#This Row],[SUB TOTAL]]-PAJAK[[#This Row],[DISKON]]</f>
        <v>#VALUE!</v>
      </c>
      <c r="N46" s="183" t="str">
        <f ca="1">IF(PAJAK[[#This Row],[//]]="","",INDEX(INDIRECT("NOTA["&amp;PAJAK[#Headers]&amp;"]"),PAJAK[[#This Row],[//]]-2+PAJAK[[#This Row],[QB]]-1))</f>
        <v/>
      </c>
      <c r="O46" s="183" t="e">
        <f ca="1">(PAJAK[[#This Row],[SUB T-DISC]]-PAJAK[[#This Row],[DISC DLL]])/111%</f>
        <v>#VALUE!</v>
      </c>
      <c r="P46" s="183" t="e">
        <f ca="1">PAJAK[[#This Row],[DPP]]*PAJAK[[#This Row],[PPN]]</f>
        <v>#VALUE!</v>
      </c>
      <c r="Q46" s="18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3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 t="e">
        <f ca="1">MATCH(PAJAK[[#This Row],[ID]],[3]!Table1[ID],0)</f>
        <v>#REF!</v>
      </c>
      <c r="E47" s="152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83" t="str">
        <f ca="1">IF(PAJAK[[#This Row],[//]]="","",SUMIF(NOTA[ID_H],PAJAK[[#This Row],[ID]],NOTA[JUMLAH]))</f>
        <v/>
      </c>
      <c r="L47" s="183" t="str">
        <f ca="1">IF(PAJAK[[#This Row],[//]]="","",SUMIF(NOTA[ID_H],PAJAK[[#This Row],[ID]],NOTA[DISC]))</f>
        <v/>
      </c>
      <c r="M47" s="183" t="e">
        <f ca="1">PAJAK[[#This Row],[SUB TOTAL]]-PAJAK[[#This Row],[DISKON]]</f>
        <v>#VALUE!</v>
      </c>
      <c r="N47" s="183" t="str">
        <f ca="1">IF(PAJAK[[#This Row],[//]]="","",INDEX(INDIRECT("NOTA["&amp;PAJAK[#Headers]&amp;"]"),PAJAK[[#This Row],[//]]-2+PAJAK[[#This Row],[QB]]-1))</f>
        <v/>
      </c>
      <c r="O47" s="183" t="e">
        <f ca="1">(PAJAK[[#This Row],[SUB T-DISC]]-PAJAK[[#This Row],[DISC DLL]])/111%</f>
        <v>#VALUE!</v>
      </c>
      <c r="P47" s="183" t="e">
        <f ca="1">PAJAK[[#This Row],[DPP]]*PAJAK[[#This Row],[PPN]]</f>
        <v>#VALUE!</v>
      </c>
      <c r="Q47" s="18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3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 t="e">
        <f ca="1">MATCH(PAJAK[[#This Row],[ID]],[3]!Table1[ID],0)</f>
        <v>#REF!</v>
      </c>
      <c r="E48" s="152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83" t="str">
        <f ca="1">IF(PAJAK[[#This Row],[//]]="","",SUMIF(NOTA[ID_H],PAJAK[[#This Row],[ID]],NOTA[JUMLAH]))</f>
        <v/>
      </c>
      <c r="L48" s="183" t="str">
        <f ca="1">IF(PAJAK[[#This Row],[//]]="","",SUMIF(NOTA[ID_H],PAJAK[[#This Row],[ID]],NOTA[DISC]))</f>
        <v/>
      </c>
      <c r="M48" s="183" t="e">
        <f ca="1">PAJAK[[#This Row],[SUB TOTAL]]-PAJAK[[#This Row],[DISKON]]</f>
        <v>#VALUE!</v>
      </c>
      <c r="N48" s="183" t="str">
        <f ca="1">IF(PAJAK[[#This Row],[//]]="","",INDEX(INDIRECT("NOTA["&amp;PAJAK[#Headers]&amp;"]"),PAJAK[[#This Row],[//]]-2+PAJAK[[#This Row],[QB]]-1))</f>
        <v/>
      </c>
      <c r="O48" s="183" t="e">
        <f ca="1">(PAJAK[[#This Row],[SUB T-DISC]]-PAJAK[[#This Row],[DISC DLL]])/111%</f>
        <v>#VALUE!</v>
      </c>
      <c r="P48" s="183" t="e">
        <f ca="1">PAJAK[[#This Row],[DPP]]*PAJAK[[#This Row],[PPN]]</f>
        <v>#VALUE!</v>
      </c>
      <c r="Q48" s="18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 t="e">
        <f ca="1">MATCH(PAJAK[[#This Row],[ID]],[3]!Table1[ID],0)</f>
        <v>#REF!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83" t="str">
        <f ca="1">IF(PAJAK[[#This Row],[//]]="","",SUMIF(NOTA[ID_H],PAJAK[[#This Row],[ID]],NOTA[JUMLAH]))</f>
        <v/>
      </c>
      <c r="L49" s="183" t="str">
        <f ca="1">IF(PAJAK[[#This Row],[//]]="","",SUMIF(NOTA[ID_H],PAJAK[[#This Row],[ID]],NOTA[DISC]))</f>
        <v/>
      </c>
      <c r="M49" s="183" t="e">
        <f ca="1">PAJAK[[#This Row],[SUB TOTAL]]-PAJAK[[#This Row],[DISKON]]</f>
        <v>#VALUE!</v>
      </c>
      <c r="N49" s="183" t="str">
        <f ca="1">IF(PAJAK[[#This Row],[//]]="","",INDEX(INDIRECT("NOTA["&amp;PAJAK[#Headers]&amp;"]"),PAJAK[[#This Row],[//]]-2+PAJAK[[#This Row],[QB]]-1))</f>
        <v/>
      </c>
      <c r="O49" s="183" t="e">
        <f ca="1">(PAJAK[[#This Row],[SUB T-DISC]]-PAJAK[[#This Row],[DISC DLL]])/111%</f>
        <v>#VALUE!</v>
      </c>
      <c r="P49" s="183" t="e">
        <f ca="1">PAJAK[[#This Row],[DPP]]*PAJAK[[#This Row],[PPN]]</f>
        <v>#VALUE!</v>
      </c>
      <c r="Q49" s="18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53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 t="e">
        <f ca="1">MATCH(PAJAK[[#This Row],[ID]],[3]!Table1[ID],0)</f>
        <v>#REF!</v>
      </c>
      <c r="E50" s="152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83" t="str">
        <f ca="1">IF(PAJAK[[#This Row],[//]]="","",SUMIF(NOTA[ID_H],PAJAK[[#This Row],[ID]],NOTA[JUMLAH]))</f>
        <v/>
      </c>
      <c r="L50" s="183" t="str">
        <f ca="1">IF(PAJAK[[#This Row],[//]]="","",SUMIF(NOTA[ID_H],PAJAK[[#This Row],[ID]],NOTA[DISC]))</f>
        <v/>
      </c>
      <c r="M50" s="183" t="e">
        <f ca="1">PAJAK[[#This Row],[SUB TOTAL]]-PAJAK[[#This Row],[DISKON]]</f>
        <v>#VALUE!</v>
      </c>
      <c r="N50" s="183" t="str">
        <f ca="1">IF(PAJAK[[#This Row],[//]]="","",INDEX(INDIRECT("NOTA["&amp;PAJAK[#Headers]&amp;"]"),PAJAK[[#This Row],[//]]-2+PAJAK[[#This Row],[QB]]-1))</f>
        <v/>
      </c>
      <c r="O50" s="183" t="e">
        <f ca="1">(PAJAK[[#This Row],[SUB T-DISC]]-PAJAK[[#This Row],[DISC DLL]])/111%</f>
        <v>#VALUE!</v>
      </c>
      <c r="P50" s="183" t="e">
        <f ca="1">PAJAK[[#This Row],[DPP]]*PAJAK[[#This Row],[PPN]]</f>
        <v>#VALUE!</v>
      </c>
      <c r="Q50" s="18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3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 t="e">
        <f ca="1">MATCH(PAJAK[[#This Row],[ID]],[3]!Table1[ID],0)</f>
        <v>#REF!</v>
      </c>
      <c r="E51" s="152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83" t="str">
        <f ca="1">IF(PAJAK[[#This Row],[//]]="","",SUMIF(NOTA[ID_H],PAJAK[[#This Row],[ID]],NOTA[JUMLAH]))</f>
        <v/>
      </c>
      <c r="L51" s="183" t="str">
        <f ca="1">IF(PAJAK[[#This Row],[//]]="","",SUMIF(NOTA[ID_H],PAJAK[[#This Row],[ID]],NOTA[DISC]))</f>
        <v/>
      </c>
      <c r="M51" s="183" t="e">
        <f ca="1">PAJAK[[#This Row],[SUB TOTAL]]-PAJAK[[#This Row],[DISKON]]</f>
        <v>#VALUE!</v>
      </c>
      <c r="N51" s="183" t="str">
        <f ca="1">IF(PAJAK[[#This Row],[//]]="","",INDEX(INDIRECT("NOTA["&amp;PAJAK[#Headers]&amp;"]"),PAJAK[[#This Row],[//]]-2+PAJAK[[#This Row],[QB]]-1))</f>
        <v/>
      </c>
      <c r="O51" s="183" t="e">
        <f ca="1">(PAJAK[[#This Row],[SUB T-DISC]]-PAJAK[[#This Row],[DISC DLL]])/111%</f>
        <v>#VALUE!</v>
      </c>
      <c r="P51" s="183" t="e">
        <f ca="1">PAJAK[[#This Row],[DPP]]*PAJAK[[#This Row],[PPN]]</f>
        <v>#VALUE!</v>
      </c>
      <c r="Q51" s="18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 t="e">
        <f ca="1">MATCH(PAJAK[[#This Row],[ID]],[3]!Table1[ID],0)</f>
        <v>#REF!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83" t="str">
        <f ca="1">IF(PAJAK[[#This Row],[//]]="","",SUMIF(NOTA[ID_H],PAJAK[[#This Row],[ID]],NOTA[JUMLAH]))</f>
        <v/>
      </c>
      <c r="L52" s="183" t="str">
        <f ca="1">IF(PAJAK[[#This Row],[//]]="","",SUMIF(NOTA[ID_H],PAJAK[[#This Row],[ID]],NOTA[DISC]))</f>
        <v/>
      </c>
      <c r="M52" s="183" t="e">
        <f ca="1">PAJAK[[#This Row],[SUB TOTAL]]-PAJAK[[#This Row],[DISKON]]</f>
        <v>#VALUE!</v>
      </c>
      <c r="N52" s="183" t="str">
        <f ca="1">IF(PAJAK[[#This Row],[//]]="","",INDEX(INDIRECT("NOTA["&amp;PAJAK[#Headers]&amp;"]"),PAJAK[[#This Row],[//]]-2+PAJAK[[#This Row],[QB]]-1))</f>
        <v/>
      </c>
      <c r="O52" s="183" t="e">
        <f ca="1">(PAJAK[[#This Row],[SUB T-DISC]]-PAJAK[[#This Row],[DISC DLL]])/111%</f>
        <v>#VALUE!</v>
      </c>
      <c r="P52" s="183" t="e">
        <f ca="1">PAJAK[[#This Row],[DPP]]*PAJAK[[#This Row],[PPN]]</f>
        <v>#VALUE!</v>
      </c>
      <c r="Q52" s="18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4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 t="e">
        <f ca="1">MATCH(PAJAK[[#This Row],[ID]],[3]!Table1[ID],0)</f>
        <v>#REF!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83" t="str">
        <f ca="1">IF(PAJAK[[#This Row],[//]]="","",SUMIF(NOTA[ID_H],PAJAK[[#This Row],[ID]],NOTA[JUMLAH]))</f>
        <v/>
      </c>
      <c r="L53" s="183" t="str">
        <f ca="1">IF(PAJAK[[#This Row],[//]]="","",SUMIF(NOTA[ID_H],PAJAK[[#This Row],[ID]],NOTA[DISC]))</f>
        <v/>
      </c>
      <c r="M53" s="183" t="e">
        <f ca="1">PAJAK[[#This Row],[SUB TOTAL]]-PAJAK[[#This Row],[DISKON]]</f>
        <v>#VALUE!</v>
      </c>
      <c r="N53" s="183" t="str">
        <f ca="1">IF(PAJAK[[#This Row],[//]]="","",INDEX(INDIRECT("NOTA["&amp;PAJAK[#Headers]&amp;"]"),PAJAK[[#This Row],[//]]-2+PAJAK[[#This Row],[QB]]-1))</f>
        <v/>
      </c>
      <c r="O53" s="183" t="e">
        <f ca="1">(PAJAK[[#This Row],[SUB T-DISC]]-PAJAK[[#This Row],[DISC DLL]])/111%</f>
        <v>#VALUE!</v>
      </c>
      <c r="P53" s="183" t="e">
        <f ca="1">PAJAK[[#This Row],[DPP]]*PAJAK[[#This Row],[PPN]]</f>
        <v>#VALUE!</v>
      </c>
      <c r="Q53" s="18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3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 t="e">
        <f ca="1">MATCH(PAJAK[[#This Row],[ID]],[3]!Table1[ID],0)</f>
        <v>#REF!</v>
      </c>
      <c r="E54" s="152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83" t="str">
        <f ca="1">IF(PAJAK[[#This Row],[//]]="","",SUMIF(NOTA[ID_H],PAJAK[[#This Row],[ID]],NOTA[JUMLAH]))</f>
        <v/>
      </c>
      <c r="L54" s="183" t="str">
        <f ca="1">IF(PAJAK[[#This Row],[//]]="","",SUMIF(NOTA[ID_H],PAJAK[[#This Row],[ID]],NOTA[DISC]))</f>
        <v/>
      </c>
      <c r="M54" s="183" t="e">
        <f ca="1">PAJAK[[#This Row],[SUB TOTAL]]-PAJAK[[#This Row],[DISKON]]</f>
        <v>#VALUE!</v>
      </c>
      <c r="N54" s="183" t="str">
        <f ca="1">IF(PAJAK[[#This Row],[//]]="","",INDEX(INDIRECT("NOTA["&amp;PAJAK[#Headers]&amp;"]"),PAJAK[[#This Row],[//]]-2+PAJAK[[#This Row],[QB]]-1))</f>
        <v/>
      </c>
      <c r="O54" s="183" t="e">
        <f ca="1">(PAJAK[[#This Row],[SUB T-DISC]]-PAJAK[[#This Row],[DISC DLL]])/111%</f>
        <v>#VALUE!</v>
      </c>
      <c r="P54" s="183" t="e">
        <f ca="1">PAJAK[[#This Row],[DPP]]*PAJAK[[#This Row],[PPN]]</f>
        <v>#VALUE!</v>
      </c>
      <c r="Q54" s="18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3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Row],[ID]],[3]!Table1[ID],0)</f>
        <v>#REF!</v>
      </c>
      <c r="E55" s="152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83" t="str">
        <f ca="1">IF(PAJAK[[#This Row],[//]]="","",SUMIF(NOTA[ID_H],PAJAK[[#This Row],[ID]],NOTA[JUMLAH]))</f>
        <v/>
      </c>
      <c r="L55" s="183" t="str">
        <f ca="1">IF(PAJAK[[#This Row],[//]]="","",SUMIF(NOTA[ID_H],PAJAK[[#This Row],[ID]],NOTA[DISC]))</f>
        <v/>
      </c>
      <c r="M55" s="183" t="e">
        <f ca="1">PAJAK[[#This Row],[SUB TOTAL]]-PAJAK[[#This Row],[DISKON]]</f>
        <v>#VALUE!</v>
      </c>
      <c r="N55" s="183" t="str">
        <f ca="1">IF(PAJAK[[#This Row],[//]]="","",INDEX(INDIRECT("NOTA["&amp;PAJAK[#Headers]&amp;"]"),PAJAK[[#This Row],[//]]-2+PAJAK[[#This Row],[QB]]-1))</f>
        <v/>
      </c>
      <c r="O55" s="183" t="e">
        <f ca="1">(PAJAK[[#This Row],[SUB T-DISC]]-PAJAK[[#This Row],[DISC DLL]])/111%</f>
        <v>#VALUE!</v>
      </c>
      <c r="P55" s="183" t="e">
        <f ca="1">PAJAK[[#This Row],[DPP]]*PAJAK[[#This Row],[PPN]]</f>
        <v>#VALUE!</v>
      </c>
      <c r="Q55" s="18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Row],[ID]],[3]!Table1[ID],0)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83" t="str">
        <f ca="1">IF(PAJAK[[#This Row],[//]]="","",SUMIF(NOTA[ID_H],PAJAK[[#This Row],[ID]],NOTA[JUMLAH]))</f>
        <v/>
      </c>
      <c r="L56" s="183" t="str">
        <f ca="1">IF(PAJAK[[#This Row],[//]]="","",SUMIF(NOTA[ID_H],PAJAK[[#This Row],[ID]],NOTA[DISC]))</f>
        <v/>
      </c>
      <c r="M56" s="183" t="e">
        <f ca="1">PAJAK[[#This Row],[SUB TOTAL]]-PAJAK[[#This Row],[DISKON]]</f>
        <v>#VALUE!</v>
      </c>
      <c r="N56" s="183" t="str">
        <f ca="1">IF(PAJAK[[#This Row],[//]]="","",INDEX(INDIRECT("NOTA["&amp;PAJAK[#Headers]&amp;"]"),PAJAK[[#This Row],[//]]-2+PAJAK[[#This Row],[QB]]-1))</f>
        <v/>
      </c>
      <c r="O56" s="183" t="e">
        <f ca="1">(PAJAK[[#This Row],[SUB T-DISC]]-PAJAK[[#This Row],[DISC DLL]])/111%</f>
        <v>#VALUE!</v>
      </c>
      <c r="P56" s="183" t="e">
        <f ca="1">PAJAK[[#This Row],[DPP]]*PAJAK[[#This Row],[PPN]]</f>
        <v>#VALUE!</v>
      </c>
      <c r="Q56" s="18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3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 t="e">
        <f ca="1">MATCH(PAJAK[[#This Row],[ID]],[3]!Table1[ID],0)</f>
        <v>#REF!</v>
      </c>
      <c r="E57" s="152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83" t="str">
        <f ca="1">IF(PAJAK[[#This Row],[//]]="","",SUMIF(NOTA[ID_H],PAJAK[[#This Row],[ID]],NOTA[JUMLAH]))</f>
        <v/>
      </c>
      <c r="L57" s="183" t="str">
        <f ca="1">IF(PAJAK[[#This Row],[//]]="","",SUMIF(NOTA[ID_H],PAJAK[[#This Row],[ID]],NOTA[DISC]))</f>
        <v/>
      </c>
      <c r="M57" s="183" t="e">
        <f ca="1">PAJAK[[#This Row],[SUB TOTAL]]-PAJAK[[#This Row],[DISKON]]</f>
        <v>#VALUE!</v>
      </c>
      <c r="N57" s="183" t="str">
        <f ca="1">IF(PAJAK[[#This Row],[//]]="","",INDEX(INDIRECT("NOTA["&amp;PAJAK[#Headers]&amp;"]"),PAJAK[[#This Row],[//]]-2+PAJAK[[#This Row],[QB]]-1))</f>
        <v/>
      </c>
      <c r="O57" s="183" t="e">
        <f ca="1">(PAJAK[[#This Row],[SUB T-DISC]]-PAJAK[[#This Row],[DISC DLL]])/111%</f>
        <v>#VALUE!</v>
      </c>
      <c r="P57" s="183" t="e">
        <f ca="1">PAJAK[[#This Row],[DPP]]*PAJAK[[#This Row],[PPN]]</f>
        <v>#VALUE!</v>
      </c>
      <c r="Q57" s="18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Row],[ID]],[3]!Table1[ID],0)</f>
        <v>#REF!</v>
      </c>
      <c r="E58" s="15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83" t="str">
        <f ca="1">IF(PAJAK[[#This Row],[//]]="","",SUMIF(NOTA[ID_H],PAJAK[[#This Row],[ID]],NOTA[JUMLAH]))</f>
        <v/>
      </c>
      <c r="L58" s="183" t="str">
        <f ca="1">IF(PAJAK[[#This Row],[//]]="","",SUMIF(NOTA[ID_H],PAJAK[[#This Row],[ID]],NOTA[DISC]))</f>
        <v/>
      </c>
      <c r="M58" s="183" t="e">
        <f ca="1">PAJAK[[#This Row],[SUB TOTAL]]-PAJAK[[#This Row],[DISKON]]</f>
        <v>#VALUE!</v>
      </c>
      <c r="N58" s="183" t="str">
        <f ca="1">IF(PAJAK[[#This Row],[//]]="","",INDEX(INDIRECT("NOTA["&amp;PAJAK[#Headers]&amp;"]"),PAJAK[[#This Row],[//]]-2+PAJAK[[#This Row],[QB]]-1))</f>
        <v/>
      </c>
      <c r="O58" s="183" t="e">
        <f ca="1">(PAJAK[[#This Row],[SUB T-DISC]]-PAJAK[[#This Row],[DISC DLL]])/111%</f>
        <v>#VALUE!</v>
      </c>
      <c r="P58" s="183" t="e">
        <f ca="1">PAJAK[[#This Row],[DPP]]*PAJAK[[#This Row],[PPN]]</f>
        <v>#VALUE!</v>
      </c>
      <c r="Q58" s="18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Row],[ID]],[3]!Table1[ID],0)</f>
        <v>#REF!</v>
      </c>
      <c r="E59" s="15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83" t="str">
        <f ca="1">IF(PAJAK[[#This Row],[//]]="","",SUMIF(NOTA[ID_H],PAJAK[[#This Row],[ID]],NOTA[JUMLAH]))</f>
        <v/>
      </c>
      <c r="L59" s="183" t="str">
        <f ca="1">IF(PAJAK[[#This Row],[//]]="","",SUMIF(NOTA[ID_H],PAJAK[[#This Row],[ID]],NOTA[DISC]))</f>
        <v/>
      </c>
      <c r="M59" s="183" t="e">
        <f ca="1">PAJAK[[#This Row],[SUB TOTAL]]-PAJAK[[#This Row],[DISKON]]</f>
        <v>#VALUE!</v>
      </c>
      <c r="N59" s="183" t="str">
        <f ca="1">IF(PAJAK[[#This Row],[//]]="","",INDEX(INDIRECT("NOTA["&amp;PAJAK[#Headers]&amp;"]"),PAJAK[[#This Row],[//]]-2+PAJAK[[#This Row],[QB]]-1))</f>
        <v/>
      </c>
      <c r="O59" s="183" t="e">
        <f ca="1">(PAJAK[[#This Row],[SUB T-DISC]]-PAJAK[[#This Row],[DISC DLL]])/111%</f>
        <v>#VALUE!</v>
      </c>
      <c r="P59" s="183" t="e">
        <f ca="1">PAJAK[[#This Row],[DPP]]*PAJAK[[#This Row],[PPN]]</f>
        <v>#VALUE!</v>
      </c>
      <c r="Q59" s="18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Row],[ID]],[3]!Table1[ID],0)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83" t="str">
        <f ca="1">IF(PAJAK[[#This Row],[//]]="","",SUMIF(NOTA[ID_H],PAJAK[[#This Row],[ID]],NOTA[JUMLAH]))</f>
        <v/>
      </c>
      <c r="L60" s="183" t="str">
        <f ca="1">IF(PAJAK[[#This Row],[//]]="","",SUMIF(NOTA[ID_H],PAJAK[[#This Row],[ID]],NOTA[DISC]))</f>
        <v/>
      </c>
      <c r="M60" s="183" t="e">
        <f ca="1">PAJAK[[#This Row],[SUB TOTAL]]-PAJAK[[#This Row],[DISKON]]</f>
        <v>#VALUE!</v>
      </c>
      <c r="N60" s="183" t="str">
        <f ca="1">IF(PAJAK[[#This Row],[//]]="","",INDEX(INDIRECT("NOTA["&amp;PAJAK[#Headers]&amp;"]"),PAJAK[[#This Row],[//]]-2+PAJAK[[#This Row],[QB]]-1))</f>
        <v/>
      </c>
      <c r="O60" s="183" t="e">
        <f ca="1">(PAJAK[[#This Row],[SUB T-DISC]]-PAJAK[[#This Row],[DISC DLL]])/111%</f>
        <v>#VALUE!</v>
      </c>
      <c r="P60" s="183" t="e">
        <f ca="1">PAJAK[[#This Row],[DPP]]*PAJAK[[#This Row],[PPN]]</f>
        <v>#VALUE!</v>
      </c>
      <c r="Q60" s="18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Row],[ID]],[3]!Table1[ID],0)</f>
        <v>#REF!</v>
      </c>
      <c r="E61" s="15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83" t="str">
        <f ca="1">IF(PAJAK[[#This Row],[//]]="","",SUMIF(NOTA[ID_H],PAJAK[[#This Row],[ID]],NOTA[JUMLAH]))</f>
        <v/>
      </c>
      <c r="L61" s="183" t="str">
        <f ca="1">IF(PAJAK[[#This Row],[//]]="","",SUMIF(NOTA[ID_H],PAJAK[[#This Row],[ID]],NOTA[DISC]))</f>
        <v/>
      </c>
      <c r="M61" s="183" t="e">
        <f ca="1">PAJAK[[#This Row],[SUB TOTAL]]-PAJAK[[#This Row],[DISKON]]</f>
        <v>#VALUE!</v>
      </c>
      <c r="N61" s="183" t="str">
        <f ca="1">IF(PAJAK[[#This Row],[//]]="","",INDEX(INDIRECT("NOTA["&amp;PAJAK[#Headers]&amp;"]"),PAJAK[[#This Row],[//]]-2+PAJAK[[#This Row],[QB]]-1))</f>
        <v/>
      </c>
      <c r="O61" s="183" t="e">
        <f ca="1">(PAJAK[[#This Row],[SUB T-DISC]]-PAJAK[[#This Row],[DISC DLL]])/111%</f>
        <v>#VALUE!</v>
      </c>
      <c r="P61" s="183" t="e">
        <f ca="1">PAJAK[[#This Row],[DPP]]*PAJAK[[#This Row],[PPN]]</f>
        <v>#VALUE!</v>
      </c>
      <c r="Q61" s="18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 t="e">
        <f ca="1">MATCH(PAJAK[[#This Row],[ID]],[3]!Table1[ID],0)</f>
        <v>#REF!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83" t="str">
        <f ca="1">IF(PAJAK[[#This Row],[//]]="","",SUMIF(NOTA[ID_H],PAJAK[[#This Row],[ID]],NOTA[JUMLAH]))</f>
        <v/>
      </c>
      <c r="L62" s="183" t="str">
        <f ca="1">IF(PAJAK[[#This Row],[//]]="","",SUMIF(NOTA[ID_H],PAJAK[[#This Row],[ID]],NOTA[DISC]))</f>
        <v/>
      </c>
      <c r="M62" s="183" t="e">
        <f ca="1">PAJAK[[#This Row],[SUB TOTAL]]-PAJAK[[#This Row],[DISKON]]</f>
        <v>#VALUE!</v>
      </c>
      <c r="N62" s="183" t="str">
        <f ca="1">IF(PAJAK[[#This Row],[//]]="","",INDEX(INDIRECT("NOTA["&amp;PAJAK[#Headers]&amp;"]"),PAJAK[[#This Row],[//]]-2+PAJAK[[#This Row],[QB]]-1))</f>
        <v/>
      </c>
      <c r="O62" s="183" t="e">
        <f ca="1">(PAJAK[[#This Row],[SUB T-DISC]]-PAJAK[[#This Row],[DISC DLL]])/111%</f>
        <v>#VALUE!</v>
      </c>
      <c r="P62" s="183" t="e">
        <f ca="1">PAJAK[[#This Row],[DPP]]*PAJAK[[#This Row],[PPN]]</f>
        <v>#VALUE!</v>
      </c>
      <c r="Q62" s="18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 t="e">
        <f ca="1">MATCH(PAJAK[[#This Row],[ID]],[3]!Table1[ID],0)</f>
        <v>#REF!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83" t="str">
        <f ca="1">IF(PAJAK[[#This Row],[//]]="","",SUMIF(NOTA[ID_H],PAJAK[[#This Row],[ID]],NOTA[JUMLAH]))</f>
        <v/>
      </c>
      <c r="L63" s="183" t="str">
        <f ca="1">IF(PAJAK[[#This Row],[//]]="","",SUMIF(NOTA[ID_H],PAJAK[[#This Row],[ID]],NOTA[DISC]))</f>
        <v/>
      </c>
      <c r="M63" s="183" t="e">
        <f ca="1">PAJAK[[#This Row],[SUB TOTAL]]-PAJAK[[#This Row],[DISKON]]</f>
        <v>#VALUE!</v>
      </c>
      <c r="N63" s="183" t="str">
        <f ca="1">IF(PAJAK[[#This Row],[//]]="","",INDEX(INDIRECT("NOTA["&amp;PAJAK[#Headers]&amp;"]"),PAJAK[[#This Row],[//]]-2+PAJAK[[#This Row],[QB]]-1))</f>
        <v/>
      </c>
      <c r="O63" s="183" t="e">
        <f ca="1">(PAJAK[[#This Row],[SUB T-DISC]]-PAJAK[[#This Row],[DISC DLL]])/111%</f>
        <v>#VALUE!</v>
      </c>
      <c r="P63" s="183" t="e">
        <f ca="1">PAJAK[[#This Row],[DPP]]*PAJAK[[#This Row],[PPN]]</f>
        <v>#VALUE!</v>
      </c>
      <c r="Q63" s="18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Row],[ID]],[3]!Table1[ID],0)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83" t="str">
        <f ca="1">IF(PAJAK[[#This Row],[//]]="","",SUMIF(NOTA[ID_H],PAJAK[[#This Row],[ID]],NOTA[JUMLAH]))</f>
        <v/>
      </c>
      <c r="L64" s="183" t="str">
        <f ca="1">IF(PAJAK[[#This Row],[//]]="","",SUMIF(NOTA[ID_H],PAJAK[[#This Row],[ID]],NOTA[DISC]))</f>
        <v/>
      </c>
      <c r="M64" s="183" t="e">
        <f ca="1">PAJAK[[#This Row],[SUB TOTAL]]-PAJAK[[#This Row],[DISKON]]</f>
        <v>#VALUE!</v>
      </c>
      <c r="N64" s="183" t="str">
        <f ca="1">IF(PAJAK[[#This Row],[//]]="","",INDEX(INDIRECT("NOTA["&amp;PAJAK[#Headers]&amp;"]"),PAJAK[[#This Row],[//]]-2+PAJAK[[#This Row],[QB]]-1))</f>
        <v/>
      </c>
      <c r="O64" s="183" t="e">
        <f ca="1">(PAJAK[[#This Row],[SUB T-DISC]]-PAJAK[[#This Row],[DISC DLL]])/111%</f>
        <v>#VALUE!</v>
      </c>
      <c r="P64" s="183" t="e">
        <f ca="1">PAJAK[[#This Row],[DPP]]*PAJAK[[#This Row],[PPN]]</f>
        <v>#VALUE!</v>
      </c>
      <c r="Q64" s="18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Row],[ID]],[3]!Table1[ID],0)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83" t="str">
        <f ca="1">IF(PAJAK[[#This Row],[//]]="","",SUMIF(NOTA[ID_H],PAJAK[[#This Row],[ID]],NOTA[JUMLAH]))</f>
        <v/>
      </c>
      <c r="L65" s="183" t="str">
        <f ca="1">IF(PAJAK[[#This Row],[//]]="","",SUMIF(NOTA[ID_H],PAJAK[[#This Row],[ID]],NOTA[DISC]))</f>
        <v/>
      </c>
      <c r="M65" s="183" t="e">
        <f ca="1">PAJAK[[#This Row],[SUB TOTAL]]-PAJAK[[#This Row],[DISKON]]</f>
        <v>#VALUE!</v>
      </c>
      <c r="N65" s="183" t="str">
        <f ca="1">IF(PAJAK[[#This Row],[//]]="","",INDEX(INDIRECT("NOTA["&amp;PAJAK[#Headers]&amp;"]"),PAJAK[[#This Row],[//]]-2+PAJAK[[#This Row],[QB]]-1))</f>
        <v/>
      </c>
      <c r="O65" s="183" t="e">
        <f ca="1">(PAJAK[[#This Row],[SUB T-DISC]]-PAJAK[[#This Row],[DISC DLL]])/111%</f>
        <v>#VALUE!</v>
      </c>
      <c r="P65" s="183" t="e">
        <f ca="1">PAJAK[[#This Row],[DPP]]*PAJAK[[#This Row],[PPN]]</f>
        <v>#VALUE!</v>
      </c>
      <c r="Q65" s="18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Row],[ID]],[3]!Table1[ID],0)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83" t="str">
        <f ca="1">IF(PAJAK[[#This Row],[//]]="","",SUMIF(NOTA[ID_H],PAJAK[[#This Row],[ID]],NOTA[JUMLAH]))</f>
        <v/>
      </c>
      <c r="L66" s="183" t="str">
        <f ca="1">IF(PAJAK[[#This Row],[//]]="","",SUMIF(NOTA[ID_H],PAJAK[[#This Row],[ID]],NOTA[DISC]))</f>
        <v/>
      </c>
      <c r="M66" s="183" t="e">
        <f ca="1">PAJAK[[#This Row],[SUB TOTAL]]-PAJAK[[#This Row],[DISKON]]</f>
        <v>#VALUE!</v>
      </c>
      <c r="N66" s="183" t="str">
        <f ca="1">IF(PAJAK[[#This Row],[//]]="","",INDEX(INDIRECT("NOTA["&amp;PAJAK[#Headers]&amp;"]"),PAJAK[[#This Row],[//]]-2+PAJAK[[#This Row],[QB]]-1))</f>
        <v/>
      </c>
      <c r="O66" s="183" t="e">
        <f ca="1">(PAJAK[[#This Row],[SUB T-DISC]]-PAJAK[[#This Row],[DISC DLL]])/111%</f>
        <v>#VALUE!</v>
      </c>
      <c r="P66" s="183" t="e">
        <f ca="1">PAJAK[[#This Row],[DPP]]*PAJAK[[#This Row],[PPN]]</f>
        <v>#VALUE!</v>
      </c>
      <c r="Q66" s="18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Row],[ID]],[3]!Table1[ID],0)</f>
        <v>#REF!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83" t="str">
        <f ca="1">IF(PAJAK[[#This Row],[//]]="","",SUMIF(NOTA[ID_H],PAJAK[[#This Row],[ID]],NOTA[JUMLAH]))</f>
        <v/>
      </c>
      <c r="L67" s="183" t="str">
        <f ca="1">IF(PAJAK[[#This Row],[//]]="","",SUMIF(NOTA[ID_H],PAJAK[[#This Row],[ID]],NOTA[DISC]))</f>
        <v/>
      </c>
      <c r="M67" s="183" t="e">
        <f ca="1">PAJAK[[#This Row],[SUB TOTAL]]-PAJAK[[#This Row],[DISKON]]</f>
        <v>#VALUE!</v>
      </c>
      <c r="N67" s="183" t="str">
        <f ca="1">IF(PAJAK[[#This Row],[//]]="","",INDEX(INDIRECT("NOTA["&amp;PAJAK[#Headers]&amp;"]"),PAJAK[[#This Row],[//]]-2+PAJAK[[#This Row],[QB]]-1))</f>
        <v/>
      </c>
      <c r="O67" s="183" t="e">
        <f ca="1">(PAJAK[[#This Row],[SUB T-DISC]]-PAJAK[[#This Row],[DISC DLL]])/111%</f>
        <v>#VALUE!</v>
      </c>
      <c r="P67" s="183" t="e">
        <f ca="1">PAJAK[[#This Row],[DPP]]*PAJAK[[#This Row],[PPN]]</f>
        <v>#VALUE!</v>
      </c>
      <c r="Q67" s="18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Row],[ID]],[3]!Table1[ID],0)</f>
        <v>#REF!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83" t="str">
        <f ca="1">IF(PAJAK[[#This Row],[//]]="","",SUMIF(NOTA[ID_H],PAJAK[[#This Row],[ID]],NOTA[JUMLAH]))</f>
        <v/>
      </c>
      <c r="L68" s="183" t="str">
        <f ca="1">IF(PAJAK[[#This Row],[//]]="","",SUMIF(NOTA[ID_H],PAJAK[[#This Row],[ID]],NOTA[DISC]))</f>
        <v/>
      </c>
      <c r="M68" s="183" t="e">
        <f ca="1">PAJAK[[#This Row],[SUB TOTAL]]-PAJAK[[#This Row],[DISKON]]</f>
        <v>#VALUE!</v>
      </c>
      <c r="N68" s="183" t="str">
        <f ca="1">IF(PAJAK[[#This Row],[//]]="","",INDEX(INDIRECT("NOTA["&amp;PAJAK[#Headers]&amp;"]"),PAJAK[[#This Row],[//]]-2+PAJAK[[#This Row],[QB]]-1))</f>
        <v/>
      </c>
      <c r="O68" s="183" t="e">
        <f ca="1">(PAJAK[[#This Row],[SUB T-DISC]]-PAJAK[[#This Row],[DISC DLL]])/111%</f>
        <v>#VALUE!</v>
      </c>
      <c r="P68" s="183" t="e">
        <f ca="1">PAJAK[[#This Row],[DPP]]*PAJAK[[#This Row],[PPN]]</f>
        <v>#VALUE!</v>
      </c>
      <c r="Q68" s="18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 t="e">
        <f ca="1">MATCH(PAJAK[[#This Row],[ID]],[3]!Table1[ID],0)</f>
        <v>#REF!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83" t="str">
        <f ca="1">IF(PAJAK[[#This Row],[//]]="","",SUMIF(NOTA[ID_H],PAJAK[[#This Row],[ID]],NOTA[JUMLAH]))</f>
        <v/>
      </c>
      <c r="L69" s="183" t="str">
        <f ca="1">IF(PAJAK[[#This Row],[//]]="","",SUMIF(NOTA[ID_H],PAJAK[[#This Row],[ID]],NOTA[DISC]))</f>
        <v/>
      </c>
      <c r="M69" s="183" t="e">
        <f ca="1">PAJAK[[#This Row],[SUB TOTAL]]-PAJAK[[#This Row],[DISKON]]</f>
        <v>#VALUE!</v>
      </c>
      <c r="N69" s="183" t="str">
        <f ca="1">IF(PAJAK[[#This Row],[//]]="","",INDEX(INDIRECT("NOTA["&amp;PAJAK[#Headers]&amp;"]"),PAJAK[[#This Row],[//]]-2+PAJAK[[#This Row],[QB]]-1))</f>
        <v/>
      </c>
      <c r="O69" s="183" t="e">
        <f ca="1">(PAJAK[[#This Row],[SUB T-DISC]]-PAJAK[[#This Row],[DISC DLL]])/111%</f>
        <v>#VALUE!</v>
      </c>
      <c r="P69" s="183" t="e">
        <f ca="1">PAJAK[[#This Row],[DPP]]*PAJAK[[#This Row],[PPN]]</f>
        <v>#VALUE!</v>
      </c>
      <c r="Q69" s="18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Row],[ID]],[3]!Table1[ID],0)</f>
        <v>#REF!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83" t="str">
        <f ca="1">IF(PAJAK[[#This Row],[//]]="","",SUMIF(NOTA[ID_H],PAJAK[[#This Row],[ID]],NOTA[JUMLAH]))</f>
        <v/>
      </c>
      <c r="L70" s="183" t="str">
        <f ca="1">IF(PAJAK[[#This Row],[//]]="","",SUMIF(NOTA[ID_H],PAJAK[[#This Row],[ID]],NOTA[DISC]))</f>
        <v/>
      </c>
      <c r="M70" s="183" t="e">
        <f ca="1">PAJAK[[#This Row],[SUB TOTAL]]-PAJAK[[#This Row],[DISKON]]</f>
        <v>#VALUE!</v>
      </c>
      <c r="N70" s="183" t="str">
        <f ca="1">IF(PAJAK[[#This Row],[//]]="","",INDEX(INDIRECT("NOTA["&amp;PAJAK[#Headers]&amp;"]"),PAJAK[[#This Row],[//]]-2+PAJAK[[#This Row],[QB]]-1))</f>
        <v/>
      </c>
      <c r="O70" s="183" t="e">
        <f ca="1">(PAJAK[[#This Row],[SUB T-DISC]]-PAJAK[[#This Row],[DISC DLL]])/111%</f>
        <v>#VALUE!</v>
      </c>
      <c r="P70" s="183" t="e">
        <f ca="1">PAJAK[[#This Row],[DPP]]*PAJAK[[#This Row],[PPN]]</f>
        <v>#VALUE!</v>
      </c>
      <c r="Q70" s="18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Row],[ID]],[3]!Table1[ID],0)</f>
        <v>#REF!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83" t="str">
        <f ca="1">IF(PAJAK[[#This Row],[//]]="","",SUMIF(NOTA[ID_H],PAJAK[[#This Row],[ID]],NOTA[JUMLAH]))</f>
        <v/>
      </c>
      <c r="L71" s="183" t="str">
        <f ca="1">IF(PAJAK[[#This Row],[//]]="","",SUMIF(NOTA[ID_H],PAJAK[[#This Row],[ID]],NOTA[DISC]))</f>
        <v/>
      </c>
      <c r="M71" s="183" t="e">
        <f ca="1">PAJAK[[#This Row],[SUB TOTAL]]-PAJAK[[#This Row],[DISKON]]</f>
        <v>#VALUE!</v>
      </c>
      <c r="N71" s="183" t="str">
        <f ca="1">IF(PAJAK[[#This Row],[//]]="","",INDEX(INDIRECT("NOTA["&amp;PAJAK[#Headers]&amp;"]"),PAJAK[[#This Row],[//]]-2+PAJAK[[#This Row],[QB]]-1))</f>
        <v/>
      </c>
      <c r="O71" s="183" t="e">
        <f ca="1">(PAJAK[[#This Row],[SUB T-DISC]]-PAJAK[[#This Row],[DISC DLL]])/111%</f>
        <v>#VALUE!</v>
      </c>
      <c r="P71" s="183" t="e">
        <f ca="1">PAJAK[[#This Row],[DPP]]*PAJAK[[#This Row],[PPN]]</f>
        <v>#VALUE!</v>
      </c>
      <c r="Q71" s="18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Row],[ID]],[3]!Table1[ID],0)</f>
        <v>#REF!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83" t="str">
        <f ca="1">IF(PAJAK[[#This Row],[//]]="","",SUMIF(NOTA[ID_H],PAJAK[[#This Row],[ID]],NOTA[JUMLAH]))</f>
        <v/>
      </c>
      <c r="L72" s="183" t="str">
        <f ca="1">IF(PAJAK[[#This Row],[//]]="","",SUMIF(NOTA[ID_H],PAJAK[[#This Row],[ID]],NOTA[DISC]))</f>
        <v/>
      </c>
      <c r="M72" s="183" t="e">
        <f ca="1">PAJAK[[#This Row],[SUB TOTAL]]-PAJAK[[#This Row],[DISKON]]</f>
        <v>#VALUE!</v>
      </c>
      <c r="N72" s="183" t="str">
        <f ca="1">IF(PAJAK[[#This Row],[//]]="","",INDEX(INDIRECT("NOTA["&amp;PAJAK[#Headers]&amp;"]"),PAJAK[[#This Row],[//]]-2+PAJAK[[#This Row],[QB]]-1))</f>
        <v/>
      </c>
      <c r="O72" s="183" t="e">
        <f ca="1">(PAJAK[[#This Row],[SUB T-DISC]]-PAJAK[[#This Row],[DISC DLL]])/111%</f>
        <v>#VALUE!</v>
      </c>
      <c r="P72" s="183" t="e">
        <f ca="1">PAJAK[[#This Row],[DPP]]*PAJAK[[#This Row],[PPN]]</f>
        <v>#VALUE!</v>
      </c>
      <c r="Q72" s="18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Row],[ID]],[3]!Table1[ID],0)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83" t="str">
        <f ca="1">IF(PAJAK[[#This Row],[//]]="","",SUMIF(NOTA[ID_H],PAJAK[[#This Row],[ID]],NOTA[JUMLAH]))</f>
        <v/>
      </c>
      <c r="L73" s="183" t="str">
        <f ca="1">IF(PAJAK[[#This Row],[//]]="","",SUMIF(NOTA[ID_H],PAJAK[[#This Row],[ID]],NOTA[DISC]))</f>
        <v/>
      </c>
      <c r="M73" s="183" t="e">
        <f ca="1">PAJAK[[#This Row],[SUB TOTAL]]-PAJAK[[#This Row],[DISKON]]</f>
        <v>#VALUE!</v>
      </c>
      <c r="N73" s="183" t="str">
        <f ca="1">IF(PAJAK[[#This Row],[//]]="","",INDEX(INDIRECT("NOTA["&amp;PAJAK[#Headers]&amp;"]"),PAJAK[[#This Row],[//]]-2+PAJAK[[#This Row],[QB]]-1))</f>
        <v/>
      </c>
      <c r="O73" s="183" t="e">
        <f ca="1">(PAJAK[[#This Row],[SUB T-DISC]]-PAJAK[[#This Row],[DISC DLL]])/111%</f>
        <v>#VALUE!</v>
      </c>
      <c r="P73" s="183" t="e">
        <f ca="1">PAJAK[[#This Row],[DPP]]*PAJAK[[#This Row],[PPN]]</f>
        <v>#VALUE!</v>
      </c>
      <c r="Q73" s="18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Row],[ID]],[3]!Table1[ID],0)</f>
        <v>#REF!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83" t="str">
        <f ca="1">IF(PAJAK[[#This Row],[//]]="","",SUMIF(NOTA[ID_H],PAJAK[[#This Row],[ID]],NOTA[JUMLAH]))</f>
        <v/>
      </c>
      <c r="L74" s="183" t="str">
        <f ca="1">IF(PAJAK[[#This Row],[//]]="","",SUMIF(NOTA[ID_H],PAJAK[[#This Row],[ID]],NOTA[DISC]))</f>
        <v/>
      </c>
      <c r="M74" s="183" t="e">
        <f ca="1">PAJAK[[#This Row],[SUB TOTAL]]-PAJAK[[#This Row],[DISKON]]</f>
        <v>#VALUE!</v>
      </c>
      <c r="N74" s="183" t="str">
        <f ca="1">IF(PAJAK[[#This Row],[//]]="","",INDEX(INDIRECT("NOTA["&amp;PAJAK[#Headers]&amp;"]"),PAJAK[[#This Row],[//]]-2+PAJAK[[#This Row],[QB]]-1))</f>
        <v/>
      </c>
      <c r="O74" s="183" t="e">
        <f ca="1">(PAJAK[[#This Row],[SUB T-DISC]]-PAJAK[[#This Row],[DISC DLL]])/111%</f>
        <v>#VALUE!</v>
      </c>
      <c r="P74" s="183" t="e">
        <f ca="1">PAJAK[[#This Row],[DPP]]*PAJAK[[#This Row],[PPN]]</f>
        <v>#VALUE!</v>
      </c>
      <c r="Q74" s="18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 t="e">
        <f ca="1">MATCH(PAJAK[[#This Row],[ID]],[3]!Table1[ID],0)</f>
        <v>#REF!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83" t="str">
        <f ca="1">IF(PAJAK[[#This Row],[//]]="","",SUMIF(NOTA[ID_H],PAJAK[[#This Row],[ID]],NOTA[JUMLAH]))</f>
        <v/>
      </c>
      <c r="L75" s="183" t="str">
        <f ca="1">IF(PAJAK[[#This Row],[//]]="","",SUMIF(NOTA[ID_H],PAJAK[[#This Row],[ID]],NOTA[DISC]))</f>
        <v/>
      </c>
      <c r="M75" s="183" t="e">
        <f ca="1">PAJAK[[#This Row],[SUB TOTAL]]-PAJAK[[#This Row],[DISKON]]</f>
        <v>#VALUE!</v>
      </c>
      <c r="N75" s="183" t="str">
        <f ca="1">IF(PAJAK[[#This Row],[//]]="","",INDEX(INDIRECT("NOTA["&amp;PAJAK[#Headers]&amp;"]"),PAJAK[[#This Row],[//]]-2+PAJAK[[#This Row],[QB]]-1))</f>
        <v/>
      </c>
      <c r="O75" s="183" t="e">
        <f ca="1">(PAJAK[[#This Row],[SUB T-DISC]]-PAJAK[[#This Row],[DISC DLL]])/111%</f>
        <v>#VALUE!</v>
      </c>
      <c r="P75" s="183" t="e">
        <f ca="1">PAJAK[[#This Row],[DPP]]*PAJAK[[#This Row],[PPN]]</f>
        <v>#VALUE!</v>
      </c>
      <c r="Q75" s="18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Row],[ID]],[3]!Table1[ID],0)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3" t="str">
        <f ca="1">IF(PAJAK[[#This Row],[//]]="","",SUMIF(NOTA[ID_H],PAJAK[[#This Row],[ID]],NOTA[JUMLAH]))</f>
        <v/>
      </c>
      <c r="L76" s="183" t="str">
        <f ca="1">IF(PAJAK[[#This Row],[//]]="","",SUMIF(NOTA[ID_H],PAJAK[[#This Row],[ID]],NOTA[DISC]))</f>
        <v/>
      </c>
      <c r="M76" s="183" t="e">
        <f ca="1">PAJAK[[#This Row],[SUB TOTAL]]-PAJAK[[#This Row],[DISKON]]</f>
        <v>#VALUE!</v>
      </c>
      <c r="N76" s="183" t="str">
        <f ca="1">IF(PAJAK[[#This Row],[//]]="","",INDEX(INDIRECT("NOTA["&amp;PAJAK[#Headers]&amp;"]"),PAJAK[[#This Row],[//]]-2+PAJAK[[#This Row],[QB]]-1))</f>
        <v/>
      </c>
      <c r="O76" s="183" t="e">
        <f ca="1">(PAJAK[[#This Row],[SUB T-DISC]]-PAJAK[[#This Row],[DISC DLL]])/111%</f>
        <v>#VALUE!</v>
      </c>
      <c r="P76" s="183" t="e">
        <f ca="1">PAJAK[[#This Row],[DPP]]*PAJAK[[#This Row],[PPN]]</f>
        <v>#VALUE!</v>
      </c>
      <c r="Q76" s="18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Row],[ID]],[3]!Table1[ID],0)</f>
        <v>#REF!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3" t="str">
        <f ca="1">IF(PAJAK[[#This Row],[//]]="","",SUMIF(NOTA[ID_H],PAJAK[[#This Row],[ID]],NOTA[JUMLAH]))</f>
        <v/>
      </c>
      <c r="L77" s="183" t="str">
        <f ca="1">IF(PAJAK[[#This Row],[//]]="","",SUMIF(NOTA[ID_H],PAJAK[[#This Row],[ID]],NOTA[DISC]))</f>
        <v/>
      </c>
      <c r="M77" s="183" t="e">
        <f ca="1">PAJAK[[#This Row],[SUB TOTAL]]-PAJAK[[#This Row],[DISKON]]</f>
        <v>#VALUE!</v>
      </c>
      <c r="N77" s="183" t="str">
        <f ca="1">IF(PAJAK[[#This Row],[//]]="","",INDEX(INDIRECT("NOTA["&amp;PAJAK[#Headers]&amp;"]"),PAJAK[[#This Row],[//]]-2+PAJAK[[#This Row],[QB]]-1))</f>
        <v/>
      </c>
      <c r="O77" s="183" t="e">
        <f ca="1">(PAJAK[[#This Row],[SUB T-DISC]]-PAJAK[[#This Row],[DISC DLL]])/111%</f>
        <v>#VALUE!</v>
      </c>
      <c r="P77" s="183" t="e">
        <f ca="1">PAJAK[[#This Row],[DPP]]*PAJAK[[#This Row],[PPN]]</f>
        <v>#VALUE!</v>
      </c>
      <c r="Q77" s="18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Row],[ID]],[3]!Table1[ID],0)</f>
        <v>#REF!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3" t="str">
        <f ca="1">IF(PAJAK[[#This Row],[//]]="","",SUMIF(NOTA[ID_H],PAJAK[[#This Row],[ID]],NOTA[JUMLAH]))</f>
        <v/>
      </c>
      <c r="L78" s="183" t="str">
        <f ca="1">IF(PAJAK[[#This Row],[//]]="","",SUMIF(NOTA[ID_H],PAJAK[[#This Row],[ID]],NOTA[DISC]))</f>
        <v/>
      </c>
      <c r="M78" s="183" t="e">
        <f ca="1">PAJAK[[#This Row],[SUB TOTAL]]-PAJAK[[#This Row],[DISKON]]</f>
        <v>#VALUE!</v>
      </c>
      <c r="N78" s="183" t="str">
        <f ca="1">IF(PAJAK[[#This Row],[//]]="","",INDEX(INDIRECT("NOTA["&amp;PAJAK[#Headers]&amp;"]"),PAJAK[[#This Row],[//]]-2+PAJAK[[#This Row],[QB]]-1))</f>
        <v/>
      </c>
      <c r="O78" s="183" t="e">
        <f ca="1">(PAJAK[[#This Row],[SUB T-DISC]]-PAJAK[[#This Row],[DISC DLL]])/111%</f>
        <v>#VALUE!</v>
      </c>
      <c r="P78" s="183" t="e">
        <f ca="1">PAJAK[[#This Row],[DPP]]*PAJAK[[#This Row],[PPN]]</f>
        <v>#VALUE!</v>
      </c>
      <c r="Q78" s="18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Row],[ID]],[3]!Table1[ID],0)</f>
        <v>#REF!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3" t="str">
        <f ca="1">IF(PAJAK[[#This Row],[//]]="","",SUMIF(NOTA[ID_H],PAJAK[[#This Row],[ID]],NOTA[JUMLAH]))</f>
        <v/>
      </c>
      <c r="L79" s="183" t="str">
        <f ca="1">IF(PAJAK[[#This Row],[//]]="","",SUMIF(NOTA[ID_H],PAJAK[[#This Row],[ID]],NOTA[DISC]))</f>
        <v/>
      </c>
      <c r="M79" s="183" t="e">
        <f ca="1">PAJAK[[#This Row],[SUB TOTAL]]-PAJAK[[#This Row],[DISKON]]</f>
        <v>#VALUE!</v>
      </c>
      <c r="N79" s="183" t="str">
        <f ca="1">IF(PAJAK[[#This Row],[//]]="","",INDEX(INDIRECT("NOTA["&amp;PAJAK[#Headers]&amp;"]"),PAJAK[[#This Row],[//]]-2+PAJAK[[#This Row],[QB]]-1))</f>
        <v/>
      </c>
      <c r="O79" s="183" t="e">
        <f ca="1">(PAJAK[[#This Row],[SUB T-DISC]]-PAJAK[[#This Row],[DISC DLL]])/111%</f>
        <v>#VALUE!</v>
      </c>
      <c r="P79" s="183" t="e">
        <f ca="1">PAJAK[[#This Row],[DPP]]*PAJAK[[#This Row],[PPN]]</f>
        <v>#VALUE!</v>
      </c>
      <c r="Q79" s="18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Row],[ID]],[3]!Table1[ID],0)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3" t="str">
        <f ca="1">IF(PAJAK[[#This Row],[//]]="","",SUMIF(NOTA[ID_H],PAJAK[[#This Row],[ID]],NOTA[JUMLAH]))</f>
        <v/>
      </c>
      <c r="L80" s="183" t="str">
        <f ca="1">IF(PAJAK[[#This Row],[//]]="","",SUMIF(NOTA[ID_H],PAJAK[[#This Row],[ID]],NOTA[DISC]))</f>
        <v/>
      </c>
      <c r="M80" s="183" t="e">
        <f ca="1">PAJAK[[#This Row],[SUB TOTAL]]-PAJAK[[#This Row],[DISKON]]</f>
        <v>#VALUE!</v>
      </c>
      <c r="N80" s="183" t="str">
        <f ca="1">IF(PAJAK[[#This Row],[//]]="","",INDEX(INDIRECT("NOTA["&amp;PAJAK[#Headers]&amp;"]"),PAJAK[[#This Row],[//]]-2+PAJAK[[#This Row],[QB]]-1))</f>
        <v/>
      </c>
      <c r="O80" s="183" t="e">
        <f ca="1">(PAJAK[[#This Row],[SUB T-DISC]]-PAJAK[[#This Row],[DISC DLL]])/111%</f>
        <v>#VALUE!</v>
      </c>
      <c r="P80" s="183" t="e">
        <f ca="1">PAJAK[[#This Row],[DPP]]*PAJAK[[#This Row],[PPN]]</f>
        <v>#VALUE!</v>
      </c>
      <c r="Q80" s="18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Row],[ID]],[3]!Table1[ID],0)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3" t="str">
        <f ca="1">IF(PAJAK[[#This Row],[//]]="","",SUMIF(NOTA[ID_H],PAJAK[[#This Row],[ID]],NOTA[JUMLAH]))</f>
        <v/>
      </c>
      <c r="L81" s="183" t="str">
        <f ca="1">IF(PAJAK[[#This Row],[//]]="","",SUMIF(NOTA[ID_H],PAJAK[[#This Row],[ID]],NOTA[DISC]))</f>
        <v/>
      </c>
      <c r="M81" s="183" t="e">
        <f ca="1">PAJAK[[#This Row],[SUB TOTAL]]-PAJAK[[#This Row],[DISKON]]</f>
        <v>#VALUE!</v>
      </c>
      <c r="N81" s="183" t="str">
        <f ca="1">IF(PAJAK[[#This Row],[//]]="","",INDEX(INDIRECT("NOTA["&amp;PAJAK[#Headers]&amp;"]"),PAJAK[[#This Row],[//]]-2+PAJAK[[#This Row],[QB]]-1))</f>
        <v/>
      </c>
      <c r="O81" s="183" t="e">
        <f ca="1">(PAJAK[[#This Row],[SUB T-DISC]]-PAJAK[[#This Row],[DISC DLL]])/111%</f>
        <v>#VALUE!</v>
      </c>
      <c r="P81" s="183" t="e">
        <f ca="1">PAJAK[[#This Row],[DPP]]*PAJAK[[#This Row],[PPN]]</f>
        <v>#VALUE!</v>
      </c>
      <c r="Q81" s="18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Row],[ID]],[3]!Table1[ID],0)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3" t="str">
        <f ca="1">IF(PAJAK[[#This Row],[//]]="","",SUMIF(NOTA[ID_H],PAJAK[[#This Row],[ID]],NOTA[JUMLAH]))</f>
        <v/>
      </c>
      <c r="L82" s="183" t="str">
        <f ca="1">IF(PAJAK[[#This Row],[//]]="","",SUMIF(NOTA[ID_H],PAJAK[[#This Row],[ID]],NOTA[DISC]))</f>
        <v/>
      </c>
      <c r="M82" s="183" t="e">
        <f ca="1">PAJAK[[#This Row],[SUB TOTAL]]-PAJAK[[#This Row],[DISKON]]</f>
        <v>#VALUE!</v>
      </c>
      <c r="N82" s="183" t="str">
        <f ca="1">IF(PAJAK[[#This Row],[//]]="","",INDEX(INDIRECT("NOTA["&amp;PAJAK[#Headers]&amp;"]"),PAJAK[[#This Row],[//]]-2+PAJAK[[#This Row],[QB]]-1))</f>
        <v/>
      </c>
      <c r="O82" s="183" t="e">
        <f ca="1">(PAJAK[[#This Row],[SUB T-DISC]]-PAJAK[[#This Row],[DISC DLL]])/111%</f>
        <v>#VALUE!</v>
      </c>
      <c r="P82" s="183" t="e">
        <f ca="1">PAJAK[[#This Row],[DPP]]*PAJAK[[#This Row],[PPN]]</f>
        <v>#VALUE!</v>
      </c>
      <c r="Q82" s="18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Row],[ID]],[3]!Table1[ID],0)</f>
        <v>#REF!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3" t="str">
        <f ca="1">IF(PAJAK[[#This Row],[//]]="","",SUMIF(NOTA[ID_H],PAJAK[[#This Row],[ID]],NOTA[JUMLAH]))</f>
        <v/>
      </c>
      <c r="L83" s="183" t="str">
        <f ca="1">IF(PAJAK[[#This Row],[//]]="","",SUMIF(NOTA[ID_H],PAJAK[[#This Row],[ID]],NOTA[DISC]))</f>
        <v/>
      </c>
      <c r="M83" s="183" t="e">
        <f ca="1">PAJAK[[#This Row],[SUB TOTAL]]-PAJAK[[#This Row],[DISKON]]</f>
        <v>#VALUE!</v>
      </c>
      <c r="N83" s="183" t="str">
        <f ca="1">IF(PAJAK[[#This Row],[//]]="","",INDEX(INDIRECT("NOTA["&amp;PAJAK[#Headers]&amp;"]"),PAJAK[[#This Row],[//]]-2+PAJAK[[#This Row],[QB]]-1))</f>
        <v/>
      </c>
      <c r="O83" s="183" t="e">
        <f ca="1">(PAJAK[[#This Row],[SUB T-DISC]]-PAJAK[[#This Row],[DISC DLL]])/111%</f>
        <v>#VALUE!</v>
      </c>
      <c r="P83" s="183" t="e">
        <f ca="1">PAJAK[[#This Row],[DPP]]*PAJAK[[#This Row],[PPN]]</f>
        <v>#VALUE!</v>
      </c>
      <c r="Q83" s="18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Row],[ID]],[3]!Table1[ID],0)</f>
        <v>#REF!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3" t="str">
        <f ca="1">IF(PAJAK[[#This Row],[//]]="","",SUMIF(NOTA[ID_H],PAJAK[[#This Row],[ID]],NOTA[JUMLAH]))</f>
        <v/>
      </c>
      <c r="L84" s="183" t="str">
        <f ca="1">IF(PAJAK[[#This Row],[//]]="","",SUMIF(NOTA[ID_H],PAJAK[[#This Row],[ID]],NOTA[DISC]))</f>
        <v/>
      </c>
      <c r="M84" s="183" t="e">
        <f ca="1">PAJAK[[#This Row],[SUB TOTAL]]-PAJAK[[#This Row],[DISKON]]</f>
        <v>#VALUE!</v>
      </c>
      <c r="N84" s="183" t="str">
        <f ca="1">IF(PAJAK[[#This Row],[//]]="","",INDEX(INDIRECT("NOTA["&amp;PAJAK[#Headers]&amp;"]"),PAJAK[[#This Row],[//]]-2+PAJAK[[#This Row],[QB]]-1))</f>
        <v/>
      </c>
      <c r="O84" s="183" t="e">
        <f ca="1">(PAJAK[[#This Row],[SUB T-DISC]]-PAJAK[[#This Row],[DISC DLL]])/111%</f>
        <v>#VALUE!</v>
      </c>
      <c r="P84" s="183" t="e">
        <f ca="1">PAJAK[[#This Row],[DPP]]*PAJAK[[#This Row],[PPN]]</f>
        <v>#VALUE!</v>
      </c>
      <c r="Q84" s="18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Row],[ID]],[3]!Table1[ID],0)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3" t="str">
        <f ca="1">IF(PAJAK[[#This Row],[//]]="","",SUMIF(NOTA[ID_H],PAJAK[[#This Row],[ID]],NOTA[JUMLAH]))</f>
        <v/>
      </c>
      <c r="L85" s="183" t="str">
        <f ca="1">IF(PAJAK[[#This Row],[//]]="","",SUMIF(NOTA[ID_H],PAJAK[[#This Row],[ID]],NOTA[DISC]))</f>
        <v/>
      </c>
      <c r="M85" s="183" t="e">
        <f ca="1">PAJAK[[#This Row],[SUB TOTAL]]-PAJAK[[#This Row],[DISKON]]</f>
        <v>#VALUE!</v>
      </c>
      <c r="N85" s="183" t="str">
        <f ca="1">IF(PAJAK[[#This Row],[//]]="","",INDEX(INDIRECT("NOTA["&amp;PAJAK[#Headers]&amp;"]"),PAJAK[[#This Row],[//]]-2+PAJAK[[#This Row],[QB]]-1))</f>
        <v/>
      </c>
      <c r="O85" s="183" t="e">
        <f ca="1">(PAJAK[[#This Row],[SUB T-DISC]]-PAJAK[[#This Row],[DISC DLL]])/111%</f>
        <v>#VALUE!</v>
      </c>
      <c r="P85" s="183" t="e">
        <f ca="1">PAJAK[[#This Row],[DPP]]*PAJAK[[#This Row],[PPN]]</f>
        <v>#VALUE!</v>
      </c>
      <c r="Q85" s="18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Row],[ID]],[3]!Table1[ID],0)</f>
        <v>#REF!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3" t="str">
        <f ca="1">IF(PAJAK[[#This Row],[//]]="","",SUMIF(NOTA[ID_H],PAJAK[[#This Row],[ID]],NOTA[JUMLAH]))</f>
        <v/>
      </c>
      <c r="L86" s="183" t="str">
        <f ca="1">IF(PAJAK[[#This Row],[//]]="","",SUMIF(NOTA[ID_H],PAJAK[[#This Row],[ID]],NOTA[DISC]))</f>
        <v/>
      </c>
      <c r="M86" s="183" t="e">
        <f ca="1">PAJAK[[#This Row],[SUB TOTAL]]-PAJAK[[#This Row],[DISKON]]</f>
        <v>#VALUE!</v>
      </c>
      <c r="N86" s="183" t="str">
        <f ca="1">IF(PAJAK[[#This Row],[//]]="","",INDEX(INDIRECT("NOTA["&amp;PAJAK[#Headers]&amp;"]"),PAJAK[[#This Row],[//]]-2+PAJAK[[#This Row],[QB]]-1))</f>
        <v/>
      </c>
      <c r="O86" s="183" t="e">
        <f ca="1">(PAJAK[[#This Row],[SUB T-DISC]]-PAJAK[[#This Row],[DISC DLL]])/111%</f>
        <v>#VALUE!</v>
      </c>
      <c r="P86" s="183" t="e">
        <f ca="1">PAJAK[[#This Row],[DPP]]*PAJAK[[#This Row],[PPN]]</f>
        <v>#VALUE!</v>
      </c>
      <c r="Q86" s="18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Row],[ID]],[3]!Table1[ID],0)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3" t="str">
        <f ca="1">IF(PAJAK[[#This Row],[//]]="","",SUMIF(NOTA[ID_H],PAJAK[[#This Row],[ID]],NOTA[JUMLAH]))</f>
        <v/>
      </c>
      <c r="L87" s="183" t="str">
        <f ca="1">IF(PAJAK[[#This Row],[//]]="","",SUMIF(NOTA[ID_H],PAJAK[[#This Row],[ID]],NOTA[DISC]))</f>
        <v/>
      </c>
      <c r="M87" s="183" t="e">
        <f ca="1">PAJAK[[#This Row],[SUB TOTAL]]-PAJAK[[#This Row],[DISKON]]</f>
        <v>#VALUE!</v>
      </c>
      <c r="N87" s="183" t="str">
        <f ca="1">IF(PAJAK[[#This Row],[//]]="","",INDEX(INDIRECT("NOTA["&amp;PAJAK[#Headers]&amp;"]"),PAJAK[[#This Row],[//]]-2+PAJAK[[#This Row],[QB]]-1))</f>
        <v/>
      </c>
      <c r="O87" s="183" t="e">
        <f ca="1">(PAJAK[[#This Row],[SUB T-DISC]]-PAJAK[[#This Row],[DISC DLL]])/111%</f>
        <v>#VALUE!</v>
      </c>
      <c r="P87" s="183" t="e">
        <f ca="1">PAJAK[[#This Row],[DPP]]*PAJAK[[#This Row],[PPN]]</f>
        <v>#VALUE!</v>
      </c>
      <c r="Q87" s="18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Row],[ID]],[3]!Table1[ID],0)</f>
        <v>#REF!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3" t="str">
        <f ca="1">IF(PAJAK[[#This Row],[//]]="","",SUMIF(NOTA[ID_H],PAJAK[[#This Row],[ID]],NOTA[JUMLAH]))</f>
        <v/>
      </c>
      <c r="L88" s="183" t="str">
        <f ca="1">IF(PAJAK[[#This Row],[//]]="","",SUMIF(NOTA[ID_H],PAJAK[[#This Row],[ID]],NOTA[DISC]))</f>
        <v/>
      </c>
      <c r="M88" s="183" t="e">
        <f ca="1">PAJAK[[#This Row],[SUB TOTAL]]-PAJAK[[#This Row],[DISKON]]</f>
        <v>#VALUE!</v>
      </c>
      <c r="N88" s="183" t="str">
        <f ca="1">IF(PAJAK[[#This Row],[//]]="","",INDEX(INDIRECT("NOTA["&amp;PAJAK[#Headers]&amp;"]"),PAJAK[[#This Row],[//]]-2+PAJAK[[#This Row],[QB]]-1))</f>
        <v/>
      </c>
      <c r="O88" s="183" t="e">
        <f ca="1">(PAJAK[[#This Row],[SUB T-DISC]]-PAJAK[[#This Row],[DISC DLL]])/111%</f>
        <v>#VALUE!</v>
      </c>
      <c r="P88" s="183" t="e">
        <f ca="1">PAJAK[[#This Row],[DPP]]*PAJAK[[#This Row],[PPN]]</f>
        <v>#VALUE!</v>
      </c>
      <c r="Q88" s="18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Row],[ID]],[3]!Table1[ID],0)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3" t="str">
        <f ca="1">IF(PAJAK[[#This Row],[//]]="","",SUMIF(NOTA[ID_H],PAJAK[[#This Row],[ID]],NOTA[JUMLAH]))</f>
        <v/>
      </c>
      <c r="L89" s="183" t="str">
        <f ca="1">IF(PAJAK[[#This Row],[//]]="","",SUMIF(NOTA[ID_H],PAJAK[[#This Row],[ID]],NOTA[DISC]))</f>
        <v/>
      </c>
      <c r="M89" s="183" t="e">
        <f ca="1">PAJAK[[#This Row],[SUB TOTAL]]-PAJAK[[#This Row],[DISKON]]</f>
        <v>#VALUE!</v>
      </c>
      <c r="N89" s="183" t="str">
        <f ca="1">IF(PAJAK[[#This Row],[//]]="","",INDEX(INDIRECT("NOTA["&amp;PAJAK[#Headers]&amp;"]"),PAJAK[[#This Row],[//]]-2+PAJAK[[#This Row],[QB]]-1))</f>
        <v/>
      </c>
      <c r="O89" s="183" t="e">
        <f ca="1">(PAJAK[[#This Row],[SUB T-DISC]]-PAJAK[[#This Row],[DISC DLL]])/111%</f>
        <v>#VALUE!</v>
      </c>
      <c r="P89" s="183" t="e">
        <f ca="1">PAJAK[[#This Row],[DPP]]*PAJAK[[#This Row],[PPN]]</f>
        <v>#VALUE!</v>
      </c>
      <c r="Q89" s="18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Row],[ID]],[3]!Table1[ID],0)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3" t="str">
        <f ca="1">IF(PAJAK[[#This Row],[//]]="","",SUMIF(NOTA[ID_H],PAJAK[[#This Row],[ID]],NOTA[JUMLAH]))</f>
        <v/>
      </c>
      <c r="L90" s="183" t="str">
        <f ca="1">IF(PAJAK[[#This Row],[//]]="","",SUMIF(NOTA[ID_H],PAJAK[[#This Row],[ID]],NOTA[DISC]))</f>
        <v/>
      </c>
      <c r="M90" s="183" t="e">
        <f ca="1">PAJAK[[#This Row],[SUB TOTAL]]-PAJAK[[#This Row],[DISKON]]</f>
        <v>#VALUE!</v>
      </c>
      <c r="N90" s="183" t="str">
        <f ca="1">IF(PAJAK[[#This Row],[//]]="","",INDEX(INDIRECT("NOTA["&amp;PAJAK[#Headers]&amp;"]"),PAJAK[[#This Row],[//]]-2+PAJAK[[#This Row],[QB]]-1))</f>
        <v/>
      </c>
      <c r="O90" s="183" t="e">
        <f ca="1">(PAJAK[[#This Row],[SUB T-DISC]]-PAJAK[[#This Row],[DISC DLL]])/111%</f>
        <v>#VALUE!</v>
      </c>
      <c r="P90" s="183" t="e">
        <f ca="1">PAJAK[[#This Row],[DPP]]*PAJAK[[#This Row],[PPN]]</f>
        <v>#VALUE!</v>
      </c>
      <c r="Q90" s="18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Row],[ID]],[3]!Table1[ID],0)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3" t="str">
        <f ca="1">IF(PAJAK[[#This Row],[//]]="","",SUMIF(NOTA[ID_H],PAJAK[[#This Row],[ID]],NOTA[JUMLAH]))</f>
        <v/>
      </c>
      <c r="L91" s="183" t="str">
        <f ca="1">IF(PAJAK[[#This Row],[//]]="","",SUMIF(NOTA[ID_H],PAJAK[[#This Row],[ID]],NOTA[DISC]))</f>
        <v/>
      </c>
      <c r="M91" s="183" t="e">
        <f ca="1">PAJAK[[#This Row],[SUB TOTAL]]-PAJAK[[#This Row],[DISKON]]</f>
        <v>#VALUE!</v>
      </c>
      <c r="N91" s="183" t="str">
        <f ca="1">IF(PAJAK[[#This Row],[//]]="","",INDEX(INDIRECT("NOTA["&amp;PAJAK[#Headers]&amp;"]"),PAJAK[[#This Row],[//]]-2+PAJAK[[#This Row],[QB]]-1))</f>
        <v/>
      </c>
      <c r="O91" s="183" t="e">
        <f ca="1">(PAJAK[[#This Row],[SUB T-DISC]]-PAJAK[[#This Row],[DISC DLL]])/111%</f>
        <v>#VALUE!</v>
      </c>
      <c r="P91" s="183" t="e">
        <f ca="1">PAJAK[[#This Row],[DPP]]*PAJAK[[#This Row],[PPN]]</f>
        <v>#VALUE!</v>
      </c>
      <c r="Q91" s="18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Row],[ID]],[3]!Table1[ID],0)</f>
        <v>#REF!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3" t="str">
        <f ca="1">IF(PAJAK[[#This Row],[//]]="","",SUMIF(NOTA[ID_H],PAJAK[[#This Row],[ID]],NOTA[JUMLAH]))</f>
        <v/>
      </c>
      <c r="L92" s="183" t="str">
        <f ca="1">IF(PAJAK[[#This Row],[//]]="","",SUMIF(NOTA[ID_H],PAJAK[[#This Row],[ID]],NOTA[DISC]))</f>
        <v/>
      </c>
      <c r="M92" s="183" t="e">
        <f ca="1">PAJAK[[#This Row],[SUB TOTAL]]-PAJAK[[#This Row],[DISKON]]</f>
        <v>#VALUE!</v>
      </c>
      <c r="N92" s="183" t="str">
        <f ca="1">IF(PAJAK[[#This Row],[//]]="","",INDEX(INDIRECT("NOTA["&amp;PAJAK[#Headers]&amp;"]"),PAJAK[[#This Row],[//]]-2+PAJAK[[#This Row],[QB]]-1))</f>
        <v/>
      </c>
      <c r="O92" s="183" t="e">
        <f ca="1">(PAJAK[[#This Row],[SUB T-DISC]]-PAJAK[[#This Row],[DISC DLL]])/111%</f>
        <v>#VALUE!</v>
      </c>
      <c r="P92" s="183" t="e">
        <f ca="1">PAJAK[[#This Row],[DPP]]*PAJAK[[#This Row],[PPN]]</f>
        <v>#VALUE!</v>
      </c>
      <c r="Q92" s="18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Row],[ID]],[3]!Table1[ID],0)</f>
        <v>#REF!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3" t="str">
        <f ca="1">IF(PAJAK[[#This Row],[//]]="","",SUMIF(NOTA[ID_H],PAJAK[[#This Row],[ID]],NOTA[JUMLAH]))</f>
        <v/>
      </c>
      <c r="L93" s="183" t="str">
        <f ca="1">IF(PAJAK[[#This Row],[//]]="","",SUMIF(NOTA[ID_H],PAJAK[[#This Row],[ID]],NOTA[DISC]))</f>
        <v/>
      </c>
      <c r="M93" s="183" t="e">
        <f ca="1">PAJAK[[#This Row],[SUB TOTAL]]-PAJAK[[#This Row],[DISKON]]</f>
        <v>#VALUE!</v>
      </c>
      <c r="N93" s="183" t="str">
        <f ca="1">IF(PAJAK[[#This Row],[//]]="","",INDEX(INDIRECT("NOTA["&amp;PAJAK[#Headers]&amp;"]"),PAJAK[[#This Row],[//]]-2+PAJAK[[#This Row],[QB]]-1))</f>
        <v/>
      </c>
      <c r="O93" s="183" t="e">
        <f ca="1">(PAJAK[[#This Row],[SUB T-DISC]]-PAJAK[[#This Row],[DISC DLL]])/111%</f>
        <v>#VALUE!</v>
      </c>
      <c r="P93" s="183" t="e">
        <f ca="1">PAJAK[[#This Row],[DPP]]*PAJAK[[#This Row],[PPN]]</f>
        <v>#VALUE!</v>
      </c>
      <c r="Q93" s="18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E30" sqref="E30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</v>
      </c>
      <c r="F1" t="str">
        <f ca="1">MID(G1,FIND("]",G1)+1,LEN(G1)-FIND("]",G1))</f>
        <v>ATALI</v>
      </c>
      <c r="G1" s="4" t="str">
        <f ca="1">CELL("filename",G1)</f>
        <v>D:\kerja\BANK EXP\BARU\2023\03 MAR\[NOTA 03 MAR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44992</v>
      </c>
      <c r="F3" s="2">
        <f ca="1">IF(ATALI[[#This Row],[//PAJAK]]="","",INDEX(INDIRECT("PAJAK["&amp;ATALI[#Headers]&amp;"]"),ATALI[[#This Row],[//PAJAK]]-1))</f>
        <v>44989</v>
      </c>
      <c r="G3" s="7" t="str">
        <f ca="1">IF(ATALI[[#This Row],[//PAJAK]]="","",INDEX(INDIRECT("PAJAK["&amp;ATALI[#Headers]&amp;"]"),ATALI[[#This Row],[//PAJAK]]-1))</f>
        <v>SA230303896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9626734.75</v>
      </c>
      <c r="J3" s="1">
        <f ca="1">IF(ATALI[[#This Row],[//PAJAK]]="","",INDEX(PAJAK[DISC DLL],ATALI[[#This Row],[//PAJAK]]-1))</f>
        <v>144666</v>
      </c>
      <c r="K3" s="1">
        <f ca="1">(ATALI[[#This Row],[SUB TOTAL]]-ATALI[[#This Row],[DISKON]])/1.11</f>
        <v>8542404.2792792786</v>
      </c>
      <c r="L3" s="1">
        <f ca="1">ATALI[[#This Row],[DPP]]*11%</f>
        <v>939664.47072072059</v>
      </c>
      <c r="M3" s="1">
        <f ca="1">ATALI[[#This Row],[DPP]]+ATALI[[#This Row],[PPN (11%)]]</f>
        <v>9482068.75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10" sqref="D10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</v>
      </c>
      <c r="F1"/>
      <c r="G1" t="str">
        <f ca="1">CELL("filename",G1)</f>
        <v>D:\kerja\BANK EXP\BARU\2023\03 MAR\[NOTA 03 MAR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44986</v>
      </c>
      <c r="F3" s="2">
        <f ca="1">IF(KENKO[[#This Row],[//PAJAK]]="","",INDEX(INDIRECT("PAJAK["&amp;KENKO[#Headers]&amp;"]"),KENKO[[#This Row],[//PAJAK]]-1))</f>
        <v>44986</v>
      </c>
      <c r="G3" s="9" t="str">
        <f ca="1">IF(KENKO[[#This Row],[//PAJAK]]="","",INDEX(INDIRECT("PAJAK["&amp;KENKO[#Headers]&amp;"]"),KENKO[[#This Row],[//PAJAK]]-1))</f>
        <v>23030010</v>
      </c>
      <c r="H3" s="3" t="str">
        <f ca="1">IF(KENKO[[#This Row],[//PAJAK]]="","",INDEX(INDIRECT("PAJAK["&amp;KENKO[#Headers]&amp;"]"),KENKO[[#This Row],[//PAJAK]]-1))</f>
        <v>SA 40243</v>
      </c>
      <c r="I3" s="1">
        <f ca="1">IF(KENKO[[#This Row],[//PAJAK]]="","",INDEX(INDIRECT("PAJAK["&amp;KENKO[#Headers]&amp;"]"),KENKO[[#This Row],[//PAJAK]]-1))</f>
        <v>6156000</v>
      </c>
      <c r="J3" s="1">
        <f ca="1">IF(KENKO[[#This Row],[//PAJAK]]="","",INDEX(INDIRECT("PAJAK["&amp;KENKO[#Headers]&amp;"]"),KENKO[[#This Row],[//PAJAK]]-1))</f>
        <v>1046520</v>
      </c>
      <c r="K3" s="1">
        <f ca="1">(KENKO[[#This Row],[SUB TOTAL]]-KENKO[[#This Row],[DISKON]])/1.11</f>
        <v>4603135.1351351347</v>
      </c>
      <c r="L3" s="1">
        <f ca="1">KENKO[[#This Row],[DPP]]*11%</f>
        <v>506344.86486486479</v>
      </c>
      <c r="M3" s="1">
        <f ca="1">KENKO[[#This Row],[DPP]]+KENKO[[#This Row],[PPN (11%)]]</f>
        <v>5109479.9999999991</v>
      </c>
      <c r="N3" s="1" t="str">
        <f ca="1">INDEX(PAJAK[ID_P],MATCH(KENKO[[#This Row],[ID]],PAJAK[ID],0))</f>
        <v>KEN_0103_010-3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7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44986</v>
      </c>
      <c r="F4" s="2">
        <f ca="1">IF(KENKO[[#This Row],[//PAJAK]]="","",INDEX(INDIRECT("PAJAK["&amp;KENKO[#Headers]&amp;"]"),KENKO[[#This Row],[//PAJAK]]-1))</f>
        <v>44986</v>
      </c>
      <c r="G4" s="9" t="str">
        <f ca="1">IF(KENKO[[#This Row],[//PAJAK]]="","",INDEX(INDIRECT("PAJAK["&amp;KENKO[#Headers]&amp;"]"),KENKO[[#This Row],[//PAJAK]]-1))</f>
        <v>23030009</v>
      </c>
      <c r="H4" s="3" t="str">
        <f ca="1">IF(KENKO[[#This Row],[//PAJAK]]="","",INDEX(INDIRECT("PAJAK["&amp;KENKO[#Headers]&amp;"]"),KENKO[[#This Row],[//PAJAK]]-1))</f>
        <v>SA 40242</v>
      </c>
      <c r="I4" s="1">
        <f ca="1">IF(KENKO[[#This Row],[//PAJAK]]="","",INDEX(INDIRECT("PAJAK["&amp;KENKO[#Headers]&amp;"]"),KENKO[[#This Row],[//PAJAK]]-1))</f>
        <v>26811200</v>
      </c>
      <c r="J4" s="1">
        <f ca="1">IF(KENKO[[#This Row],[//PAJAK]]="","",INDEX(INDIRECT("PAJAK["&amp;KENKO[#Headers]&amp;"]"),KENKO[[#This Row],[//PAJAK]]-1))</f>
        <v>4557904</v>
      </c>
      <c r="K4" s="1">
        <f ca="1">(KENKO[[#This Row],[SUB TOTAL]]-KENKO[[#This Row],[DISKON]])/1.11</f>
        <v>20048014.414414413</v>
      </c>
      <c r="L4" s="1">
        <f ca="1">KENKO[[#This Row],[DPP]]*11%</f>
        <v>2205281.5855855853</v>
      </c>
      <c r="M4" s="1">
        <f ca="1">KENKO[[#This Row],[DPP]]+KENKO[[#This Row],[PPN (11%)]]</f>
        <v>22253296</v>
      </c>
      <c r="N4" s="1" t="str">
        <f ca="1">INDEX(PAJAK[ID_P],MATCH(KENKO[[#This Row],[ID]],PAJAK[ID],0))</f>
        <v>KEN_0103_009-10</v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EXP\BARU\2023\03 MAR\[NOTA 03 MAR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EXP\BARU\2023\03 MAR\[NOTA 03 MAR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6" bestFit="1" customWidth="1"/>
    <col min="9" max="9" width="14" style="186" bestFit="1" customWidth="1"/>
    <col min="10" max="10" width="15.28515625" style="186" bestFit="1" customWidth="1"/>
    <col min="11" max="11" width="16.28515625" style="186" bestFit="1" customWidth="1"/>
    <col min="12" max="12" width="15.28515625" style="18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EXP\BARU\2023\03 MAR\[NOTA 03 MAR 2023.xlsx]SDI</v>
      </c>
      <c r="K1" s="186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7" t="s">
        <v>39</v>
      </c>
      <c r="I2" s="187" t="s">
        <v>40</v>
      </c>
      <c r="J2" s="187" t="s">
        <v>42</v>
      </c>
      <c r="K2" s="187" t="s">
        <v>45</v>
      </c>
      <c r="L2" s="187" t="s">
        <v>22</v>
      </c>
      <c r="M2" s="11" t="s">
        <v>307</v>
      </c>
      <c r="N2" s="11" t="s">
        <v>308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85" t="str">
        <f ca="1">IF(SDI[[#This Row],[//PAJAK]]="","",(INDEX(INDIRECT("PAJAK["&amp;SDI[#Headers]&amp;"]"),SDI[[#This Row],[//PAJAK]]-1))-SDI[[#This Row],[H_DISKON]])</f>
        <v/>
      </c>
      <c r="I3" s="185" t="str">
        <f ca="1">IF(SDI[[#This Row],[//PAJAK]]="","",SDI[[#This Row],[H_DISC DLL]])</f>
        <v/>
      </c>
      <c r="J3" s="185" t="e">
        <f ca="1">(SDI[[#This Row],[SUB TOTAL]])/1.11</f>
        <v>#VALUE!</v>
      </c>
      <c r="K3" s="185" t="e">
        <f ca="1">SDI[[#This Row],[DPP]]*11%</f>
        <v>#VALUE!</v>
      </c>
      <c r="L3" s="185" t="e">
        <f ca="1">SDI[[#This Row],[DPP]]+SDI[[#This Row],[PPN (11%)]]</f>
        <v>#VALUE!</v>
      </c>
      <c r="M3" s="185" t="str">
        <f ca="1">IF(SDI[[#This Row],[//PAJAK]]="","",INDEX(PAJAK[DISKON],SDI[[#This Row],[//PAJAK]]-1))</f>
        <v/>
      </c>
      <c r="N3" s="185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6" t="str">
        <f ca="1">IF(SDI[[#This Row],[//PAJAK]]="","",(INDEX(INDIRECT("PAJAK["&amp;SDI[#Headers]&amp;"]"),SDI[[#This Row],[//PAJAK]]-1))-SDI[[#This Row],[H_DISKON]])</f>
        <v/>
      </c>
      <c r="I4" s="186" t="str">
        <f ca="1">IF(SDI[[#This Row],[//PAJAK]]="","",SDI[[#This Row],[H_DISC DLL]])</f>
        <v/>
      </c>
      <c r="J4" s="186" t="e">
        <f ca="1">(SDI[[#This Row],[SUB TOTAL]])/1.11</f>
        <v>#VALUE!</v>
      </c>
      <c r="K4" s="186" t="e">
        <f ca="1">SDI[[#This Row],[DPP]]*11%</f>
        <v>#VALUE!</v>
      </c>
      <c r="L4" s="186" t="e">
        <f ca="1">SDI[[#This Row],[DPP]]+SDI[[#This Row],[PPN (11%)]]</f>
        <v>#VALUE!</v>
      </c>
      <c r="M4" s="186" t="str">
        <f ca="1">IF(SDI[[#This Row],[//PAJAK]]="","",INDEX(PAJAK[DISKON],SDI[[#This Row],[//PAJAK]]-1))</f>
        <v/>
      </c>
      <c r="N4" s="186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6" t="str">
        <f ca="1">IF(SDI[[#This Row],[//PAJAK]]="","",(INDEX(INDIRECT("PAJAK["&amp;SDI[#Headers]&amp;"]"),SDI[[#This Row],[//PAJAK]]-1))-SDI[[#This Row],[H_DISKON]])</f>
        <v/>
      </c>
      <c r="I5" s="186" t="str">
        <f ca="1">IF(SDI[[#This Row],[//PAJAK]]="","",SDI[[#This Row],[H_DISC DLL]])</f>
        <v/>
      </c>
      <c r="J5" s="186" t="e">
        <f ca="1">(SDI[[#This Row],[SUB TOTAL]])/1.11</f>
        <v>#VALUE!</v>
      </c>
      <c r="K5" s="186" t="e">
        <f ca="1">SDI[[#This Row],[DPP]]*11%</f>
        <v>#VALUE!</v>
      </c>
      <c r="L5" s="186" t="e">
        <f ca="1">SDI[[#This Row],[DPP]]+SDI[[#This Row],[PPN (11%)]]</f>
        <v>#VALUE!</v>
      </c>
      <c r="M5" s="186" t="str">
        <f ca="1">IF(SDI[[#This Row],[//PAJAK]]="","",INDEX(PAJAK[DISKON],SDI[[#This Row],[//PAJAK]]-1))</f>
        <v/>
      </c>
      <c r="N5" s="186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6" t="str">
        <f ca="1">IF(SDI[[#This Row],[//PAJAK]]="","",(INDEX(INDIRECT("PAJAK["&amp;SDI[#Headers]&amp;"]"),SDI[[#This Row],[//PAJAK]]-1))-SDI[[#This Row],[H_DISKON]])</f>
        <v/>
      </c>
      <c r="I6" s="186" t="str">
        <f ca="1">IF(SDI[[#This Row],[//PAJAK]]="","",SDI[[#This Row],[H_DISC DLL]])</f>
        <v/>
      </c>
      <c r="J6" s="186" t="e">
        <f ca="1">(SDI[[#This Row],[SUB TOTAL]])/1.11</f>
        <v>#VALUE!</v>
      </c>
      <c r="K6" s="186" t="e">
        <f ca="1">SDI[[#This Row],[DPP]]*11%</f>
        <v>#VALUE!</v>
      </c>
      <c r="L6" s="186" t="e">
        <f ca="1">SDI[[#This Row],[DPP]]+SDI[[#This Row],[PPN (11%)]]</f>
        <v>#VALUE!</v>
      </c>
      <c r="M6" s="186" t="str">
        <f ca="1">IF(SDI[[#This Row],[//PAJAK]]="","",INDEX(PAJAK[DISKON],SDI[[#This Row],[//PAJAK]]-1))</f>
        <v/>
      </c>
      <c r="N6" s="18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6" t="str">
        <f ca="1">IF(SDI[[#This Row],[//PAJAK]]="","",(INDEX(INDIRECT("PAJAK["&amp;SDI[#Headers]&amp;"]"),SDI[[#This Row],[//PAJAK]]-1))-SDI[[#This Row],[H_DISKON]])</f>
        <v/>
      </c>
      <c r="I7" s="186" t="str">
        <f ca="1">IF(SDI[[#This Row],[//PAJAK]]="","",SDI[[#This Row],[H_DISC DLL]])</f>
        <v/>
      </c>
      <c r="J7" s="186" t="e">
        <f ca="1">(SDI[[#This Row],[SUB TOTAL]])/1.11</f>
        <v>#VALUE!</v>
      </c>
      <c r="K7" s="186" t="e">
        <f ca="1">SDI[[#This Row],[DPP]]*11%</f>
        <v>#VALUE!</v>
      </c>
      <c r="L7" s="186" t="e">
        <f ca="1">SDI[[#This Row],[DPP]]+SDI[[#This Row],[PPN (11%)]]</f>
        <v>#VALUE!</v>
      </c>
      <c r="M7" s="186" t="str">
        <f ca="1">IF(SDI[[#This Row],[//PAJAK]]="","",INDEX(PAJAK[DISKON],SDI[[#This Row],[//PAJAK]]-1))</f>
        <v/>
      </c>
      <c r="N7" s="18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6" t="str">
        <f ca="1">IF(SDI[[#This Row],[//PAJAK]]="","",(INDEX(INDIRECT("PAJAK["&amp;SDI[#Headers]&amp;"]"),SDI[[#This Row],[//PAJAK]]-1))-SDI[[#This Row],[H_DISKON]])</f>
        <v/>
      </c>
      <c r="I8" s="186" t="str">
        <f ca="1">IF(SDI[[#This Row],[//PAJAK]]="","",SDI[[#This Row],[H_DISC DLL]])</f>
        <v/>
      </c>
      <c r="J8" s="186" t="e">
        <f ca="1">(SDI[[#This Row],[SUB TOTAL]])/1.11</f>
        <v>#VALUE!</v>
      </c>
      <c r="K8" s="186" t="e">
        <f ca="1">SDI[[#This Row],[DPP]]*11%</f>
        <v>#VALUE!</v>
      </c>
      <c r="L8" s="186" t="e">
        <f ca="1">SDI[[#This Row],[DPP]]+SDI[[#This Row],[PPN (11%)]]</f>
        <v>#VALUE!</v>
      </c>
      <c r="M8" s="186" t="str">
        <f ca="1">IF(SDI[[#This Row],[//PAJAK]]="","",INDEX(PAJAK[DISKON],SDI[[#This Row],[//PAJAK]]-1))</f>
        <v/>
      </c>
      <c r="N8" s="18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6" t="str">
        <f ca="1">IF(SDI[[#This Row],[//PAJAK]]="","",(INDEX(INDIRECT("PAJAK["&amp;SDI[#Headers]&amp;"]"),SDI[[#This Row],[//PAJAK]]-1))-SDI[[#This Row],[H_DISKON]])</f>
        <v/>
      </c>
      <c r="I9" s="186" t="str">
        <f ca="1">IF(SDI[[#This Row],[//PAJAK]]="","",SDI[[#This Row],[H_DISC DLL]])</f>
        <v/>
      </c>
      <c r="J9" s="186" t="e">
        <f ca="1">(SDI[[#This Row],[SUB TOTAL]])/1.11</f>
        <v>#VALUE!</v>
      </c>
      <c r="K9" s="186" t="e">
        <f ca="1">SDI[[#This Row],[DPP]]*11%</f>
        <v>#VALUE!</v>
      </c>
      <c r="L9" s="186" t="e">
        <f ca="1">SDI[[#This Row],[DPP]]+SDI[[#This Row],[PPN (11%)]]</f>
        <v>#VALUE!</v>
      </c>
      <c r="M9" s="186" t="str">
        <f ca="1">IF(SDI[[#This Row],[//PAJAK]]="","",INDEX(PAJAK[DISKON],SDI[[#This Row],[//PAJAK]]-1))</f>
        <v/>
      </c>
      <c r="N9" s="18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6" t="str">
        <f ca="1">IF(SDI[[#This Row],[//PAJAK]]="","",(INDEX(INDIRECT("PAJAK["&amp;SDI[#Headers]&amp;"]"),SDI[[#This Row],[//PAJAK]]-1))-SDI[[#This Row],[H_DISKON]])</f>
        <v/>
      </c>
      <c r="I10" s="186" t="str">
        <f ca="1">IF(SDI[[#This Row],[//PAJAK]]="","",SDI[[#This Row],[H_DISC DLL]])</f>
        <v/>
      </c>
      <c r="J10" s="186" t="e">
        <f ca="1">(SDI[[#This Row],[SUB TOTAL]])/1.11</f>
        <v>#VALUE!</v>
      </c>
      <c r="K10" s="186" t="e">
        <f ca="1">SDI[[#This Row],[DPP]]*11%</f>
        <v>#VALUE!</v>
      </c>
      <c r="L10" s="186" t="e">
        <f ca="1">SDI[[#This Row],[DPP]]+SDI[[#This Row],[PPN (11%)]]</f>
        <v>#VALUE!</v>
      </c>
      <c r="M10" s="186" t="str">
        <f ca="1">IF(SDI[[#This Row],[//PAJAK]]="","",INDEX(PAJAK[DISKON],SDI[[#This Row],[//PAJAK]]-1))</f>
        <v/>
      </c>
      <c r="N10" s="18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6" t="str">
        <f ca="1">IF(SDI[[#This Row],[//PAJAK]]="","",(INDEX(INDIRECT("PAJAK["&amp;SDI[#Headers]&amp;"]"),SDI[[#This Row],[//PAJAK]]-1))-SDI[[#This Row],[H_DISKON]])</f>
        <v/>
      </c>
      <c r="I11" s="186" t="str">
        <f ca="1">IF(SDI[[#This Row],[//PAJAK]]="","",SDI[[#This Row],[H_DISC DLL]])</f>
        <v/>
      </c>
      <c r="J11" s="186" t="e">
        <f ca="1">(SDI[[#This Row],[SUB TOTAL]])/1.11</f>
        <v>#VALUE!</v>
      </c>
      <c r="K11" s="186" t="e">
        <f ca="1">SDI[[#This Row],[DPP]]*11%</f>
        <v>#VALUE!</v>
      </c>
      <c r="L11" s="186" t="e">
        <f ca="1">SDI[[#This Row],[DPP]]+SDI[[#This Row],[PPN (11%)]]</f>
        <v>#VALUE!</v>
      </c>
      <c r="M11" s="186" t="str">
        <f ca="1">IF(SDI[[#This Row],[//PAJAK]]="","",INDEX(PAJAK[DISKON],SDI[[#This Row],[//PAJAK]]-1))</f>
        <v/>
      </c>
      <c r="N11" s="18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EXP\BARU\2023\03 MAR\[NOTA 03 MAR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EXP\BARU\2023\03 MAR\[NOTA 03 MAR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2023-03-08T09:21:06Z</dcterms:modified>
</cp:coreProperties>
</file>