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uni_\Downloads\"/>
    </mc:Choice>
  </mc:AlternateContent>
  <xr:revisionPtr revIDLastSave="0" documentId="13_ncr:1_{764456D1-DC03-44CB-A7C9-D10861993D5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I15" i="6" s="1"/>
  <c r="I7" i="6"/>
  <c r="I46" i="5"/>
  <c r="I39" i="5"/>
  <c r="I33" i="5"/>
  <c r="I26" i="5"/>
  <c r="I20" i="5"/>
  <c r="I13" i="5"/>
  <c r="I6" i="5"/>
  <c r="I47" i="5" l="1"/>
  <c r="F3" i="1"/>
  <c r="F5" i="1" l="1"/>
  <c r="B3" i="1"/>
  <c r="B4" i="1" s="1"/>
  <c r="B5" i="1" s="1"/>
  <c r="B6" i="1" s="1"/>
  <c r="B7" i="1" s="1"/>
  <c r="B8" i="1" s="1"/>
  <c r="B9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<sst xmlns="http://schemas.openxmlformats.org/spreadsheetml/2006/main" count="310" uniqueCount="111">
  <si>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</si>
  <si>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</si>
  <si>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</si>
  <si>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</si>
  <si>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</si>
  <si>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</si>
  <si>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</si>
  <si>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</si>
  <si>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</si>
  <si>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</si>
  <si>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</si>
  <si>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</si>
  <si>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</si>
  <si>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</si>
  <si>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</si>
  <si>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</si>
  <si>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</si>
  <si>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</si>
  <si>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</si>
  <si>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</si>
  <si>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</si>
  <si>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</si>
  <si>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</si>
  <si>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</si>
  <si>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</si>
  <si>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</si>
  <si>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</si>
  <si>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</si>
  <si>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</si>
  <si>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</si>
  <si>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</si>
  <si>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</si>
  <si>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</si>
  <si>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</si>
  <si>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</si>
  <si>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</si>
  <si>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</si>
  <si>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</si>
  <si>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</si>
  <si>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</si>
  <si>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 xml:space="preserve">Gerente </t>
  </si>
  <si>
    <t>Alta</t>
  </si>
  <si>
    <t>Terminado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</si>
  <si>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</si>
  <si>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</si>
  <si>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</si>
  <si>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</si>
  <si>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</si>
  <si>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</si>
  <si>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</si>
  <si>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</si>
  <si>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</si>
  <si>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</si>
  <si>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</si>
  <si>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</si>
  <si>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</si>
  <si>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</si>
  <si>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</si>
  <si>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En proceso</t>
  </si>
  <si>
    <t>Aceptado</t>
  </si>
  <si>
    <t>TOTAL</t>
  </si>
  <si>
    <t>SUBTOTAL</t>
  </si>
  <si>
    <t>HU1-1</t>
  </si>
  <si>
    <t>HU2-1</t>
  </si>
  <si>
    <t>HU2-2</t>
  </si>
  <si>
    <t>HU3-1</t>
  </si>
  <si>
    <t>HU3-2</t>
  </si>
  <si>
    <t>HU4-1</t>
  </si>
  <si>
    <t>HU5-1</t>
  </si>
  <si>
    <t>HU6-1</t>
  </si>
  <si>
    <t>HU7-1</t>
  </si>
  <si>
    <t>HU11-1</t>
  </si>
  <si>
    <t>HU11-2</t>
  </si>
  <si>
    <t>HU12-1</t>
  </si>
  <si>
    <t>HU12-2</t>
  </si>
  <si>
    <t>HU1-2</t>
  </si>
  <si>
    <t>Cámara</t>
  </si>
  <si>
    <t>Supervisor</t>
  </si>
  <si>
    <t>controlar la actividad de los conductores</t>
  </si>
  <si>
    <t xml:space="preserve">Supervisor </t>
  </si>
  <si>
    <t>Visualizar imagen</t>
  </si>
  <si>
    <t>Visualizar conteo de activación de alarma</t>
  </si>
  <si>
    <t xml:space="preserve"> actuar en caso de emergencia</t>
  </si>
  <si>
    <t>Recibir la alerta del boton</t>
  </si>
  <si>
    <t>Recibir alerta por inactividad</t>
  </si>
  <si>
    <t>Visualizar notificación por límite de tiempo</t>
  </si>
  <si>
    <t>Conductor</t>
  </si>
  <si>
    <t>Escuchar la alarma</t>
  </si>
  <si>
    <t>despertar en caso de quedar dormido</t>
  </si>
  <si>
    <t>monitorizar las infracciones de los trabajadores</t>
  </si>
  <si>
    <t>Ingresar usuario y contraseña</t>
  </si>
  <si>
    <t>acceder a la visualizacíón de la cámara</t>
  </si>
  <si>
    <t>saber el horario de fin de trabajo por día</t>
  </si>
  <si>
    <t>Crear algoritmo para validar usuario y contraseña</t>
  </si>
  <si>
    <t>Génesis</t>
  </si>
  <si>
    <t>Crear conexión entre el computador y la cámara</t>
  </si>
  <si>
    <t>Crear registro que permita almacenar la cantidad de veces que se activo la alarma.</t>
  </si>
  <si>
    <t>Karla</t>
  </si>
  <si>
    <t>Jonathan</t>
  </si>
  <si>
    <t>Crear una sección que permita recibir la alerta del botón de pánico.</t>
  </si>
  <si>
    <t>Validación de imagen</t>
  </si>
  <si>
    <t>Dayana</t>
  </si>
  <si>
    <t>Crear notificación de emergencia en caso de detección de inactividad.</t>
  </si>
  <si>
    <t>Crear notificación que muestre jornada completada.</t>
  </si>
  <si>
    <t>Crear algoritmo de activación de alarma.</t>
  </si>
  <si>
    <t>GENESIS</t>
  </si>
  <si>
    <t>KARLA</t>
  </si>
  <si>
    <t>JONATHAN</t>
  </si>
  <si>
    <t>DAYANA</t>
  </si>
  <si>
    <t xml:space="preserve">JONATHAN </t>
  </si>
  <si>
    <t xml:space="preserve">KARLA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</si>
</sst>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4" borderId="5" xfId="0" applyFont="1" applyFill="1" applyBorder="1" applyAlignment="1"/>
    <xf numFmtId="0" fontId="8" fillId="5" borderId="6" xfId="0" applyFont="1" applyFill="1" applyBorder="1" applyAlignment="1"/>
    <xf numFmtId="0" fontId="2" fillId="6" borderId="7" xfId="0" applyNumberFormat="1" applyFont="1" applyFill="1" applyBorder="1"/>
    <xf numFmtId="0" fontId="2" fillId="6" borderId="8" xfId="0" applyFont="1" applyFill="1" applyBorder="1"/>
    <xf numFmtId="0" fontId="8" fillId="4" borderId="9" xfId="0" applyFont="1" applyFill="1" applyBorder="1" applyAlignment="1"/>
    <xf numFmtId="0" fontId="8" fillId="4" borderId="10" xfId="0" applyFont="1" applyFill="1" applyBorder="1" applyAlignment="1"/>
    <xf numFmtId="0" fontId="8" fillId="4" borderId="11" xfId="0" applyFont="1" applyFill="1" applyBorder="1" applyAlignment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6" xfId="0" applyFont="1" applyBorder="1" applyAlignment="1"/>
    <xf numFmtId="0" fontId="7" fillId="0" borderId="17" xfId="0" applyFont="1" applyBorder="1" applyAlignment="1"/>
    <xf numFmtId="0" fontId="8" fillId="0" borderId="17" xfId="0" applyFont="1" applyBorder="1" applyAlignment="1"/>
    <xf numFmtId="0" fontId="7" fillId="0" borderId="18" xfId="0" applyFont="1" applyBorder="1" applyAlignment="1"/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0" xfId="0" applyFont="1" applyBorder="1" applyAlignment="1">
      <alignment horizontal="right"/>
    </xf>
    <xf numFmtId="0" fontId="8" fillId="0" borderId="21" xfId="0" applyFont="1" applyBorder="1" applyAlignment="1"/>
    <xf numFmtId="0" fontId="8" fillId="0" borderId="22" xfId="0" applyFont="1" applyBorder="1" applyAlignment="1"/>
    <xf numFmtId="0" fontId="8" fillId="0" borderId="23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23" xfId="0" applyFont="1" applyBorder="1" applyAlignment="1"/>
    <xf numFmtId="0" fontId="9" fillId="0" borderId="0" xfId="0" applyFont="1"/>
    <xf numFmtId="0" fontId="10" fillId="0" borderId="0" xfId="0" applyFont="1"/>
    <xf numFmtId="0" fontId="6" fillId="0" borderId="21" xfId="0" applyFont="1" applyBorder="1"/>
    <xf numFmtId="0" fontId="6" fillId="0" borderId="23" xfId="0" applyFont="1" applyBorder="1"/>
    <xf numFmtId="0" fontId="7" fillId="0" borderId="21" xfId="0" applyFont="1" applyBorder="1" applyAlignment="1"/>
    <xf numFmtId="0" fontId="7" fillId="0" borderId="23" xfId="0" applyFont="1" applyBorder="1" applyAlignment="1">
      <alignment horizontal="right"/>
    </xf>
    <xf numFmtId="0" fontId="7" fillId="0" borderId="23" xfId="0" applyFont="1" applyBorder="1" applyAlignment="1">
      <alignment horizontal="center"/>
    </xf>
    <xf numFmtId="0" fontId="0" fillId="0" borderId="0" xfId="0" applyFont="1" applyAlignment="1"/>
    <xf numFmtId="0" fontId="8" fillId="0" borderId="17" xfId="0" applyFont="1" applyBorder="1" applyAlignment="1"/>
    <xf numFmtId="0" fontId="0" fillId="0" borderId="17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2" xfId="0" applyFont="1" applyBorder="1" applyAlignment="1"/>
    <xf numFmtId="0" fontId="0" fillId="0" borderId="22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80</c:v>
                </c:pt>
                <c:pt idx="1">
                  <c:v>75.555555555555557</c:v>
                </c:pt>
                <c:pt idx="2">
                  <c:v>71.111111111111114</c:v>
                </c:pt>
                <c:pt idx="3">
                  <c:v>66.666666666666671</c:v>
                </c:pt>
                <c:pt idx="4">
                  <c:v>62.222222222222221</c:v>
                </c:pt>
                <c:pt idx="5">
                  <c:v>57.777777777777779</c:v>
                </c:pt>
                <c:pt idx="6">
                  <c:v>53.333333333333329</c:v>
                </c:pt>
                <c:pt idx="7">
                  <c:v>48.888888888888886</c:v>
                </c:pt>
                <c:pt idx="8">
                  <c:v>44.444444444444443</c:v>
                </c:pt>
                <c:pt idx="9">
                  <c:v>40</c:v>
                </c:pt>
                <c:pt idx="10">
                  <c:v>35.555555555555557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32</c:v>
                </c:pt>
                <c:pt idx="4">
                  <c:v>16</c:v>
                </c:pt>
                <c:pt idx="5">
                  <c:v>0</c:v>
                </c:pt>
                <c:pt idx="6">
                  <c:v>-16</c:v>
                </c:pt>
                <c:pt idx="7">
                  <c:v>-32</c:v>
                </c:pt>
                <c:pt idx="8">
                  <c:v>-48</c:v>
                </c:pt>
                <c:pt idx="9">
                  <c:v>-64</c:v>
                </c:pt>
                <c:pt idx="10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2" dataDxfId="11">
  <autoFilter ref="A2:D13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IFERROR(TotalHours-(Table3[[#This Row],[Work Day]]*(TotalHours/WorkingDays)),0)</calculatedColumnFormula>
    </tableColumn>
    <tableColumn id="3" xr3:uid="{00000000-0010-0000-0200-000003000000}" name="Forecast Burn Down" dataDxfId="8">
      <calculatedColumnFormula>TotalHours-(Table3[[#This Row],[Work Day]]*DevRate)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111" zoomScaleNormal="154" workbookViewId="0">
      <selection activeCell="B8" sqref="B8:E8"/>
    </sheetView>
  </sheetViews>
  <sheetFormatPr baseColWidth="10" defaultRowHeight="14.5" x14ac:dyDescent="0.35"/>
  <cols>
    <col min="4" max="4" width="33.453125" customWidth="1"/>
    <col min="5" max="5" width="44.08984375" customWidth="1"/>
    <col min="6" max="6" width="13.08984375" customWidth="1"/>
  </cols>
  <sheetData>
    <row r="1" spans="1:8" ht="15" thickBot="1" x14ac:dyDescent="0.4">
      <c r="A1" s="32" t="s">
        <v>32</v>
      </c>
      <c r="B1" s="33" t="s">
        <v>33</v>
      </c>
      <c r="C1" s="33" t="s">
        <v>34</v>
      </c>
      <c r="D1" s="33" t="s">
        <v>35</v>
      </c>
      <c r="E1" s="35" t="s">
        <v>36</v>
      </c>
      <c r="F1" s="35" t="s">
        <v>37</v>
      </c>
      <c r="G1" s="33" t="s">
        <v>38</v>
      </c>
      <c r="H1" s="34" t="s">
        <v>39</v>
      </c>
    </row>
    <row r="2" spans="1:8" ht="16.5" x14ac:dyDescent="0.45">
      <c r="A2" s="28" t="s">
        <v>24</v>
      </c>
      <c r="B2" s="29" t="s">
        <v>76</v>
      </c>
      <c r="C2" s="30" t="s">
        <v>77</v>
      </c>
      <c r="D2" s="30" t="s">
        <v>90</v>
      </c>
      <c r="E2" s="23" t="s">
        <v>91</v>
      </c>
      <c r="F2" s="24" t="s">
        <v>59</v>
      </c>
      <c r="G2" s="31" t="s">
        <v>41</v>
      </c>
      <c r="H2" s="26" t="s">
        <v>58</v>
      </c>
    </row>
    <row r="3" spans="1:8" ht="16.5" x14ac:dyDescent="0.45">
      <c r="A3" s="27" t="s">
        <v>25</v>
      </c>
      <c r="B3" s="29" t="s">
        <v>76</v>
      </c>
      <c r="C3" s="23" t="s">
        <v>79</v>
      </c>
      <c r="D3" s="30" t="s">
        <v>80</v>
      </c>
      <c r="E3" s="23" t="s">
        <v>78</v>
      </c>
      <c r="F3" s="24" t="s">
        <v>59</v>
      </c>
      <c r="G3" s="25" t="s">
        <v>41</v>
      </c>
      <c r="H3" s="26" t="s">
        <v>58</v>
      </c>
    </row>
    <row r="4" spans="1:8" ht="16.5" x14ac:dyDescent="0.45">
      <c r="A4" s="27" t="s">
        <v>26</v>
      </c>
      <c r="B4" s="29" t="s">
        <v>76</v>
      </c>
      <c r="C4" s="23" t="s">
        <v>79</v>
      </c>
      <c r="D4" s="23" t="s">
        <v>81</v>
      </c>
      <c r="E4" s="23" t="s">
        <v>89</v>
      </c>
      <c r="F4" s="24" t="s">
        <v>59</v>
      </c>
      <c r="G4" s="25" t="s">
        <v>41</v>
      </c>
      <c r="H4" s="26" t="s">
        <v>58</v>
      </c>
    </row>
    <row r="5" spans="1:8" ht="16.5" x14ac:dyDescent="0.45">
      <c r="A5" s="27" t="s">
        <v>27</v>
      </c>
      <c r="B5" s="29" t="s">
        <v>76</v>
      </c>
      <c r="C5" s="23" t="s">
        <v>77</v>
      </c>
      <c r="D5" s="23" t="s">
        <v>83</v>
      </c>
      <c r="E5" s="23" t="s">
        <v>82</v>
      </c>
      <c r="F5" s="24" t="s">
        <v>59</v>
      </c>
      <c r="G5" s="25" t="s">
        <v>41</v>
      </c>
      <c r="H5" s="26" t="s">
        <v>58</v>
      </c>
    </row>
    <row r="6" spans="1:8" ht="16.5" x14ac:dyDescent="0.45">
      <c r="A6" s="27" t="s">
        <v>28</v>
      </c>
      <c r="B6" s="29" t="s">
        <v>76</v>
      </c>
      <c r="C6" s="23" t="s">
        <v>77</v>
      </c>
      <c r="D6" s="23" t="s">
        <v>84</v>
      </c>
      <c r="E6" s="23" t="s">
        <v>82</v>
      </c>
      <c r="F6" s="24" t="s">
        <v>59</v>
      </c>
      <c r="G6" s="25" t="s">
        <v>41</v>
      </c>
      <c r="H6" s="26" t="s">
        <v>58</v>
      </c>
    </row>
    <row r="7" spans="1:8" ht="16.5" x14ac:dyDescent="0.45">
      <c r="A7" s="27" t="s">
        <v>29</v>
      </c>
      <c r="B7" s="29" t="s">
        <v>76</v>
      </c>
      <c r="C7" s="23" t="s">
        <v>40</v>
      </c>
      <c r="D7" s="23" t="s">
        <v>85</v>
      </c>
      <c r="E7" s="23" t="s">
        <v>92</v>
      </c>
      <c r="F7" s="24" t="s">
        <v>59</v>
      </c>
      <c r="G7" s="25" t="s">
        <v>41</v>
      </c>
      <c r="H7" s="26" t="s">
        <v>58</v>
      </c>
    </row>
    <row r="8" spans="1:8" ht="16.5" x14ac:dyDescent="0.45">
      <c r="A8" s="27" t="s">
        <v>30</v>
      </c>
      <c r="B8" s="29" t="s">
        <v>76</v>
      </c>
      <c r="C8" s="23" t="s">
        <v>86</v>
      </c>
      <c r="D8" s="23" t="s">
        <v>87</v>
      </c>
      <c r="E8" s="23" t="s">
        <v>88</v>
      </c>
      <c r="F8" s="24" t="s">
        <v>59</v>
      </c>
      <c r="G8" s="25" t="s">
        <v>41</v>
      </c>
      <c r="H8" s="26" t="s">
        <v>58</v>
      </c>
    </row>
    <row r="9" spans="1:8" ht="16.5" x14ac:dyDescent="0.45">
      <c r="A9" s="27" t="s">
        <v>31</v>
      </c>
      <c r="B9" s="29"/>
      <c r="C9" s="23"/>
      <c r="D9" s="23"/>
      <c r="E9" s="23"/>
      <c r="F9" s="24"/>
      <c r="G9" s="25"/>
      <c r="H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abSelected="1" zoomScale="101" zoomScaleNormal="172" workbookViewId="0">
      <selection activeCell="C25" sqref="C25:F25"/>
    </sheetView>
  </sheetViews>
  <sheetFormatPr baseColWidth="10" defaultRowHeight="14.5" x14ac:dyDescent="0.35"/>
  <cols>
    <col min="6" max="6" width="34.7265625" customWidth="1"/>
  </cols>
  <sheetData>
    <row r="1" spans="1:9" x14ac:dyDescent="0.35">
      <c r="A1" s="19"/>
      <c r="B1" s="17" t="s">
        <v>32</v>
      </c>
      <c r="C1" s="17" t="s">
        <v>33</v>
      </c>
      <c r="D1" s="17" t="s">
        <v>34</v>
      </c>
      <c r="E1" s="17" t="s">
        <v>43</v>
      </c>
      <c r="F1" s="17" t="s">
        <v>44</v>
      </c>
      <c r="G1" s="17" t="s">
        <v>37</v>
      </c>
      <c r="H1" s="17" t="s">
        <v>45</v>
      </c>
      <c r="I1" s="17" t="s">
        <v>10</v>
      </c>
    </row>
    <row r="2" spans="1:9" ht="15" thickBot="1" x14ac:dyDescent="0.4">
      <c r="A2" s="19"/>
      <c r="B2" s="20" t="s">
        <v>24</v>
      </c>
      <c r="C2" s="29" t="s">
        <v>76</v>
      </c>
      <c r="D2" s="30" t="s">
        <v>77</v>
      </c>
      <c r="E2" s="30" t="s">
        <v>90</v>
      </c>
      <c r="F2" s="23" t="s">
        <v>91</v>
      </c>
      <c r="G2" s="21"/>
      <c r="H2" s="20" t="s">
        <v>41</v>
      </c>
      <c r="I2" s="20" t="s">
        <v>42</v>
      </c>
    </row>
    <row r="3" spans="1:9" x14ac:dyDescent="0.35">
      <c r="A3" s="19"/>
      <c r="B3" s="36"/>
      <c r="C3" s="37" t="s">
        <v>46</v>
      </c>
      <c r="D3" s="38"/>
      <c r="E3" s="38"/>
      <c r="F3" s="38"/>
      <c r="G3" s="37" t="s">
        <v>47</v>
      </c>
      <c r="H3" s="38"/>
      <c r="I3" s="39" t="s">
        <v>48</v>
      </c>
    </row>
    <row r="4" spans="1:9" x14ac:dyDescent="0.35">
      <c r="A4" s="19"/>
      <c r="B4" s="40" t="s">
        <v>62</v>
      </c>
      <c r="C4" s="58" t="s">
        <v>93</v>
      </c>
      <c r="D4" s="59"/>
      <c r="E4" s="59"/>
      <c r="F4" s="59"/>
      <c r="G4" s="41" t="s">
        <v>94</v>
      </c>
      <c r="H4" s="41"/>
      <c r="I4" s="42">
        <v>5</v>
      </c>
    </row>
    <row r="5" spans="1:9" ht="15" thickBot="1" x14ac:dyDescent="0.4">
      <c r="A5" s="19"/>
      <c r="B5" s="43" t="s">
        <v>75</v>
      </c>
      <c r="C5" s="60" t="s">
        <v>49</v>
      </c>
      <c r="D5" s="61"/>
      <c r="E5" s="61"/>
      <c r="F5" s="61"/>
      <c r="G5" s="44" t="s">
        <v>94</v>
      </c>
      <c r="H5" s="44"/>
      <c r="I5" s="45">
        <v>5</v>
      </c>
    </row>
    <row r="6" spans="1:9" ht="15" thickBot="1" x14ac:dyDescent="0.4">
      <c r="A6" s="19"/>
      <c r="B6" s="18"/>
      <c r="C6" s="55"/>
      <c r="D6" s="55"/>
      <c r="E6" s="55"/>
      <c r="F6" s="55"/>
      <c r="G6" s="18"/>
      <c r="H6" s="50" t="s">
        <v>61</v>
      </c>
      <c r="I6" s="54">
        <f>SUM(I4:I5)</f>
        <v>10</v>
      </c>
    </row>
    <row r="7" spans="1:9" x14ac:dyDescent="0.35">
      <c r="A7" s="19"/>
      <c r="B7" s="17" t="s">
        <v>32</v>
      </c>
      <c r="C7" s="17" t="s">
        <v>33</v>
      </c>
      <c r="D7" s="17" t="s">
        <v>34</v>
      </c>
      <c r="E7" s="17" t="s">
        <v>43</v>
      </c>
      <c r="F7" s="17" t="s">
        <v>44</v>
      </c>
      <c r="G7" s="17" t="s">
        <v>37</v>
      </c>
      <c r="H7" s="17" t="s">
        <v>45</v>
      </c>
      <c r="I7" s="17" t="s">
        <v>10</v>
      </c>
    </row>
    <row r="8" spans="1:9" x14ac:dyDescent="0.35">
      <c r="A8" s="19"/>
      <c r="B8" s="20" t="s">
        <v>25</v>
      </c>
      <c r="C8" s="29" t="s">
        <v>76</v>
      </c>
      <c r="D8" s="23" t="s">
        <v>79</v>
      </c>
      <c r="E8" s="30" t="s">
        <v>80</v>
      </c>
      <c r="F8" s="23" t="s">
        <v>78</v>
      </c>
      <c r="G8" s="20"/>
      <c r="H8" s="20" t="s">
        <v>41</v>
      </c>
      <c r="I8" s="20" t="s">
        <v>42</v>
      </c>
    </row>
    <row r="9" spans="1:9" ht="15" thickBot="1" x14ac:dyDescent="0.4">
      <c r="A9" s="19"/>
      <c r="B9" s="18"/>
      <c r="C9" s="22" t="s">
        <v>46</v>
      </c>
      <c r="D9" s="18"/>
      <c r="E9" s="18"/>
      <c r="F9" s="18"/>
      <c r="G9" s="22" t="s">
        <v>47</v>
      </c>
      <c r="H9" s="18"/>
      <c r="I9" s="22" t="s">
        <v>48</v>
      </c>
    </row>
    <row r="10" spans="1:9" x14ac:dyDescent="0.35">
      <c r="A10" s="19"/>
      <c r="B10" s="36" t="s">
        <v>63</v>
      </c>
      <c r="C10" s="56" t="s">
        <v>95</v>
      </c>
      <c r="D10" s="57"/>
      <c r="E10" s="57"/>
      <c r="F10" s="57"/>
      <c r="G10" s="38" t="s">
        <v>97</v>
      </c>
      <c r="H10" s="38"/>
      <c r="I10" s="46">
        <v>7</v>
      </c>
    </row>
    <row r="11" spans="1:9" x14ac:dyDescent="0.35">
      <c r="A11" s="19"/>
      <c r="B11" s="40" t="s">
        <v>64</v>
      </c>
      <c r="C11" s="58" t="s">
        <v>100</v>
      </c>
      <c r="D11" s="59"/>
      <c r="E11" s="59"/>
      <c r="F11" s="59"/>
      <c r="G11" s="41" t="s">
        <v>97</v>
      </c>
      <c r="H11" s="41"/>
      <c r="I11" s="42">
        <v>7</v>
      </c>
    </row>
    <row r="12" spans="1:9" ht="15" thickBot="1" x14ac:dyDescent="0.4">
      <c r="A12" s="19"/>
      <c r="B12" s="43"/>
      <c r="C12" s="60"/>
      <c r="D12" s="61"/>
      <c r="E12" s="61"/>
      <c r="F12" s="61"/>
      <c r="G12" s="44"/>
      <c r="H12" s="44"/>
      <c r="I12" s="47"/>
    </row>
    <row r="13" spans="1:9" ht="15" thickBot="1" x14ac:dyDescent="0.4">
      <c r="A13" s="19"/>
      <c r="B13" s="18"/>
      <c r="C13" s="55"/>
      <c r="D13" s="55"/>
      <c r="E13" s="55"/>
      <c r="F13" s="55"/>
      <c r="G13" s="18"/>
      <c r="H13" s="50" t="s">
        <v>61</v>
      </c>
      <c r="I13" s="54">
        <f>SUM(I10:I12)</f>
        <v>14</v>
      </c>
    </row>
    <row r="14" spans="1:9" x14ac:dyDescent="0.35">
      <c r="A14" s="19"/>
      <c r="B14" s="17" t="s">
        <v>32</v>
      </c>
      <c r="C14" s="17" t="s">
        <v>33</v>
      </c>
      <c r="D14" s="17" t="s">
        <v>34</v>
      </c>
      <c r="E14" s="17" t="s">
        <v>43</v>
      </c>
      <c r="F14" s="17" t="s">
        <v>44</v>
      </c>
      <c r="G14" s="17" t="s">
        <v>37</v>
      </c>
      <c r="H14" s="17" t="s">
        <v>45</v>
      </c>
      <c r="I14" s="17" t="s">
        <v>10</v>
      </c>
    </row>
    <row r="15" spans="1:9" x14ac:dyDescent="0.35">
      <c r="A15" s="19"/>
      <c r="B15" s="20" t="s">
        <v>26</v>
      </c>
      <c r="C15" s="29" t="s">
        <v>76</v>
      </c>
      <c r="D15" s="23" t="s">
        <v>79</v>
      </c>
      <c r="E15" s="23" t="s">
        <v>81</v>
      </c>
      <c r="F15" s="23" t="s">
        <v>89</v>
      </c>
      <c r="G15" s="21"/>
      <c r="H15" s="20" t="s">
        <v>41</v>
      </c>
      <c r="I15" s="20" t="s">
        <v>42</v>
      </c>
    </row>
    <row r="16" spans="1:9" ht="15" thickBot="1" x14ac:dyDescent="0.4">
      <c r="A16" s="19"/>
      <c r="B16" s="18"/>
      <c r="C16" s="22" t="s">
        <v>46</v>
      </c>
      <c r="D16" s="18"/>
      <c r="E16" s="18"/>
      <c r="F16" s="18"/>
      <c r="G16" s="22" t="s">
        <v>47</v>
      </c>
      <c r="H16" s="18"/>
      <c r="I16" s="22" t="s">
        <v>48</v>
      </c>
    </row>
    <row r="17" spans="1:9" x14ac:dyDescent="0.35">
      <c r="A17" s="19"/>
      <c r="B17" s="36" t="s">
        <v>65</v>
      </c>
      <c r="C17" s="56" t="s">
        <v>96</v>
      </c>
      <c r="D17" s="57"/>
      <c r="E17" s="57"/>
      <c r="F17" s="57"/>
      <c r="G17" s="38" t="s">
        <v>98</v>
      </c>
      <c r="H17" s="38"/>
      <c r="I17" s="46">
        <v>5</v>
      </c>
    </row>
    <row r="18" spans="1:9" x14ac:dyDescent="0.35">
      <c r="A18" s="19"/>
      <c r="B18" s="40" t="s">
        <v>66</v>
      </c>
      <c r="C18" s="58" t="s">
        <v>49</v>
      </c>
      <c r="D18" s="59"/>
      <c r="E18" s="59"/>
      <c r="F18" s="59"/>
      <c r="G18" s="41" t="s">
        <v>98</v>
      </c>
      <c r="H18" s="41"/>
      <c r="I18" s="42">
        <v>5</v>
      </c>
    </row>
    <row r="19" spans="1:9" ht="15" thickBot="1" x14ac:dyDescent="0.4">
      <c r="A19" s="19"/>
      <c r="B19" s="43"/>
      <c r="C19" s="60"/>
      <c r="D19" s="61"/>
      <c r="E19" s="61"/>
      <c r="F19" s="61"/>
      <c r="G19" s="44"/>
      <c r="H19" s="44"/>
      <c r="I19" s="45"/>
    </row>
    <row r="20" spans="1:9" ht="15" thickBot="1" x14ac:dyDescent="0.4">
      <c r="A20" s="19"/>
      <c r="B20" s="17"/>
      <c r="C20" s="17"/>
      <c r="D20" s="17"/>
      <c r="E20" s="17"/>
      <c r="F20" s="17"/>
      <c r="G20" s="17"/>
      <c r="H20" s="50" t="s">
        <v>61</v>
      </c>
      <c r="I20" s="54">
        <f>SUM(I17:I19)</f>
        <v>10</v>
      </c>
    </row>
    <row r="21" spans="1:9" x14ac:dyDescent="0.35">
      <c r="A21" s="19"/>
      <c r="B21" s="17" t="s">
        <v>32</v>
      </c>
      <c r="C21" s="17" t="s">
        <v>33</v>
      </c>
      <c r="D21" s="17" t="s">
        <v>34</v>
      </c>
      <c r="E21" s="17" t="s">
        <v>43</v>
      </c>
      <c r="F21" s="17" t="s">
        <v>44</v>
      </c>
      <c r="G21" s="17" t="s">
        <v>37</v>
      </c>
      <c r="H21" s="17" t="s">
        <v>45</v>
      </c>
      <c r="I21" s="17" t="s">
        <v>10</v>
      </c>
    </row>
    <row r="22" spans="1:9" x14ac:dyDescent="0.35">
      <c r="A22" s="19"/>
      <c r="B22" s="20" t="s">
        <v>27</v>
      </c>
      <c r="C22" s="29" t="s">
        <v>76</v>
      </c>
      <c r="D22" s="23" t="s">
        <v>77</v>
      </c>
      <c r="E22" s="23" t="s">
        <v>83</v>
      </c>
      <c r="F22" s="23" t="s">
        <v>82</v>
      </c>
      <c r="G22" s="21"/>
      <c r="H22" s="20" t="s">
        <v>41</v>
      </c>
      <c r="I22" s="20" t="s">
        <v>42</v>
      </c>
    </row>
    <row r="23" spans="1:9" ht="15" thickBot="1" x14ac:dyDescent="0.4">
      <c r="A23" s="19"/>
      <c r="B23" s="18"/>
      <c r="C23" s="22" t="s">
        <v>46</v>
      </c>
      <c r="D23" s="18"/>
      <c r="E23" s="18"/>
      <c r="F23" s="18"/>
      <c r="G23" s="22" t="s">
        <v>47</v>
      </c>
      <c r="H23" s="18"/>
      <c r="I23" s="22" t="s">
        <v>48</v>
      </c>
    </row>
    <row r="24" spans="1:9" x14ac:dyDescent="0.35">
      <c r="A24" s="19"/>
      <c r="B24" s="36" t="s">
        <v>67</v>
      </c>
      <c r="C24" s="56" t="s">
        <v>99</v>
      </c>
      <c r="D24" s="57"/>
      <c r="E24" s="57"/>
      <c r="F24" s="57"/>
      <c r="G24" s="38" t="s">
        <v>101</v>
      </c>
      <c r="H24" s="38"/>
      <c r="I24" s="46">
        <v>5</v>
      </c>
    </row>
    <row r="25" spans="1:9" ht="15" thickBot="1" x14ac:dyDescent="0.4">
      <c r="A25" s="19"/>
      <c r="B25" s="43"/>
      <c r="C25" s="60"/>
      <c r="D25" s="61"/>
      <c r="E25" s="61"/>
      <c r="F25" s="61"/>
      <c r="G25" s="44"/>
      <c r="H25" s="44"/>
      <c r="I25" s="45"/>
    </row>
    <row r="26" spans="1:9" ht="15" thickBot="1" x14ac:dyDescent="0.4">
      <c r="A26" s="19"/>
      <c r="B26" s="18"/>
      <c r="C26" s="62"/>
      <c r="D26" s="55"/>
      <c r="E26" s="55"/>
      <c r="F26" s="55"/>
      <c r="G26" s="18"/>
      <c r="H26" s="50" t="s">
        <v>61</v>
      </c>
      <c r="I26" s="54">
        <f>SUM(I24:I25)</f>
        <v>5</v>
      </c>
    </row>
    <row r="27" spans="1:9" x14ac:dyDescent="0.35">
      <c r="A27" s="19"/>
      <c r="B27" s="17" t="s">
        <v>32</v>
      </c>
      <c r="C27" s="17" t="s">
        <v>33</v>
      </c>
      <c r="D27" s="17" t="s">
        <v>34</v>
      </c>
      <c r="E27" s="17" t="s">
        <v>43</v>
      </c>
      <c r="F27" s="17" t="s">
        <v>44</v>
      </c>
      <c r="G27" s="17" t="s">
        <v>37</v>
      </c>
      <c r="H27" s="17" t="s">
        <v>45</v>
      </c>
      <c r="I27" s="17" t="s">
        <v>10</v>
      </c>
    </row>
    <row r="28" spans="1:9" x14ac:dyDescent="0.35">
      <c r="A28" s="19"/>
      <c r="B28" s="20" t="s">
        <v>28</v>
      </c>
      <c r="C28" s="29" t="s">
        <v>76</v>
      </c>
      <c r="D28" s="23" t="s">
        <v>77</v>
      </c>
      <c r="E28" s="23" t="s">
        <v>84</v>
      </c>
      <c r="F28" s="23" t="s">
        <v>82</v>
      </c>
      <c r="G28" s="21"/>
      <c r="H28" s="20" t="s">
        <v>41</v>
      </c>
      <c r="I28" s="20" t="s">
        <v>42</v>
      </c>
    </row>
    <row r="29" spans="1:9" x14ac:dyDescent="0.3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" thickBot="1" x14ac:dyDescent="0.4">
      <c r="A30" s="19"/>
      <c r="B30" s="18"/>
      <c r="C30" s="22" t="s">
        <v>46</v>
      </c>
      <c r="D30" s="18"/>
      <c r="E30" s="18"/>
      <c r="F30" s="18"/>
      <c r="G30" s="22" t="s">
        <v>47</v>
      </c>
      <c r="H30" s="18"/>
      <c r="I30" s="22" t="s">
        <v>48</v>
      </c>
    </row>
    <row r="31" spans="1:9" x14ac:dyDescent="0.35">
      <c r="A31" s="19"/>
      <c r="B31" s="36" t="s">
        <v>68</v>
      </c>
      <c r="C31" s="56" t="s">
        <v>102</v>
      </c>
      <c r="D31" s="57"/>
      <c r="E31" s="57"/>
      <c r="F31" s="57"/>
      <c r="G31" s="38" t="s">
        <v>98</v>
      </c>
      <c r="H31" s="38"/>
      <c r="I31" s="46">
        <v>5</v>
      </c>
    </row>
    <row r="32" spans="1:9" ht="15" thickBot="1" x14ac:dyDescent="0.4">
      <c r="A32" s="19"/>
      <c r="B32" s="43"/>
      <c r="C32" s="60"/>
      <c r="D32" s="61"/>
      <c r="E32" s="61"/>
      <c r="F32" s="61"/>
      <c r="G32" s="44"/>
      <c r="H32" s="44"/>
      <c r="I32" s="45"/>
    </row>
    <row r="33" spans="1:9" ht="15" thickBot="1" x14ac:dyDescent="0.4">
      <c r="A33" s="19"/>
      <c r="B33" s="18"/>
      <c r="C33" s="18"/>
      <c r="D33" s="19"/>
      <c r="E33" s="19"/>
      <c r="F33" s="19"/>
      <c r="G33" s="18"/>
      <c r="H33" s="50" t="s">
        <v>61</v>
      </c>
      <c r="I33" s="54">
        <f>SUM(I31:I32)</f>
        <v>5</v>
      </c>
    </row>
    <row r="34" spans="1:9" x14ac:dyDescent="0.35">
      <c r="A34" s="19"/>
      <c r="B34" s="17" t="s">
        <v>32</v>
      </c>
      <c r="C34" s="17" t="s">
        <v>33</v>
      </c>
      <c r="D34" s="17" t="s">
        <v>34</v>
      </c>
      <c r="E34" s="17" t="s">
        <v>43</v>
      </c>
      <c r="F34" s="17" t="s">
        <v>44</v>
      </c>
      <c r="G34" s="17" t="s">
        <v>37</v>
      </c>
      <c r="H34" s="17" t="s">
        <v>45</v>
      </c>
      <c r="I34" s="17" t="s">
        <v>10</v>
      </c>
    </row>
    <row r="35" spans="1:9" x14ac:dyDescent="0.35">
      <c r="A35" s="19"/>
      <c r="B35" s="20" t="s">
        <v>29</v>
      </c>
      <c r="C35" s="29" t="s">
        <v>76</v>
      </c>
      <c r="D35" s="23" t="s">
        <v>40</v>
      </c>
      <c r="E35" s="23" t="s">
        <v>85</v>
      </c>
      <c r="F35" s="23" t="s">
        <v>92</v>
      </c>
      <c r="G35" s="21"/>
      <c r="H35" s="20" t="s">
        <v>41</v>
      </c>
      <c r="I35" s="20" t="s">
        <v>42</v>
      </c>
    </row>
    <row r="36" spans="1:9" ht="15" thickBot="1" x14ac:dyDescent="0.4">
      <c r="A36" s="19"/>
      <c r="B36" s="18"/>
      <c r="C36" s="22" t="s">
        <v>46</v>
      </c>
      <c r="D36" s="18"/>
      <c r="E36" s="18"/>
      <c r="F36" s="18"/>
      <c r="G36" s="22" t="s">
        <v>47</v>
      </c>
      <c r="H36" s="18"/>
      <c r="I36" s="22" t="s">
        <v>48</v>
      </c>
    </row>
    <row r="37" spans="1:9" x14ac:dyDescent="0.35">
      <c r="A37" s="19"/>
      <c r="B37" s="36" t="s">
        <v>69</v>
      </c>
      <c r="C37" s="56" t="s">
        <v>103</v>
      </c>
      <c r="D37" s="57"/>
      <c r="E37" s="57"/>
      <c r="F37" s="57"/>
      <c r="G37" s="38" t="s">
        <v>94</v>
      </c>
      <c r="H37" s="38"/>
      <c r="I37" s="46">
        <v>5</v>
      </c>
    </row>
    <row r="38" spans="1:9" ht="15" thickBot="1" x14ac:dyDescent="0.4">
      <c r="A38" s="19"/>
      <c r="B38" s="43"/>
      <c r="C38" s="60"/>
      <c r="D38" s="61"/>
      <c r="E38" s="61"/>
      <c r="F38" s="61"/>
      <c r="G38" s="44"/>
      <c r="H38" s="44"/>
      <c r="I38" s="45"/>
    </row>
    <row r="39" spans="1:9" ht="15" thickBot="1" x14ac:dyDescent="0.4">
      <c r="A39" s="19"/>
      <c r="B39" s="18"/>
      <c r="C39" s="55"/>
      <c r="D39" s="55"/>
      <c r="E39" s="55"/>
      <c r="F39" s="55"/>
      <c r="G39" s="18"/>
      <c r="H39" s="50" t="s">
        <v>61</v>
      </c>
      <c r="I39" s="54">
        <f>SUM(I37:I38)</f>
        <v>5</v>
      </c>
    </row>
    <row r="40" spans="1:9" x14ac:dyDescent="0.35">
      <c r="A40" s="19"/>
      <c r="B40" s="17" t="s">
        <v>32</v>
      </c>
      <c r="C40" s="17" t="s">
        <v>33</v>
      </c>
      <c r="D40" s="17" t="s">
        <v>34</v>
      </c>
      <c r="E40" s="17" t="s">
        <v>43</v>
      </c>
      <c r="F40" s="17" t="s">
        <v>44</v>
      </c>
      <c r="G40" s="17" t="s">
        <v>37</v>
      </c>
      <c r="H40" s="17" t="s">
        <v>45</v>
      </c>
      <c r="I40" s="17" t="s">
        <v>10</v>
      </c>
    </row>
    <row r="41" spans="1:9" x14ac:dyDescent="0.35">
      <c r="A41" s="19"/>
      <c r="B41" s="20" t="s">
        <v>30</v>
      </c>
      <c r="C41" s="29" t="s">
        <v>76</v>
      </c>
      <c r="D41" s="23" t="s">
        <v>86</v>
      </c>
      <c r="E41" s="23" t="s">
        <v>87</v>
      </c>
      <c r="F41" s="23" t="s">
        <v>88</v>
      </c>
      <c r="G41" s="21"/>
      <c r="H41" s="20" t="s">
        <v>41</v>
      </c>
      <c r="I41" s="20" t="s">
        <v>42</v>
      </c>
    </row>
    <row r="42" spans="1:9" ht="15" thickBot="1" x14ac:dyDescent="0.4">
      <c r="A42" s="19"/>
      <c r="B42" s="18"/>
      <c r="C42" s="22" t="s">
        <v>46</v>
      </c>
      <c r="D42" s="18"/>
      <c r="E42" s="18"/>
      <c r="F42" s="18"/>
      <c r="G42" s="22" t="s">
        <v>47</v>
      </c>
      <c r="H42" s="18"/>
      <c r="I42" s="22" t="s">
        <v>48</v>
      </c>
    </row>
    <row r="43" spans="1:9" x14ac:dyDescent="0.35">
      <c r="A43" s="19"/>
      <c r="B43" s="36" t="s">
        <v>70</v>
      </c>
      <c r="C43" s="56" t="s">
        <v>104</v>
      </c>
      <c r="D43" s="57"/>
      <c r="E43" s="57"/>
      <c r="F43" s="57"/>
      <c r="G43" s="38" t="s">
        <v>97</v>
      </c>
      <c r="H43" s="38"/>
      <c r="I43" s="46">
        <v>5</v>
      </c>
    </row>
    <row r="44" spans="1:9" x14ac:dyDescent="0.35">
      <c r="A44" s="19"/>
      <c r="B44" s="40"/>
      <c r="C44" s="58"/>
      <c r="D44" s="59"/>
      <c r="E44" s="59"/>
      <c r="F44" s="59"/>
      <c r="G44" s="41"/>
      <c r="H44" s="41"/>
      <c r="I44" s="42"/>
    </row>
    <row r="45" spans="1:9" ht="15" thickBot="1" x14ac:dyDescent="0.4">
      <c r="A45" s="19"/>
      <c r="B45" s="43"/>
      <c r="C45" s="60"/>
      <c r="D45" s="61"/>
      <c r="E45" s="61"/>
      <c r="F45" s="61"/>
      <c r="G45" s="44"/>
      <c r="H45" s="44"/>
      <c r="I45" s="45"/>
    </row>
    <row r="46" spans="1:9" ht="15" thickBot="1" x14ac:dyDescent="0.4">
      <c r="A46" s="19"/>
      <c r="B46" s="17"/>
      <c r="C46" s="17"/>
      <c r="D46" s="17"/>
      <c r="E46" s="17"/>
      <c r="F46" s="17"/>
      <c r="G46" s="17"/>
      <c r="H46" s="50" t="s">
        <v>61</v>
      </c>
      <c r="I46" s="54">
        <f>SUM(I43:I45)</f>
        <v>5</v>
      </c>
    </row>
    <row r="47" spans="1:9" ht="21" x14ac:dyDescent="0.5">
      <c r="H47" s="49" t="s">
        <v>60</v>
      </c>
      <c r="I47" s="49">
        <f>I6+I13+I20+I26+I33+I39+I46</f>
        <v>54</v>
      </c>
    </row>
  </sheetData>
  <mergeCells count="21"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26:F26"/>
    <mergeCell ref="C31:F31"/>
    <mergeCell ref="C32:F32"/>
    <mergeCell ref="C37:F37"/>
    <mergeCell ref="C38:F38"/>
    <mergeCell ref="C39:F39"/>
    <mergeCell ref="C43:F43"/>
    <mergeCell ref="C44:F44"/>
    <mergeCell ref="C45:F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111" zoomScaleNormal="190" workbookViewId="0">
      <selection activeCell="C11" sqref="C11"/>
    </sheetView>
  </sheetViews>
  <sheetFormatPr baseColWidth="10" defaultRowHeight="14.5" x14ac:dyDescent="0.35"/>
  <sheetData>
    <row r="1" spans="1:9" x14ac:dyDescent="0.35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5">
      <c r="B2" s="17" t="s">
        <v>32</v>
      </c>
      <c r="C2" s="17" t="s">
        <v>33</v>
      </c>
      <c r="D2" s="17" t="s">
        <v>34</v>
      </c>
      <c r="E2" s="17" t="s">
        <v>43</v>
      </c>
      <c r="F2" s="17" t="s">
        <v>44</v>
      </c>
      <c r="G2" s="17" t="s">
        <v>37</v>
      </c>
      <c r="H2" s="17" t="s">
        <v>45</v>
      </c>
      <c r="I2" s="17" t="s">
        <v>10</v>
      </c>
    </row>
    <row r="3" spans="1:9" x14ac:dyDescent="0.35">
      <c r="B3" s="20" t="s">
        <v>56</v>
      </c>
      <c r="C3" s="20"/>
      <c r="D3" s="20"/>
      <c r="E3" s="20"/>
      <c r="F3" s="20"/>
      <c r="G3" s="21"/>
      <c r="H3" s="20" t="s">
        <v>41</v>
      </c>
      <c r="I3" s="20" t="s">
        <v>42</v>
      </c>
    </row>
    <row r="4" spans="1:9" ht="15" thickBot="1" x14ac:dyDescent="0.4">
      <c r="B4" s="18"/>
      <c r="C4" s="22" t="s">
        <v>46</v>
      </c>
      <c r="D4" s="18"/>
      <c r="E4" s="18"/>
      <c r="F4" s="18"/>
      <c r="G4" s="22" t="s">
        <v>47</v>
      </c>
      <c r="H4" s="18"/>
      <c r="I4" s="22" t="s">
        <v>48</v>
      </c>
    </row>
    <row r="5" spans="1:9" x14ac:dyDescent="0.35">
      <c r="B5" s="36" t="s">
        <v>71</v>
      </c>
      <c r="C5" s="56" t="s">
        <v>52</v>
      </c>
      <c r="D5" s="57"/>
      <c r="E5" s="57"/>
      <c r="F5" s="57"/>
      <c r="G5" s="38" t="s">
        <v>50</v>
      </c>
      <c r="H5" s="38"/>
      <c r="I5" s="46">
        <v>10</v>
      </c>
    </row>
    <row r="6" spans="1:9" ht="15" thickBot="1" x14ac:dyDescent="0.4">
      <c r="B6" s="43" t="s">
        <v>72</v>
      </c>
      <c r="C6" s="44" t="s">
        <v>53</v>
      </c>
      <c r="D6" s="44"/>
      <c r="E6" s="44"/>
      <c r="F6" s="44"/>
      <c r="G6" s="44" t="s">
        <v>50</v>
      </c>
      <c r="H6" s="44"/>
      <c r="I6" s="45">
        <v>10</v>
      </c>
    </row>
    <row r="7" spans="1:9" ht="15" thickBot="1" x14ac:dyDescent="0.4">
      <c r="B7" s="18"/>
      <c r="C7" s="62"/>
      <c r="D7" s="55"/>
      <c r="E7" s="55"/>
      <c r="F7" s="55"/>
      <c r="G7" s="18"/>
      <c r="H7" s="52" t="s">
        <v>61</v>
      </c>
      <c r="I7" s="53">
        <f>SUM(I5:I6)</f>
        <v>20</v>
      </c>
    </row>
    <row r="8" spans="1:9" x14ac:dyDescent="0.35">
      <c r="B8" s="17"/>
      <c r="C8" s="17"/>
      <c r="D8" s="17"/>
      <c r="E8" s="17"/>
      <c r="F8" s="17"/>
      <c r="G8" s="17"/>
      <c r="H8" s="17"/>
      <c r="I8" s="17"/>
    </row>
    <row r="9" spans="1:9" x14ac:dyDescent="0.35">
      <c r="B9" s="17" t="s">
        <v>32</v>
      </c>
      <c r="C9" s="17" t="s">
        <v>33</v>
      </c>
      <c r="D9" s="17" t="s">
        <v>34</v>
      </c>
      <c r="E9" s="17" t="s">
        <v>43</v>
      </c>
      <c r="F9" s="17" t="s">
        <v>44</v>
      </c>
      <c r="G9" s="17" t="s">
        <v>37</v>
      </c>
      <c r="H9" s="17" t="s">
        <v>45</v>
      </c>
      <c r="I9" s="17" t="s">
        <v>10</v>
      </c>
    </row>
    <row r="10" spans="1:9" x14ac:dyDescent="0.35">
      <c r="B10" s="20" t="s">
        <v>57</v>
      </c>
      <c r="C10" s="20"/>
      <c r="D10" s="20"/>
      <c r="E10" s="20"/>
      <c r="F10" s="20"/>
      <c r="G10" s="21"/>
      <c r="H10" s="20" t="s">
        <v>41</v>
      </c>
      <c r="I10" s="20" t="s">
        <v>42</v>
      </c>
    </row>
    <row r="11" spans="1:9" ht="15" thickBot="1" x14ac:dyDescent="0.4">
      <c r="B11" s="18"/>
      <c r="C11" s="22" t="s">
        <v>46</v>
      </c>
      <c r="D11" s="18"/>
      <c r="E11" s="18"/>
      <c r="F11" s="18"/>
      <c r="G11" s="22" t="s">
        <v>47</v>
      </c>
      <c r="H11" s="18"/>
      <c r="I11" s="22" t="s">
        <v>48</v>
      </c>
    </row>
    <row r="12" spans="1:9" x14ac:dyDescent="0.35">
      <c r="B12" s="36" t="s">
        <v>73</v>
      </c>
      <c r="C12" s="56" t="s">
        <v>54</v>
      </c>
      <c r="D12" s="57"/>
      <c r="E12" s="57"/>
      <c r="F12" s="57"/>
      <c r="G12" s="38" t="s">
        <v>51</v>
      </c>
      <c r="H12" s="38"/>
      <c r="I12" s="46">
        <v>10</v>
      </c>
    </row>
    <row r="13" spans="1:9" ht="15" thickBot="1" x14ac:dyDescent="0.4">
      <c r="B13" s="43" t="s">
        <v>74</v>
      </c>
      <c r="C13" s="60" t="s">
        <v>55</v>
      </c>
      <c r="D13" s="61"/>
      <c r="E13" s="61"/>
      <c r="F13" s="61"/>
      <c r="G13" s="44" t="s">
        <v>51</v>
      </c>
      <c r="H13" s="44"/>
      <c r="I13" s="45">
        <v>10</v>
      </c>
    </row>
    <row r="14" spans="1:9" ht="15" thickBot="1" x14ac:dyDescent="0.4">
      <c r="H14" s="50" t="s">
        <v>61</v>
      </c>
      <c r="I14" s="51">
        <f>SUM(I12:I13)</f>
        <v>20</v>
      </c>
    </row>
    <row r="15" spans="1:9" x14ac:dyDescent="0.35">
      <c r="H15" s="48" t="s">
        <v>60</v>
      </c>
      <c r="I15" s="48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19" zoomScaleNormal="166" workbookViewId="0">
      <selection activeCell="A4" sqref="A4"/>
    </sheetView>
  </sheetViews>
  <sheetFormatPr baseColWidth="10" defaultColWidth="9.1796875" defaultRowHeight="16.5" x14ac:dyDescent="0.45"/>
  <cols>
    <col min="1" max="1" width="22.54296875" style="4" customWidth="1"/>
    <col min="2" max="2" width="11" style="3" customWidth="1"/>
    <col min="3" max="3" width="43.453125" style="3" customWidth="1"/>
  </cols>
  <sheetData>
    <row r="1" spans="1:3" ht="17" thickBot="1" x14ac:dyDescent="0.5">
      <c r="C1" s="1"/>
    </row>
    <row r="2" spans="1:3" x14ac:dyDescent="0.45">
      <c r="A2" s="4" t="s">
        <v>0</v>
      </c>
      <c r="B2" s="5">
        <v>44550</v>
      </c>
      <c r="C2" s="2" t="s">
        <v>19</v>
      </c>
    </row>
    <row r="3" spans="1:3" ht="17" thickBot="1" x14ac:dyDescent="0.5">
      <c r="B3" s="6">
        <v>44573</v>
      </c>
      <c r="C3" s="2" t="s">
        <v>20</v>
      </c>
    </row>
    <row r="4" spans="1:3" ht="17" thickBot="1" x14ac:dyDescent="0.5">
      <c r="A4" s="4" t="s">
        <v>14</v>
      </c>
      <c r="B4" s="3">
        <f>NETWORKDAYS(B2,B3)</f>
        <v>18</v>
      </c>
      <c r="C4" s="2"/>
    </row>
    <row r="5" spans="1:3" ht="17" thickBot="1" x14ac:dyDescent="0.5">
      <c r="A5" s="4" t="s">
        <v>1</v>
      </c>
      <c r="B5" s="7">
        <v>0</v>
      </c>
      <c r="C5" s="2" t="s">
        <v>21</v>
      </c>
    </row>
    <row r="6" spans="1:3" x14ac:dyDescent="0.45">
      <c r="A6" s="4" t="s">
        <v>15</v>
      </c>
      <c r="B6" s="3">
        <f>B4-B5</f>
        <v>18</v>
      </c>
      <c r="C6" s="2"/>
    </row>
    <row r="7" spans="1:3" ht="17" thickBot="1" x14ac:dyDescent="0.5">
      <c r="A7" s="4" t="s">
        <v>3</v>
      </c>
      <c r="B7" s="3">
        <v>2</v>
      </c>
      <c r="C7" s="2"/>
    </row>
    <row r="8" spans="1:3" ht="17" thickBot="1" x14ac:dyDescent="0.5">
      <c r="A8" s="4" t="s">
        <v>22</v>
      </c>
      <c r="B8" s="8">
        <v>1</v>
      </c>
      <c r="C8" s="2" t="s">
        <v>23</v>
      </c>
    </row>
    <row r="9" spans="1:3" x14ac:dyDescent="0.45">
      <c r="A9" s="4" t="s">
        <v>2</v>
      </c>
      <c r="B9" s="3">
        <f>(B4-B5)*B8*B7*8</f>
        <v>288</v>
      </c>
      <c r="C9" s="2"/>
    </row>
    <row r="10" spans="1:3" x14ac:dyDescent="0.45">
      <c r="A10" s="4" t="s">
        <v>4</v>
      </c>
      <c r="B10" s="3">
        <f>IFERROR(B9/B4,0)</f>
        <v>16</v>
      </c>
      <c r="C10" s="2"/>
    </row>
    <row r="11" spans="1:3" x14ac:dyDescent="0.45">
      <c r="C11" s="2"/>
    </row>
    <row r="12" spans="1:3" x14ac:dyDescent="0.45">
      <c r="C12" s="2"/>
    </row>
    <row r="13" spans="1:3" x14ac:dyDescent="0.45">
      <c r="C13" s="2"/>
    </row>
    <row r="14" spans="1:3" x14ac:dyDescent="0.45">
      <c r="C14" s="2"/>
    </row>
    <row r="15" spans="1:3" x14ac:dyDescent="0.45">
      <c r="C15" s="2"/>
    </row>
    <row r="16" spans="1:3" x14ac:dyDescent="0.45">
      <c r="C16" s="2"/>
    </row>
    <row r="17" spans="3:3" x14ac:dyDescent="0.45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topLeftCell="B3" zoomScale="126" zoomScaleNormal="268" workbookViewId="0">
      <selection activeCell="D10" sqref="D10"/>
    </sheetView>
  </sheetViews>
  <sheetFormatPr baseColWidth="10" defaultColWidth="9.1796875" defaultRowHeight="16.5" x14ac:dyDescent="0.45"/>
  <cols>
    <col min="1" max="1" width="9.1796875" style="3"/>
    <col min="2" max="2" width="9.54296875" style="3" customWidth="1"/>
    <col min="3" max="3" width="11.26953125" style="3" customWidth="1"/>
    <col min="4" max="4" width="35.1796875" style="3" customWidth="1"/>
    <col min="5" max="5" width="10.81640625" style="3" customWidth="1"/>
    <col min="6" max="6" width="12.453125" style="3" customWidth="1"/>
    <col min="7" max="7" width="13.54296875" style="3" customWidth="1"/>
    <col min="8" max="16384" width="9.1796875" style="3"/>
  </cols>
  <sheetData>
    <row r="2" spans="1:7" ht="33" x14ac:dyDescent="0.45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5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105</v>
      </c>
      <c r="F3" s="11">
        <f>SprintBacklog[[#This Row],[Estimated Hours]]</f>
        <v>10</v>
      </c>
      <c r="G3" s="11"/>
    </row>
    <row r="4" spans="1:7" x14ac:dyDescent="0.45">
      <c r="A4" s="11">
        <v>1</v>
      </c>
      <c r="B4" s="3">
        <f t="shared" ref="B4:B12" si="0">IFERROR(B3+1,1)</f>
        <v>2</v>
      </c>
      <c r="C4" s="11">
        <v>20</v>
      </c>
      <c r="D4" s="12" t="s">
        <v>25</v>
      </c>
      <c r="E4" s="11" t="s">
        <v>106</v>
      </c>
      <c r="F4" s="11">
        <v>14</v>
      </c>
      <c r="G4" s="11"/>
    </row>
    <row r="5" spans="1:7" x14ac:dyDescent="0.45">
      <c r="A5" s="11">
        <v>1</v>
      </c>
      <c r="B5" s="3">
        <f t="shared" si="0"/>
        <v>3</v>
      </c>
      <c r="C5" s="11">
        <v>10</v>
      </c>
      <c r="D5" s="12" t="s">
        <v>26</v>
      </c>
      <c r="E5" s="11" t="s">
        <v>107</v>
      </c>
      <c r="F5" s="11">
        <f>SprintBacklog[[#This Row],[Estimated Hours]]</f>
        <v>10</v>
      </c>
      <c r="G5" s="11"/>
    </row>
    <row r="6" spans="1:7" x14ac:dyDescent="0.45">
      <c r="A6" s="11">
        <v>1</v>
      </c>
      <c r="B6" s="3">
        <f t="shared" si="0"/>
        <v>4</v>
      </c>
      <c r="C6" s="11">
        <v>10</v>
      </c>
      <c r="D6" s="12" t="s">
        <v>27</v>
      </c>
      <c r="E6" s="11" t="s">
        <v>108</v>
      </c>
      <c r="F6" s="11">
        <v>5</v>
      </c>
      <c r="G6" s="11"/>
    </row>
    <row r="7" spans="1:7" x14ac:dyDescent="0.45">
      <c r="A7" s="11">
        <v>1</v>
      </c>
      <c r="B7" s="3">
        <f t="shared" si="0"/>
        <v>5</v>
      </c>
      <c r="C7" s="11">
        <v>10</v>
      </c>
      <c r="D7" s="12" t="s">
        <v>28</v>
      </c>
      <c r="E7" s="11" t="s">
        <v>109</v>
      </c>
      <c r="F7" s="11">
        <v>5</v>
      </c>
      <c r="G7" s="11"/>
    </row>
    <row r="8" spans="1:7" x14ac:dyDescent="0.45">
      <c r="A8" s="11">
        <v>1</v>
      </c>
      <c r="B8" s="3">
        <f t="shared" si="0"/>
        <v>6</v>
      </c>
      <c r="C8" s="11">
        <v>10</v>
      </c>
      <c r="D8" s="12" t="s">
        <v>29</v>
      </c>
      <c r="E8" s="11" t="s">
        <v>105</v>
      </c>
      <c r="F8" s="11">
        <v>5</v>
      </c>
      <c r="G8" s="11"/>
    </row>
    <row r="9" spans="1:7" x14ac:dyDescent="0.45">
      <c r="A9" s="11">
        <v>1</v>
      </c>
      <c r="B9" s="3">
        <f t="shared" si="0"/>
        <v>7</v>
      </c>
      <c r="C9" s="11">
        <v>10</v>
      </c>
      <c r="D9" s="12" t="s">
        <v>30</v>
      </c>
      <c r="E9" s="11" t="s">
        <v>110</v>
      </c>
      <c r="F9" s="11">
        <v>5</v>
      </c>
      <c r="G9" s="11"/>
    </row>
    <row r="10" spans="1:7" x14ac:dyDescent="0.45">
      <c r="A10" s="11">
        <v>1</v>
      </c>
      <c r="C10" s="11"/>
      <c r="D10" s="12"/>
      <c r="E10" s="11"/>
      <c r="F10" s="11"/>
      <c r="G10" s="11"/>
    </row>
    <row r="11" spans="1:7" x14ac:dyDescent="0.45">
      <c r="A11" s="11">
        <v>1</v>
      </c>
      <c r="C11" s="11"/>
      <c r="D11" s="12"/>
      <c r="E11" s="11"/>
      <c r="F11" s="11"/>
      <c r="G11" s="11"/>
    </row>
    <row r="12" spans="1:7" x14ac:dyDescent="0.45">
      <c r="A12" s="11">
        <v>1</v>
      </c>
      <c r="C12" s="11"/>
      <c r="D12" s="11"/>
      <c r="E12" s="11"/>
      <c r="F12" s="11"/>
      <c r="G12" s="11"/>
    </row>
    <row r="13" spans="1:7" x14ac:dyDescent="0.45">
      <c r="A13" s="3" t="s">
        <v>12</v>
      </c>
      <c r="C13" s="3">
        <f>SUBTOTAL(109,SprintBacklog[Estimated Hours])</f>
        <v>80</v>
      </c>
      <c r="F13" s="3">
        <f>SUBTOTAL(109,SprintBacklog[Remaining Hours])</f>
        <v>54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N11" sqref="N11"/>
    </sheetView>
  </sheetViews>
  <sheetFormatPr baseColWidth="10" defaultColWidth="7.81640625" defaultRowHeight="16.5" x14ac:dyDescent="0.45"/>
  <cols>
    <col min="1" max="1" width="10.26953125" style="3" customWidth="1"/>
    <col min="2" max="4" width="10.26953125" style="15" customWidth="1"/>
    <col min="5" max="16384" width="7.81640625" style="3"/>
  </cols>
  <sheetData>
    <row r="2" spans="1:5" ht="33" x14ac:dyDescent="0.45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5">
      <c r="A3" s="3">
        <v>0</v>
      </c>
      <c r="B3" s="15">
        <f>IFERROR(TotalHours-(Table3[[#This Row],[Work Day]]*(TotalHours/WorkingDays)),0)</f>
        <v>80</v>
      </c>
      <c r="C3" s="15">
        <f>TotalHours-(Table3[[#This Row],[Work Day]]*DevRate)</f>
        <v>80</v>
      </c>
      <c r="D3" s="15">
        <f>Table3[[#This Row],[Target Burn Down]]</f>
        <v>80</v>
      </c>
      <c r="E3" s="15"/>
    </row>
    <row r="4" spans="1:5" x14ac:dyDescent="0.45">
      <c r="A4" s="3">
        <v>1</v>
      </c>
      <c r="B4" s="15">
        <f>IFERROR(TotalHours-(Table3[[#This Row],[Work Day]]*(TotalHours/WorkingDays)),0)</f>
        <v>75.555555555555557</v>
      </c>
      <c r="C4" s="15">
        <f>TotalHours-(Table3[[#This Row],[Work Day]]*DevRate)</f>
        <v>64</v>
      </c>
      <c r="D4" s="16">
        <v>150</v>
      </c>
      <c r="E4" s="15"/>
    </row>
    <row r="5" spans="1:5" x14ac:dyDescent="0.45">
      <c r="A5" s="3">
        <v>2</v>
      </c>
      <c r="B5" s="15">
        <f>IFERROR(TotalHours-(Table3[[#This Row],[Work Day]]*(TotalHours/WorkingDays)),0)</f>
        <v>71.111111111111114</v>
      </c>
      <c r="C5" s="15">
        <f>TotalHours-(Table3[[#This Row],[Work Day]]*DevRate)</f>
        <v>48</v>
      </c>
      <c r="D5" s="16">
        <v>120</v>
      </c>
      <c r="E5" s="15"/>
    </row>
    <row r="6" spans="1:5" x14ac:dyDescent="0.45">
      <c r="A6" s="3">
        <v>3</v>
      </c>
      <c r="B6" s="15">
        <f>IFERROR(TotalHours-(Table3[[#This Row],[Work Day]]*(TotalHours/WorkingDays)),0)</f>
        <v>66.666666666666671</v>
      </c>
      <c r="C6" s="15">
        <f>TotalHours-(Table3[[#This Row],[Work Day]]*DevRate)</f>
        <v>32</v>
      </c>
      <c r="D6" s="16">
        <v>110</v>
      </c>
      <c r="E6" s="15"/>
    </row>
    <row r="7" spans="1:5" x14ac:dyDescent="0.45">
      <c r="A7" s="3">
        <v>4</v>
      </c>
      <c r="B7" s="15">
        <f>IFERROR(TotalHours-(Table3[[#This Row],[Work Day]]*(TotalHours/WorkingDays)),0)</f>
        <v>62.222222222222221</v>
      </c>
      <c r="C7" s="15">
        <f>TotalHours-(Table3[[#This Row],[Work Day]]*DevRate)</f>
        <v>16</v>
      </c>
      <c r="D7" s="16">
        <v>100</v>
      </c>
      <c r="E7" s="15"/>
    </row>
    <row r="8" spans="1:5" x14ac:dyDescent="0.45">
      <c r="A8" s="3">
        <v>5</v>
      </c>
      <c r="B8" s="15">
        <f>IFERROR(TotalHours-(Table3[[#This Row],[Work Day]]*(TotalHours/WorkingDays)),0)</f>
        <v>57.777777777777779</v>
      </c>
      <c r="C8" s="15">
        <f>TotalHours-(Table3[[#This Row],[Work Day]]*DevRate)</f>
        <v>0</v>
      </c>
      <c r="D8" s="16">
        <v>90</v>
      </c>
      <c r="E8" s="15"/>
    </row>
    <row r="9" spans="1:5" x14ac:dyDescent="0.45">
      <c r="A9" s="3">
        <v>6</v>
      </c>
      <c r="B9" s="15">
        <f>IFERROR(TotalHours-(Table3[[#This Row],[Work Day]]*(TotalHours/WorkingDays)),0)</f>
        <v>53.333333333333329</v>
      </c>
      <c r="C9" s="15">
        <f>TotalHours-(Table3[[#This Row],[Work Day]]*DevRate)</f>
        <v>-16</v>
      </c>
      <c r="D9" s="16">
        <v>80</v>
      </c>
      <c r="E9" s="15"/>
    </row>
    <row r="10" spans="1:5" x14ac:dyDescent="0.45">
      <c r="A10" s="3">
        <v>7</v>
      </c>
      <c r="B10" s="15">
        <f>IFERROR(TotalHours-(Table3[[#This Row],[Work Day]]*(TotalHours/WorkingDays)),0)</f>
        <v>48.888888888888886</v>
      </c>
      <c r="C10" s="15">
        <f>TotalHours-(Table3[[#This Row],[Work Day]]*DevRate)</f>
        <v>-32</v>
      </c>
      <c r="D10" s="16">
        <v>70</v>
      </c>
      <c r="E10" s="15"/>
    </row>
    <row r="11" spans="1:5" x14ac:dyDescent="0.45">
      <c r="A11" s="3">
        <v>8</v>
      </c>
      <c r="B11" s="15">
        <f>IFERROR(TotalHours-(Table3[[#This Row],[Work Day]]*(TotalHours/WorkingDays)),0)</f>
        <v>44.444444444444443</v>
      </c>
      <c r="C11" s="15">
        <f>TotalHours-(Table3[[#This Row],[Work Day]]*DevRate)</f>
        <v>-48</v>
      </c>
      <c r="D11" s="16">
        <v>40</v>
      </c>
      <c r="E11" s="15"/>
    </row>
    <row r="12" spans="1:5" x14ac:dyDescent="0.45">
      <c r="A12" s="3">
        <v>9</v>
      </c>
      <c r="B12" s="15">
        <f>IFERROR(TotalHours-(Table3[[#This Row],[Work Day]]*(TotalHours/WorkingDays)),0)</f>
        <v>40</v>
      </c>
      <c r="C12" s="15">
        <f>TotalHours-(Table3[[#This Row],[Work Day]]*DevRate)</f>
        <v>-64</v>
      </c>
      <c r="D12" s="16">
        <v>20</v>
      </c>
      <c r="E12" s="15"/>
    </row>
    <row r="13" spans="1:5" x14ac:dyDescent="0.45">
      <c r="A13" s="3">
        <v>10</v>
      </c>
      <c r="B13" s="15">
        <f>IFERROR(TotalHours-(Table3[[#This Row],[Work Day]]*(TotalHours/WorkingDays)),0)</f>
        <v>35.555555555555557</v>
      </c>
      <c r="C13" s="15">
        <f>TotalHours-(Table3[[#This Row],[Work Day]]*DevRate)</f>
        <v>-80</v>
      </c>
      <c r="D13" s="16">
        <v>10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Junior Anchundia</cp:lastModifiedBy>
  <dcterms:created xsi:type="dcterms:W3CDTF">2014-10-14T22:04:59Z</dcterms:created>
  <dcterms:modified xsi:type="dcterms:W3CDTF">2022-01-12T06:40:58Z</dcterms:modified>
</cp:coreProperties>
</file>