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juni_.DESKTOP-LOL4TBN\Downloads\"/>
    </mc:Choice>
  </mc:AlternateContent>
  <xr:revisionPtr revIDLastSave="0" documentId="8_{2E942C0F-10AB-9947-B66E-9B6686BB2024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BackLog" sheetId="4" r:id="rId1"/>
    <sheet name="Sprint1" sheetId="5" r:id="rId2"/>
    <sheet name="Sprint2" sheetId="6" r:id="rId3"/>
    <sheet name="Sprint1Info" sheetId="2" r:id="rId4"/>
    <sheet name="Backlog1Table" sheetId="1" r:id="rId5"/>
    <sheet name="BurnDown1Table" sheetId="3" r:id="rId6"/>
  </sheets>
  <definedNames>
    <definedName name="DevRate">Sprint1Info!$B$10</definedName>
    <definedName name="RemainingHours">SprintBacklog[[#Totals],[Remaining Hours]]</definedName>
    <definedName name="StartDate">Sprint1Info!$B$2</definedName>
    <definedName name="TotalHours">SprintBacklog[[#Totals],[Estimated Hours]]</definedName>
    <definedName name="WorkingDays">Sprint1Info!$B$6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5" l="1"/>
  <c r="I13" i="5"/>
  <c r="I20" i="5"/>
  <c r="I26" i="5"/>
  <c r="I30" i="5"/>
  <c r="I20" i="6"/>
  <c r="I13" i="6"/>
  <c r="I7" i="6"/>
  <c r="C13" i="1"/>
  <c r="F13" i="1"/>
  <c r="I23" i="6"/>
  <c r="B3" i="1"/>
  <c r="B4" i="1"/>
  <c r="B5" i="1"/>
  <c r="B6" i="1"/>
  <c r="B7" i="1"/>
  <c r="B8" i="1"/>
  <c r="B9" i="1"/>
  <c r="B4" i="2"/>
  <c r="B9" i="2"/>
  <c r="B10" i="2"/>
  <c r="C3" i="3"/>
  <c r="B6" i="2"/>
  <c r="B3" i="3"/>
  <c r="D3" i="3"/>
  <c r="B4" i="3"/>
  <c r="C4" i="3"/>
  <c r="B8" i="3"/>
  <c r="B12" i="3"/>
  <c r="B6" i="3"/>
  <c r="B10" i="3"/>
  <c r="B5" i="3"/>
  <c r="B9" i="3"/>
  <c r="B13" i="3"/>
  <c r="B7" i="3"/>
  <c r="B11" i="3"/>
  <c r="C12" i="3"/>
  <c r="C9" i="3"/>
  <c r="C5" i="3"/>
  <c r="C8" i="3"/>
  <c r="C11" i="3"/>
  <c r="C10" i="3"/>
  <c r="C7" i="3"/>
  <c r="C6" i="3"/>
  <c r="C1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PowerUps for Excel</author>
  </authors>
  <commentList>
    <comment ref="A2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PowerUps for Excel:</t>
        </r>
        <r>
          <rPr>
            <sz val="9"/>
            <color indexed="81"/>
            <rFont val="Tahoma"/>
            <family val="2"/>
          </rPr>
          <t xml:space="preserve">
Create one row per day in the sprint.</t>
        </r>
      </text>
    </comment>
  </commentList>
</comments>
</file>

<file path=xl/sharedStrings.xml><?xml version="1.0" encoding="utf-8"?>
<sst xmlns="http://schemas.openxmlformats.org/spreadsheetml/2006/main" count="280" uniqueCount="103">
  <si>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</si>
  <si>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</si>
  <si>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</si>
  <si>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</si>
  <si>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</si>
  <si>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</si>
  <si>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</si>
  <si>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</si>
  <si>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HU1</t>
  </si>
  <si>
    <t>Cámara</t>
  </si>
  <si>
    <t>Supervisor</t>
  </si>
  <si>
    <t>Ingresar usuario</t>
  </si>
  <si>
    <t>acceder a la visualizacíón de la cámara</t>
  </si>
  <si>
    <t>Aceptado</t>
  </si>
  <si>
    <t>Alta</t>
  </si>
  <si>
    <t>Terminado</t>
  </si>
  <si>
    <t>HU2</t>
  </si>
  <si>
    <t>Digitar contraseña</t>
  </si>
  <si>
    <t xml:space="preserve">acceder a la visualizacíón de la grabación </t>
  </si>
  <si>
    <t>HU3</t>
  </si>
  <si>
    <t xml:space="preserve">Supervisor </t>
  </si>
  <si>
    <t xml:space="preserve">Visualizar el enfoque de ojos </t>
  </si>
  <si>
    <t>visualizar el mensaje que tiene cerrado o abierto los ojos</t>
  </si>
  <si>
    <t>HU4</t>
  </si>
  <si>
    <t>Realizar la activación de la alarma</t>
  </si>
  <si>
    <t>ayudar en el control de los trabajadores</t>
  </si>
  <si>
    <t>HU5</t>
  </si>
  <si>
    <t>Visualizar conteo de activación de alarma</t>
  </si>
  <si>
    <t>monitorizar las infracciones de los trabajadores</t>
  </si>
  <si>
    <t>HU6</t>
  </si>
  <si>
    <t>Recibir la alerta del boton</t>
  </si>
  <si>
    <t xml:space="preserve"> actuar en caso de emergencia</t>
  </si>
  <si>
    <t>HU7</t>
  </si>
  <si>
    <t xml:space="preserve">Gerente </t>
  </si>
  <si>
    <t>Visualizar notificación por límite de tiempo</t>
  </si>
  <si>
    <t>saber el horario de fin de trabajo por día</t>
  </si>
  <si>
    <t>Necesito</t>
  </si>
  <si>
    <t>así podre...</t>
  </si>
  <si>
    <t>Prioridad</t>
  </si>
  <si>
    <t>Status</t>
  </si>
  <si>
    <t>Tareas</t>
  </si>
  <si>
    <t>Asignado</t>
  </si>
  <si>
    <t>Estimado</t>
  </si>
  <si>
    <t>HU1-1</t>
  </si>
  <si>
    <t>Crear algoritmo para validar usuario</t>
  </si>
  <si>
    <t>Génesis</t>
  </si>
  <si>
    <t>HU1-2</t>
  </si>
  <si>
    <t>Validación de datos</t>
  </si>
  <si>
    <t>SUBTOTAL</t>
  </si>
  <si>
    <t>acceder a la visualizacíón de la grabación</t>
  </si>
  <si>
    <t>HU2-1</t>
  </si>
  <si>
    <t>Karla</t>
  </si>
  <si>
    <t>HU2-2</t>
  </si>
  <si>
    <t>Visualizar imagen</t>
  </si>
  <si>
    <t>controlar la actividad de los conductores</t>
  </si>
  <si>
    <t>HU3-1</t>
  </si>
  <si>
    <t xml:space="preserve">Crear algoritmo de captura de imagen </t>
  </si>
  <si>
    <t>Jonathan</t>
  </si>
  <si>
    <t>HU3-2</t>
  </si>
  <si>
    <t xml:space="preserve">Visualizar si los ojos están cerrados o abiertos </t>
  </si>
  <si>
    <t xml:space="preserve">ayudar en el control de los trabajadores </t>
  </si>
  <si>
    <t>HU4-1</t>
  </si>
  <si>
    <t xml:space="preserve">Crear algoritmo que imprima un texto que dtermine si los ojos están abiertos o cerrados </t>
  </si>
  <si>
    <t>Dayana</t>
  </si>
  <si>
    <t>TOTAL</t>
  </si>
  <si>
    <t>HU5-1</t>
  </si>
  <si>
    <t>Crear algoritmo para conteo de activación de alarma</t>
  </si>
  <si>
    <t>HU5-2</t>
  </si>
  <si>
    <t>HU6-1</t>
  </si>
  <si>
    <t>Crear notificación de alerta</t>
  </si>
  <si>
    <t>HU6-2</t>
  </si>
  <si>
    <t>Gerente</t>
  </si>
  <si>
    <t>HU7-1</t>
  </si>
  <si>
    <t xml:space="preserve">Crear notificación por exceso de tiempo </t>
  </si>
  <si>
    <t>HU7-2</t>
  </si>
  <si>
    <t>Start Date</t>
  </si>
  <si>
    <t>Enter the start date for the sprint</t>
  </si>
  <si>
    <t>Enter the ending date for the sprint</t>
  </si>
  <si>
    <t>Elapsed Days</t>
  </si>
  <si>
    <t>Holidays</t>
  </si>
  <si>
    <t>If there are any holidays or other special days occuring during the sprint, enter that number here</t>
  </si>
  <si>
    <t>Working Days</t>
  </si>
  <si>
    <t>Number of Devs</t>
  </si>
  <si>
    <t>Utilization</t>
  </si>
  <si>
    <t>Enter a value for the utilization of the team</t>
  </si>
  <si>
    <t>Available Dev Hours</t>
  </si>
  <si>
    <t>Daily Dev Hours</t>
  </si>
  <si>
    <t>Sprint</t>
  </si>
  <si>
    <t>Item ID</t>
  </si>
  <si>
    <t>Estimated Hours</t>
  </si>
  <si>
    <t>Task Name</t>
  </si>
  <si>
    <t>Assigned To</t>
  </si>
  <si>
    <t>Remaining Hours</t>
  </si>
  <si>
    <t>GENESIS</t>
  </si>
  <si>
    <t>KARLA</t>
  </si>
  <si>
    <t>JONATHAN</t>
  </si>
  <si>
    <t>DAYANA</t>
  </si>
  <si>
    <t xml:space="preserve">JONATHAN </t>
  </si>
  <si>
    <t>Total</t>
  </si>
  <si>
    <t>Work Day</t>
  </si>
  <si>
    <t>Target Burn Down</t>
  </si>
  <si>
    <t>Forecast Burn Down</t>
  </si>
  <si>
    <t>Actual Burn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</si>
</sst>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Segoe UI Light"/>
      <family val="2"/>
    </font>
    <font>
      <sz val="11"/>
      <color theme="1"/>
      <name val="Segoe UI Ligh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6"/>
      <color rgb="FFFF0000"/>
      <name val="Calibri"/>
      <family val="2"/>
      <scheme val="minor"/>
    </font>
    <font>
      <sz val="11"/>
      <color theme="1"/>
      <name val="Segoe UI Light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FC5E8"/>
        <bgColor rgb="FF9FC5E8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indent="1"/>
    </xf>
    <xf numFmtId="0" fontId="3" fillId="0" borderId="0" xfId="0" applyFont="1"/>
    <xf numFmtId="0" fontId="3" fillId="0" borderId="0" xfId="0" applyFont="1" applyAlignment="1">
      <alignment horizontal="right"/>
    </xf>
    <xf numFmtId="14" fontId="3" fillId="2" borderId="3" xfId="0" applyNumberFormat="1" applyFont="1" applyFill="1" applyBorder="1"/>
    <xf numFmtId="14" fontId="3" fillId="2" borderId="4" xfId="0" applyNumberFormat="1" applyFont="1" applyFill="1" applyBorder="1"/>
    <xf numFmtId="0" fontId="3" fillId="2" borderId="2" xfId="0" applyFont="1" applyFill="1" applyBorder="1"/>
    <xf numFmtId="9" fontId="3" fillId="2" borderId="2" xfId="1" applyFont="1" applyFill="1" applyBorder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2" borderId="1" xfId="0" applyFont="1" applyFill="1" applyBorder="1"/>
    <xf numFmtId="1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1" fontId="3" fillId="0" borderId="0" xfId="0" applyNumberFormat="1" applyFont="1"/>
    <xf numFmtId="1" fontId="3" fillId="2" borderId="1" xfId="0" applyNumberFormat="1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8" fillId="3" borderId="0" xfId="0" applyFont="1" applyFill="1"/>
    <xf numFmtId="0" fontId="7" fillId="0" borderId="0" xfId="0" applyFont="1"/>
    <xf numFmtId="0" fontId="8" fillId="4" borderId="1" xfId="0" applyFont="1" applyFill="1" applyBorder="1"/>
    <xf numFmtId="0" fontId="0" fillId="4" borderId="1" xfId="0" applyFill="1" applyBorder="1"/>
    <xf numFmtId="0" fontId="8" fillId="4" borderId="5" xfId="0" applyFont="1" applyFill="1" applyBorder="1"/>
    <xf numFmtId="0" fontId="8" fillId="5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0" fontId="8" fillId="4" borderId="9" xfId="0" applyFont="1" applyFill="1" applyBorder="1"/>
    <xf numFmtId="0" fontId="8" fillId="4" borderId="10" xfId="0" applyFont="1" applyFill="1" applyBorder="1"/>
    <xf numFmtId="0" fontId="8" fillId="4" borderId="11" xfId="0" applyFont="1" applyFill="1" applyBorder="1"/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8" fillId="0" borderId="16" xfId="0" applyFont="1" applyBorder="1"/>
    <xf numFmtId="0" fontId="7" fillId="0" borderId="17" xfId="0" applyFont="1" applyBorder="1"/>
    <xf numFmtId="0" fontId="8" fillId="0" borderId="17" xfId="0" applyFont="1" applyBorder="1"/>
    <xf numFmtId="0" fontId="7" fillId="0" borderId="18" xfId="0" applyFont="1" applyBorder="1"/>
    <xf numFmtId="0" fontId="8" fillId="0" borderId="19" xfId="0" applyFont="1" applyBorder="1"/>
    <xf numFmtId="0" fontId="8" fillId="0" borderId="20" xfId="0" applyFont="1" applyBorder="1" applyAlignment="1">
      <alignment horizontal="right"/>
    </xf>
    <xf numFmtId="0" fontId="8" fillId="0" borderId="21" xfId="0" applyFont="1" applyBorder="1"/>
    <xf numFmtId="0" fontId="8" fillId="0" borderId="22" xfId="0" applyFont="1" applyBorder="1"/>
    <xf numFmtId="0" fontId="8" fillId="0" borderId="23" xfId="0" applyFont="1" applyBorder="1" applyAlignment="1">
      <alignment horizontal="right"/>
    </xf>
    <xf numFmtId="0" fontId="8" fillId="0" borderId="18" xfId="0" applyFont="1" applyBorder="1" applyAlignment="1">
      <alignment horizontal="right"/>
    </xf>
    <xf numFmtId="0" fontId="8" fillId="0" borderId="23" xfId="0" applyFont="1" applyBorder="1"/>
    <xf numFmtId="0" fontId="9" fillId="0" borderId="0" xfId="0" applyFont="1"/>
    <xf numFmtId="0" fontId="6" fillId="0" borderId="21" xfId="0" applyFont="1" applyBorder="1"/>
    <xf numFmtId="0" fontId="7" fillId="0" borderId="23" xfId="0" applyFont="1" applyBorder="1" applyAlignment="1">
      <alignment horizontal="center"/>
    </xf>
    <xf numFmtId="0" fontId="10" fillId="0" borderId="0" xfId="0" applyFont="1" applyAlignment="1">
      <alignment horizontal="right"/>
    </xf>
    <xf numFmtId="0" fontId="10" fillId="0" borderId="0" xfId="0" applyFont="1"/>
    <xf numFmtId="0" fontId="8" fillId="0" borderId="24" xfId="0" applyFont="1" applyBorder="1"/>
    <xf numFmtId="0" fontId="8" fillId="0" borderId="25" xfId="0" applyFont="1" applyBorder="1"/>
    <xf numFmtId="0" fontId="10" fillId="2" borderId="1" xfId="0" applyFont="1" applyFill="1" applyBorder="1"/>
    <xf numFmtId="0" fontId="8" fillId="0" borderId="0" xfId="0" applyFont="1" applyAlignment="1"/>
    <xf numFmtId="0" fontId="0" fillId="0" borderId="0" xfId="0" applyAlignment="1"/>
    <xf numFmtId="0" fontId="8" fillId="0" borderId="22" xfId="0" applyFont="1" applyBorder="1" applyAlignment="1"/>
    <xf numFmtId="0" fontId="0" fillId="0" borderId="22" xfId="0" applyBorder="1" applyAlignment="1"/>
    <xf numFmtId="0" fontId="8" fillId="0" borderId="17" xfId="0" applyFont="1" applyBorder="1" applyAlignment="1"/>
    <xf numFmtId="0" fontId="0" fillId="0" borderId="17" xfId="0" applyBorder="1" applyAlignment="1"/>
  </cellXfs>
  <cellStyles count="2">
    <cellStyle name="Normal" xfId="0" builtinId="0"/>
    <cellStyle name="Porcentaje" xfId="1" builtinId="5"/>
  </cellStyles>
  <dxfs count="29"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 /><Relationship Id="rId13" Type="http://schemas.openxmlformats.org/officeDocument/2006/relationships/customXml" Target="../customXml/item3.xml" /><Relationship Id="rId3" Type="http://schemas.openxmlformats.org/officeDocument/2006/relationships/worksheet" Target="worksheets/sheet3.xml" /><Relationship Id="rId7" Type="http://schemas.openxmlformats.org/officeDocument/2006/relationships/theme" Target="theme/theme1.xml" /><Relationship Id="rId12" Type="http://schemas.openxmlformats.org/officeDocument/2006/relationships/customXml" Target="../customXml/item2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customXml" Target="../customXml/item1.xml" /><Relationship Id="rId5" Type="http://schemas.openxmlformats.org/officeDocument/2006/relationships/worksheet" Target="worksheets/sheet5.xml" /><Relationship Id="rId10" Type="http://schemas.openxmlformats.org/officeDocument/2006/relationships/calcChain" Target="calcChain.xml" /><Relationship Id="rId4" Type="http://schemas.openxmlformats.org/officeDocument/2006/relationships/worksheet" Target="worksheets/sheet4.xml" /><Relationship Id="rId9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Burn 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BurnDown1Table!$B$2</c:f>
              <c:strCache>
                <c:ptCount val="1"/>
                <c:pt idx="0">
                  <c:v>Target Burn 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BurnDown1Table!$A$3:$A$13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BurnDown1Table!$B$3:$B$13</c:f>
              <c:numCache>
                <c:formatCode>0</c:formatCode>
                <c:ptCount val="11"/>
                <c:pt idx="0">
                  <c:v>245</c:v>
                </c:pt>
                <c:pt idx="1">
                  <c:v>239.55555555555554</c:v>
                </c:pt>
                <c:pt idx="2">
                  <c:v>234.11111111111111</c:v>
                </c:pt>
                <c:pt idx="3">
                  <c:v>228.66666666666666</c:v>
                </c:pt>
                <c:pt idx="4">
                  <c:v>223.22222222222223</c:v>
                </c:pt>
                <c:pt idx="5">
                  <c:v>217.77777777777777</c:v>
                </c:pt>
                <c:pt idx="6">
                  <c:v>212.33333333333331</c:v>
                </c:pt>
                <c:pt idx="7">
                  <c:v>206.88888888888889</c:v>
                </c:pt>
                <c:pt idx="8">
                  <c:v>201.44444444444446</c:v>
                </c:pt>
                <c:pt idx="9">
                  <c:v>196</c:v>
                </c:pt>
                <c:pt idx="10">
                  <c:v>190.55555555555554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D-4103-AA38-D12E8EA744C5}"/>
            </c:ext>
          </c:extLst>
        </c:ser>
        <c:ser>
          <c:idx val="1"/>
          <c:order val="1"/>
          <c:tx>
            <c:strRef>
              <c:f>BurnDown1Table!$C$2</c:f>
              <c:strCache>
                <c:ptCount val="1"/>
                <c:pt idx="0">
                  <c:v>Forecast Burn Down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BurnDown1Table!$A$3:$A$13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BurnDown1Table!$C$3:$C$13</c:f>
              <c:numCache>
                <c:formatCode>0</c:formatCode>
                <c:ptCount val="11"/>
                <c:pt idx="0">
                  <c:v>245</c:v>
                </c:pt>
                <c:pt idx="1">
                  <c:v>229</c:v>
                </c:pt>
                <c:pt idx="2">
                  <c:v>213</c:v>
                </c:pt>
                <c:pt idx="3">
                  <c:v>197</c:v>
                </c:pt>
                <c:pt idx="4">
                  <c:v>181</c:v>
                </c:pt>
                <c:pt idx="5">
                  <c:v>165</c:v>
                </c:pt>
                <c:pt idx="6">
                  <c:v>149</c:v>
                </c:pt>
                <c:pt idx="7">
                  <c:v>133</c:v>
                </c:pt>
                <c:pt idx="8">
                  <c:v>117</c:v>
                </c:pt>
                <c:pt idx="9">
                  <c:v>101</c:v>
                </c:pt>
                <c:pt idx="10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D-4103-AA38-D12E8EA744C5}"/>
            </c:ext>
          </c:extLst>
        </c:ser>
        <c:ser>
          <c:idx val="2"/>
          <c:order val="2"/>
          <c:tx>
            <c:strRef>
              <c:f>BurnDown1Table!$D$2</c:f>
              <c:strCache>
                <c:ptCount val="1"/>
                <c:pt idx="0">
                  <c:v>Actual Burn Down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BurnDown1Table!$A$3:$A$13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BurnDown1Table!$D$3:$D$13</c:f>
              <c:numCache>
                <c:formatCode>0</c:formatCode>
                <c:ptCount val="11"/>
                <c:pt idx="0">
                  <c:v>245</c:v>
                </c:pt>
                <c:pt idx="1">
                  <c:v>150</c:v>
                </c:pt>
                <c:pt idx="2">
                  <c:v>120</c:v>
                </c:pt>
                <c:pt idx="3">
                  <c:v>110</c:v>
                </c:pt>
                <c:pt idx="4">
                  <c:v>100</c:v>
                </c:pt>
                <c:pt idx="5">
                  <c:v>90</c:v>
                </c:pt>
                <c:pt idx="6">
                  <c:v>80</c:v>
                </c:pt>
                <c:pt idx="7">
                  <c:v>70</c:v>
                </c:pt>
                <c:pt idx="8">
                  <c:v>40</c:v>
                </c:pt>
                <c:pt idx="9">
                  <c:v>20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AD-4103-AA38-D12E8EA74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49568"/>
        <c:axId val="389444080"/>
      </c:lineChart>
      <c:catAx>
        <c:axId val="38944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389444080"/>
        <c:crosses val="autoZero"/>
        <c:auto val="1"/>
        <c:lblAlgn val="ctr"/>
        <c:lblOffset val="100"/>
        <c:noMultiLvlLbl val="0"/>
      </c:catAx>
      <c:valAx>
        <c:axId val="3894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38944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200024</xdr:rowOff>
    </xdr:from>
    <xdr:to>
      <xdr:col>15</xdr:col>
      <xdr:colOff>9525</xdr:colOff>
      <xdr:row>13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2:B11" headerRowCount="0" totalsRowShown="0" headerRowDxfId="28" dataDxfId="27">
  <tableColumns count="2">
    <tableColumn id="1" xr3:uid="{00000000-0010-0000-0000-000001000000}" name="Column1" headerRowDxfId="26" dataDxfId="25"/>
    <tableColumn id="2" xr3:uid="{00000000-0010-0000-0000-000002000000}" name="Column2" headerRowDxfId="24" dataDxfId="23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SprintBacklog" displayName="SprintBacklog" ref="A2:G13" totalsRowCount="1" headerRowDxfId="22" dataDxfId="21" totalsRowDxfId="20">
  <autoFilter ref="A2:G12" xr:uid="{00000000-0009-0000-0100-000001000000}"/>
  <tableColumns count="7">
    <tableColumn id="1" xr3:uid="{00000000-0010-0000-0100-000001000000}" name="Sprint" totalsRowLabel="Total" dataDxfId="19" totalsRowDxfId="18"/>
    <tableColumn id="2" xr3:uid="{00000000-0010-0000-0100-000002000000}" name="Item ID" dataDxfId="17" totalsRowDxfId="16">
      <calculatedColumnFormula>IFERROR(B2+1,1)</calculatedColumnFormula>
    </tableColumn>
    <tableColumn id="3" xr3:uid="{00000000-0010-0000-0100-000003000000}" name="Estimated Hours" totalsRowFunction="sum" dataDxfId="15" totalsRowDxfId="14"/>
    <tableColumn id="4" xr3:uid="{00000000-0010-0000-0100-000004000000}" name="Task Name" dataDxfId="13" totalsRowDxfId="12"/>
    <tableColumn id="5" xr3:uid="{00000000-0010-0000-0100-000005000000}" name="Assigned To" dataDxfId="11" totalsRowDxfId="10"/>
    <tableColumn id="6" xr3:uid="{00000000-0010-0000-0100-000006000000}" name="Remaining Hours" totalsRowFunction="sum" dataDxfId="9" totalsRowDxfId="8">
      <calculatedColumnFormula>SprintBacklog[[#This Row],[Estimated Hours]]</calculatedColumnFormula>
    </tableColumn>
    <tableColumn id="7" xr3:uid="{00000000-0010-0000-0100-000007000000}" name="Status" dataDxfId="7" totalsRowDxfId="6"/>
  </tableColumns>
  <tableStyleInfo name="TableStyleMedium2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2:D13" totalsRowShown="0" headerRowDxfId="5" dataDxfId="4">
  <autoFilter ref="A2:D13" xr:uid="{00000000-0009-0000-0100-000003000000}"/>
  <tableColumns count="4">
    <tableColumn id="1" xr3:uid="{00000000-0010-0000-0200-000001000000}" name="Work Day" dataDxfId="3"/>
    <tableColumn id="2" xr3:uid="{00000000-0010-0000-0200-000002000000}" name="Target Burn Down" dataDxfId="2">
      <calculatedColumnFormula>IFERROR(TotalHours-(Table3[[#This Row],[Work Day]]*(TotalHours/WorkingDays)),0)</calculatedColumnFormula>
    </tableColumn>
    <tableColumn id="3" xr3:uid="{00000000-0010-0000-0200-000003000000}" name="Forecast Burn Down" dataDxfId="1">
      <calculatedColumnFormula>TotalHours-(Table3[[#This Row],[Work Day]]*DevRate)</calculatedColumnFormula>
    </tableColumn>
    <tableColumn id="4" xr3:uid="{00000000-0010-0000-0200-000004000000}" name="Actual Burn Down" dataDxfId="0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printerSettings" Target="../printerSettings/printerSettings2.bin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 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 /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3.bin" /><Relationship Id="rId5" Type="http://schemas.openxmlformats.org/officeDocument/2006/relationships/comments" Target="../comments1.xml" /><Relationship Id="rId4" Type="http://schemas.openxmlformats.org/officeDocument/2006/relationships/table" Target="../tables/table3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zoomScale="111" zoomScaleNormal="154" workbookViewId="0">
      <selection activeCell="E12" sqref="E12"/>
    </sheetView>
  </sheetViews>
  <sheetFormatPr defaultColWidth="11.43359375" defaultRowHeight="15" x14ac:dyDescent="0.2"/>
  <cols>
    <col min="4" max="4" width="39.546875" customWidth="1"/>
    <col min="5" max="5" width="44.12109375" customWidth="1"/>
    <col min="6" max="6" width="13.1796875" customWidth="1"/>
  </cols>
  <sheetData>
    <row r="1" spans="1:8" ht="15.75" thickBot="1" x14ac:dyDescent="0.25">
      <c r="A1" s="29" t="s">
        <v>0</v>
      </c>
      <c r="B1" s="30" t="s">
        <v>1</v>
      </c>
      <c r="C1" s="30" t="s">
        <v>2</v>
      </c>
      <c r="D1" s="30" t="s">
        <v>3</v>
      </c>
      <c r="E1" s="32" t="s">
        <v>4</v>
      </c>
      <c r="F1" s="32" t="s">
        <v>5</v>
      </c>
      <c r="G1" s="30" t="s">
        <v>6</v>
      </c>
      <c r="H1" s="31" t="s">
        <v>7</v>
      </c>
    </row>
    <row r="2" spans="1:8" ht="16.5" x14ac:dyDescent="0.25">
      <c r="A2" s="25" t="s">
        <v>8</v>
      </c>
      <c r="B2" s="26" t="s">
        <v>9</v>
      </c>
      <c r="C2" s="27" t="s">
        <v>10</v>
      </c>
      <c r="D2" s="27" t="s">
        <v>11</v>
      </c>
      <c r="E2" s="20" t="s">
        <v>12</v>
      </c>
      <c r="F2" s="21" t="s">
        <v>13</v>
      </c>
      <c r="G2" s="28" t="s">
        <v>14</v>
      </c>
      <c r="H2" s="23" t="s">
        <v>15</v>
      </c>
    </row>
    <row r="3" spans="1:8" ht="16.5" x14ac:dyDescent="0.25">
      <c r="A3" s="25" t="s">
        <v>16</v>
      </c>
      <c r="B3" s="26" t="s">
        <v>9</v>
      </c>
      <c r="C3" s="27" t="s">
        <v>10</v>
      </c>
      <c r="D3" s="27" t="s">
        <v>17</v>
      </c>
      <c r="E3" s="20" t="s">
        <v>18</v>
      </c>
      <c r="F3" s="21" t="s">
        <v>13</v>
      </c>
      <c r="G3" s="28" t="s">
        <v>14</v>
      </c>
      <c r="H3" s="23" t="s">
        <v>15</v>
      </c>
    </row>
    <row r="4" spans="1:8" ht="16.5" x14ac:dyDescent="0.25">
      <c r="A4" s="24" t="s">
        <v>19</v>
      </c>
      <c r="B4" s="26" t="s">
        <v>9</v>
      </c>
      <c r="C4" s="20" t="s">
        <v>20</v>
      </c>
      <c r="D4" s="27" t="s">
        <v>21</v>
      </c>
      <c r="E4" s="20" t="s">
        <v>22</v>
      </c>
      <c r="F4" s="21" t="s">
        <v>13</v>
      </c>
      <c r="G4" s="22" t="s">
        <v>14</v>
      </c>
      <c r="H4" s="23" t="s">
        <v>15</v>
      </c>
    </row>
    <row r="5" spans="1:8" ht="14.25" customHeight="1" x14ac:dyDescent="0.25">
      <c r="A5" s="24" t="s">
        <v>23</v>
      </c>
      <c r="B5" s="26" t="s">
        <v>9</v>
      </c>
      <c r="C5" s="20" t="s">
        <v>20</v>
      </c>
      <c r="D5" s="27" t="s">
        <v>24</v>
      </c>
      <c r="E5" s="20" t="s">
        <v>25</v>
      </c>
      <c r="F5" s="21" t="s">
        <v>13</v>
      </c>
      <c r="G5" s="22" t="s">
        <v>14</v>
      </c>
      <c r="H5" s="23" t="s">
        <v>15</v>
      </c>
    </row>
    <row r="6" spans="1:8" ht="16.5" x14ac:dyDescent="0.25">
      <c r="A6" s="24" t="s">
        <v>26</v>
      </c>
      <c r="B6" s="26" t="s">
        <v>9</v>
      </c>
      <c r="C6" s="20" t="s">
        <v>20</v>
      </c>
      <c r="D6" s="20" t="s">
        <v>27</v>
      </c>
      <c r="E6" s="20" t="s">
        <v>28</v>
      </c>
      <c r="F6" s="21" t="s">
        <v>13</v>
      </c>
      <c r="G6" s="22" t="s">
        <v>14</v>
      </c>
      <c r="H6" s="23" t="s">
        <v>15</v>
      </c>
    </row>
    <row r="7" spans="1:8" ht="16.5" x14ac:dyDescent="0.25">
      <c r="A7" s="24" t="s">
        <v>29</v>
      </c>
      <c r="B7" s="26" t="s">
        <v>9</v>
      </c>
      <c r="C7" s="20" t="s">
        <v>10</v>
      </c>
      <c r="D7" s="20" t="s">
        <v>30</v>
      </c>
      <c r="E7" s="20" t="s">
        <v>31</v>
      </c>
      <c r="F7" s="21" t="s">
        <v>13</v>
      </c>
      <c r="G7" s="22" t="s">
        <v>14</v>
      </c>
      <c r="H7" s="23" t="s">
        <v>15</v>
      </c>
    </row>
    <row r="8" spans="1:8" ht="16.5" x14ac:dyDescent="0.25">
      <c r="A8" s="24" t="s">
        <v>32</v>
      </c>
      <c r="B8" s="26" t="s">
        <v>9</v>
      </c>
      <c r="C8" s="20" t="s">
        <v>33</v>
      </c>
      <c r="D8" s="20" t="s">
        <v>34</v>
      </c>
      <c r="E8" s="20" t="s">
        <v>35</v>
      </c>
      <c r="F8" s="21" t="s">
        <v>13</v>
      </c>
      <c r="G8" s="22" t="s">
        <v>14</v>
      </c>
      <c r="H8" s="23" t="s">
        <v>15</v>
      </c>
    </row>
    <row r="9" spans="1:8" ht="16.5" x14ac:dyDescent="0.25">
      <c r="A9" s="24"/>
      <c r="B9" s="26"/>
      <c r="C9" s="20"/>
      <c r="D9" s="20"/>
      <c r="E9" s="20"/>
      <c r="F9" s="21"/>
      <c r="G9" s="22"/>
      <c r="H9" s="2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30"/>
  <sheetViews>
    <sheetView zoomScale="101" zoomScaleNormal="172" workbookViewId="0">
      <selection activeCell="I31" sqref="I31"/>
    </sheetView>
  </sheetViews>
  <sheetFormatPr defaultColWidth="11.43359375" defaultRowHeight="15" x14ac:dyDescent="0.2"/>
  <cols>
    <col min="6" max="6" width="34.70703125" customWidth="1"/>
  </cols>
  <sheetData>
    <row r="1" spans="2:9" x14ac:dyDescent="0.2">
      <c r="B1" s="16" t="s">
        <v>0</v>
      </c>
      <c r="C1" s="16" t="s">
        <v>1</v>
      </c>
      <c r="D1" s="16" t="s">
        <v>2</v>
      </c>
      <c r="E1" s="16" t="s">
        <v>36</v>
      </c>
      <c r="F1" s="16" t="s">
        <v>37</v>
      </c>
      <c r="G1" s="16" t="s">
        <v>5</v>
      </c>
      <c r="H1" s="16" t="s">
        <v>38</v>
      </c>
      <c r="I1" s="16" t="s">
        <v>39</v>
      </c>
    </row>
    <row r="2" spans="2:9" ht="15.75" thickBot="1" x14ac:dyDescent="0.25">
      <c r="B2" s="18" t="s">
        <v>8</v>
      </c>
      <c r="C2" s="26" t="s">
        <v>9</v>
      </c>
      <c r="D2" s="27" t="s">
        <v>10</v>
      </c>
      <c r="E2" s="27" t="s">
        <v>11</v>
      </c>
      <c r="F2" s="20" t="s">
        <v>12</v>
      </c>
      <c r="G2" s="18" t="s">
        <v>13</v>
      </c>
      <c r="H2" s="18" t="s">
        <v>14</v>
      </c>
      <c r="I2" s="18" t="s">
        <v>15</v>
      </c>
    </row>
    <row r="3" spans="2:9" x14ac:dyDescent="0.2">
      <c r="B3" s="33"/>
      <c r="C3" s="34" t="s">
        <v>40</v>
      </c>
      <c r="D3" s="35"/>
      <c r="E3" s="35"/>
      <c r="F3" s="35"/>
      <c r="G3" s="34" t="s">
        <v>41</v>
      </c>
      <c r="H3" s="35"/>
      <c r="I3" s="36" t="s">
        <v>42</v>
      </c>
    </row>
    <row r="4" spans="2:9" x14ac:dyDescent="0.2">
      <c r="B4" s="37" t="s">
        <v>43</v>
      </c>
      <c r="C4" s="52" t="s">
        <v>44</v>
      </c>
      <c r="D4" s="53"/>
      <c r="E4" s="53"/>
      <c r="F4" s="53"/>
      <c r="G4" s="17" t="s">
        <v>45</v>
      </c>
      <c r="H4" s="17"/>
      <c r="I4" s="38">
        <v>20</v>
      </c>
    </row>
    <row r="5" spans="2:9" ht="15.75" thickBot="1" x14ac:dyDescent="0.25">
      <c r="B5" s="39" t="s">
        <v>46</v>
      </c>
      <c r="C5" s="54" t="s">
        <v>47</v>
      </c>
      <c r="D5" s="55"/>
      <c r="E5" s="55"/>
      <c r="F5" s="55"/>
      <c r="G5" s="40" t="s">
        <v>45</v>
      </c>
      <c r="H5" s="40"/>
      <c r="I5" s="41">
        <v>10</v>
      </c>
    </row>
    <row r="6" spans="2:9" ht="15.75" thickBot="1" x14ac:dyDescent="0.25">
      <c r="B6" s="17"/>
      <c r="C6" s="53"/>
      <c r="D6" s="53"/>
      <c r="E6" s="53"/>
      <c r="F6" s="53"/>
      <c r="G6" s="17"/>
      <c r="H6" s="45" t="s">
        <v>48</v>
      </c>
      <c r="I6" s="46">
        <f>SUM(I4:I5)</f>
        <v>30</v>
      </c>
    </row>
    <row r="7" spans="2:9" x14ac:dyDescent="0.2">
      <c r="B7" s="16" t="s">
        <v>0</v>
      </c>
      <c r="C7" s="16" t="s">
        <v>1</v>
      </c>
      <c r="D7" s="16" t="s">
        <v>2</v>
      </c>
      <c r="E7" s="16" t="s">
        <v>36</v>
      </c>
      <c r="F7" s="16" t="s">
        <v>37</v>
      </c>
      <c r="G7" s="16" t="s">
        <v>5</v>
      </c>
      <c r="H7" s="16" t="s">
        <v>38</v>
      </c>
      <c r="I7" s="16" t="s">
        <v>39</v>
      </c>
    </row>
    <row r="8" spans="2:9" x14ac:dyDescent="0.2">
      <c r="B8" s="18" t="s">
        <v>16</v>
      </c>
      <c r="C8" s="26" t="s">
        <v>9</v>
      </c>
      <c r="D8" s="20" t="s">
        <v>20</v>
      </c>
      <c r="E8" s="27" t="s">
        <v>17</v>
      </c>
      <c r="F8" s="20" t="s">
        <v>49</v>
      </c>
      <c r="G8" s="18" t="s">
        <v>13</v>
      </c>
      <c r="H8" s="18" t="s">
        <v>14</v>
      </c>
      <c r="I8" s="18" t="s">
        <v>15</v>
      </c>
    </row>
    <row r="9" spans="2:9" ht="15.75" thickBot="1" x14ac:dyDescent="0.25">
      <c r="B9" s="17"/>
      <c r="C9" s="19" t="s">
        <v>40</v>
      </c>
      <c r="D9" s="17"/>
      <c r="E9" s="17"/>
      <c r="F9" s="17"/>
      <c r="G9" s="19" t="s">
        <v>41</v>
      </c>
      <c r="H9" s="17"/>
      <c r="I9" s="19" t="s">
        <v>42</v>
      </c>
    </row>
    <row r="10" spans="2:9" x14ac:dyDescent="0.2">
      <c r="B10" s="33" t="s">
        <v>50</v>
      </c>
      <c r="C10" s="56" t="s">
        <v>44</v>
      </c>
      <c r="D10" s="57"/>
      <c r="E10" s="57"/>
      <c r="F10" s="57"/>
      <c r="G10" s="35" t="s">
        <v>51</v>
      </c>
      <c r="H10" s="35"/>
      <c r="I10" s="42">
        <v>25</v>
      </c>
    </row>
    <row r="11" spans="2:9" x14ac:dyDescent="0.2">
      <c r="B11" s="37" t="s">
        <v>52</v>
      </c>
      <c r="C11" s="52" t="s">
        <v>47</v>
      </c>
      <c r="D11" s="53"/>
      <c r="E11" s="53"/>
      <c r="F11" s="53"/>
      <c r="G11" s="17" t="s">
        <v>51</v>
      </c>
      <c r="H11" s="17"/>
      <c r="I11" s="38">
        <v>15</v>
      </c>
    </row>
    <row r="12" spans="2:9" ht="15.75" thickBot="1" x14ac:dyDescent="0.25">
      <c r="B12" s="39"/>
      <c r="C12" s="54"/>
      <c r="D12" s="55"/>
      <c r="E12" s="55"/>
      <c r="F12" s="55"/>
      <c r="G12" s="40"/>
      <c r="H12" s="40"/>
      <c r="I12" s="43"/>
    </row>
    <row r="13" spans="2:9" ht="15.75" thickBot="1" x14ac:dyDescent="0.25">
      <c r="B13" s="17"/>
      <c r="C13" s="53"/>
      <c r="D13" s="53"/>
      <c r="E13" s="53"/>
      <c r="F13" s="53"/>
      <c r="G13" s="17"/>
      <c r="H13" s="45" t="s">
        <v>48</v>
      </c>
      <c r="I13" s="46">
        <f>SUM(I10:I12)</f>
        <v>40</v>
      </c>
    </row>
    <row r="14" spans="2:9" x14ac:dyDescent="0.2">
      <c r="B14" s="16" t="s">
        <v>0</v>
      </c>
      <c r="C14" s="16" t="s">
        <v>1</v>
      </c>
      <c r="D14" s="16" t="s">
        <v>2</v>
      </c>
      <c r="E14" s="16" t="s">
        <v>36</v>
      </c>
      <c r="F14" s="16" t="s">
        <v>37</v>
      </c>
      <c r="G14" s="16" t="s">
        <v>5</v>
      </c>
      <c r="H14" s="16" t="s">
        <v>38</v>
      </c>
      <c r="I14" s="16" t="s">
        <v>39</v>
      </c>
    </row>
    <row r="15" spans="2:9" x14ac:dyDescent="0.2">
      <c r="B15" s="18" t="s">
        <v>19</v>
      </c>
      <c r="C15" s="26" t="s">
        <v>9</v>
      </c>
      <c r="D15" s="20" t="s">
        <v>20</v>
      </c>
      <c r="E15" s="20" t="s">
        <v>53</v>
      </c>
      <c r="F15" s="20" t="s">
        <v>54</v>
      </c>
      <c r="G15" s="18" t="s">
        <v>13</v>
      </c>
      <c r="H15" s="18" t="s">
        <v>14</v>
      </c>
      <c r="I15" s="18" t="s">
        <v>15</v>
      </c>
    </row>
    <row r="16" spans="2:9" ht="15.75" thickBot="1" x14ac:dyDescent="0.25">
      <c r="B16" s="17"/>
      <c r="C16" s="19" t="s">
        <v>40</v>
      </c>
      <c r="D16" s="17"/>
      <c r="E16" s="17"/>
      <c r="F16" s="17"/>
      <c r="G16" s="19" t="s">
        <v>41</v>
      </c>
      <c r="H16" s="17"/>
      <c r="I16" s="19" t="s">
        <v>42</v>
      </c>
    </row>
    <row r="17" spans="2:9" x14ac:dyDescent="0.2">
      <c r="B17" s="33" t="s">
        <v>55</v>
      </c>
      <c r="C17" s="56" t="s">
        <v>56</v>
      </c>
      <c r="D17" s="57"/>
      <c r="E17" s="57"/>
      <c r="F17" s="57"/>
      <c r="G17" s="35" t="s">
        <v>57</v>
      </c>
      <c r="H17" s="35"/>
      <c r="I17" s="42">
        <v>20</v>
      </c>
    </row>
    <row r="18" spans="2:9" x14ac:dyDescent="0.2">
      <c r="B18" s="37" t="s">
        <v>58</v>
      </c>
      <c r="C18" s="52" t="s">
        <v>47</v>
      </c>
      <c r="D18" s="53"/>
      <c r="E18" s="53"/>
      <c r="F18" s="53"/>
      <c r="G18" s="17" t="s">
        <v>57</v>
      </c>
      <c r="H18" s="17"/>
      <c r="I18" s="38">
        <v>20</v>
      </c>
    </row>
    <row r="19" spans="2:9" ht="15.75" thickBot="1" x14ac:dyDescent="0.25">
      <c r="B19" s="39"/>
      <c r="C19" s="54"/>
      <c r="D19" s="55"/>
      <c r="E19" s="55"/>
      <c r="F19" s="55"/>
      <c r="G19" s="40"/>
      <c r="H19" s="40"/>
      <c r="I19" s="41"/>
    </row>
    <row r="20" spans="2:9" ht="15.75" thickBot="1" x14ac:dyDescent="0.25">
      <c r="B20" s="16"/>
      <c r="C20" s="16"/>
      <c r="D20" s="16"/>
      <c r="E20" s="16"/>
      <c r="F20" s="16"/>
      <c r="G20" s="16"/>
      <c r="H20" s="45" t="s">
        <v>48</v>
      </c>
      <c r="I20" s="46">
        <f>SUM(I17:I19)</f>
        <v>40</v>
      </c>
    </row>
    <row r="21" spans="2:9" x14ac:dyDescent="0.2">
      <c r="B21" s="16" t="s">
        <v>0</v>
      </c>
      <c r="C21" s="16" t="s">
        <v>1</v>
      </c>
      <c r="D21" s="16" t="s">
        <v>2</v>
      </c>
      <c r="E21" s="16" t="s">
        <v>36</v>
      </c>
      <c r="F21" s="16" t="s">
        <v>37</v>
      </c>
      <c r="G21" s="16" t="s">
        <v>5</v>
      </c>
      <c r="H21" s="16" t="s">
        <v>38</v>
      </c>
      <c r="I21" s="16" t="s">
        <v>39</v>
      </c>
    </row>
    <row r="22" spans="2:9" x14ac:dyDescent="0.2">
      <c r="B22" s="18" t="s">
        <v>23</v>
      </c>
      <c r="C22" s="26" t="s">
        <v>9</v>
      </c>
      <c r="D22" s="20" t="s">
        <v>10</v>
      </c>
      <c r="E22" s="20" t="s">
        <v>59</v>
      </c>
      <c r="F22" s="20" t="s">
        <v>60</v>
      </c>
      <c r="G22" s="18" t="s">
        <v>13</v>
      </c>
      <c r="H22" s="18" t="s">
        <v>14</v>
      </c>
      <c r="I22" s="18" t="s">
        <v>15</v>
      </c>
    </row>
    <row r="23" spans="2:9" ht="15.75" thickBot="1" x14ac:dyDescent="0.25">
      <c r="B23" s="17"/>
      <c r="C23" s="19" t="s">
        <v>40</v>
      </c>
      <c r="D23" s="17"/>
      <c r="E23" s="17"/>
      <c r="F23" s="17"/>
      <c r="G23" s="19" t="s">
        <v>41</v>
      </c>
      <c r="H23" s="17"/>
      <c r="I23" s="19" t="s">
        <v>42</v>
      </c>
    </row>
    <row r="24" spans="2:9" x14ac:dyDescent="0.2">
      <c r="B24" s="33" t="s">
        <v>61</v>
      </c>
      <c r="C24" s="56" t="s">
        <v>62</v>
      </c>
      <c r="D24" s="57"/>
      <c r="E24" s="57"/>
      <c r="F24" s="57"/>
      <c r="G24" s="35" t="s">
        <v>63</v>
      </c>
      <c r="H24" s="35"/>
      <c r="I24" s="42">
        <v>20</v>
      </c>
    </row>
    <row r="25" spans="2:9" ht="15.75" thickBot="1" x14ac:dyDescent="0.25">
      <c r="B25" s="39"/>
      <c r="C25" s="54"/>
      <c r="D25" s="55"/>
      <c r="E25" s="55"/>
      <c r="F25" s="55"/>
      <c r="G25" s="40"/>
      <c r="H25" s="40"/>
      <c r="I25" s="41"/>
    </row>
    <row r="26" spans="2:9" ht="15.75" thickBot="1" x14ac:dyDescent="0.25">
      <c r="B26" s="17"/>
      <c r="C26" s="52"/>
      <c r="D26" s="53"/>
      <c r="E26" s="53"/>
      <c r="F26" s="53"/>
      <c r="G26" s="17"/>
      <c r="H26" s="45" t="s">
        <v>48</v>
      </c>
      <c r="I26" s="46">
        <f>SUM(I24:I25)</f>
        <v>20</v>
      </c>
    </row>
    <row r="30" spans="2:9" ht="21" x14ac:dyDescent="0.3">
      <c r="H30" s="44" t="s">
        <v>64</v>
      </c>
      <c r="I30" s="44">
        <f>I6+I13+I20+I26+G27</f>
        <v>130</v>
      </c>
    </row>
  </sheetData>
  <mergeCells count="13">
    <mergeCell ref="C26:F26"/>
    <mergeCell ref="C25:F25"/>
    <mergeCell ref="C4:F4"/>
    <mergeCell ref="C5:F5"/>
    <mergeCell ref="C6:F6"/>
    <mergeCell ref="C10:F10"/>
    <mergeCell ref="C11:F11"/>
    <mergeCell ref="C12:F12"/>
    <mergeCell ref="C13:F13"/>
    <mergeCell ref="C17:F17"/>
    <mergeCell ref="C18:F18"/>
    <mergeCell ref="C19:F19"/>
    <mergeCell ref="C24:F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23"/>
  <sheetViews>
    <sheetView zoomScale="111" zoomScaleNormal="190" workbookViewId="0">
      <selection activeCell="I21" sqref="I21"/>
    </sheetView>
  </sheetViews>
  <sheetFormatPr defaultColWidth="11.43359375" defaultRowHeight="15" x14ac:dyDescent="0.2"/>
  <sheetData>
    <row r="2" spans="2:9" x14ac:dyDescent="0.2">
      <c r="B2" s="16" t="s">
        <v>0</v>
      </c>
      <c r="C2" s="16" t="s">
        <v>1</v>
      </c>
      <c r="D2" s="16" t="s">
        <v>2</v>
      </c>
      <c r="E2" s="16" t="s">
        <v>36</v>
      </c>
      <c r="F2" s="16" t="s">
        <v>37</v>
      </c>
      <c r="G2" s="16" t="s">
        <v>5</v>
      </c>
      <c r="H2" s="16" t="s">
        <v>38</v>
      </c>
      <c r="I2" s="16" t="s">
        <v>39</v>
      </c>
    </row>
    <row r="3" spans="2:9" x14ac:dyDescent="0.2">
      <c r="B3" s="18" t="s">
        <v>26</v>
      </c>
      <c r="C3" s="26" t="s">
        <v>9</v>
      </c>
      <c r="D3" s="20" t="s">
        <v>10</v>
      </c>
      <c r="E3" s="20" t="s">
        <v>27</v>
      </c>
      <c r="F3" s="20" t="s">
        <v>28</v>
      </c>
      <c r="G3" s="18"/>
      <c r="H3" s="18" t="s">
        <v>14</v>
      </c>
      <c r="I3" s="18" t="s">
        <v>15</v>
      </c>
    </row>
    <row r="4" spans="2:9" ht="15.75" thickBot="1" x14ac:dyDescent="0.25">
      <c r="B4" s="17"/>
      <c r="C4" s="19" t="s">
        <v>40</v>
      </c>
      <c r="D4" s="17"/>
      <c r="E4" s="17"/>
      <c r="F4" s="17"/>
      <c r="G4" s="19" t="s">
        <v>41</v>
      </c>
      <c r="H4" s="17"/>
      <c r="I4" s="19" t="s">
        <v>42</v>
      </c>
    </row>
    <row r="5" spans="2:9" x14ac:dyDescent="0.2">
      <c r="B5" s="33" t="s">
        <v>65</v>
      </c>
      <c r="C5" s="56" t="s">
        <v>66</v>
      </c>
      <c r="D5" s="57"/>
      <c r="E5" s="57"/>
      <c r="F5" s="57"/>
      <c r="G5" s="35" t="s">
        <v>57</v>
      </c>
      <c r="H5" s="35"/>
      <c r="I5" s="42">
        <v>25</v>
      </c>
    </row>
    <row r="6" spans="2:9" ht="15.75" thickBot="1" x14ac:dyDescent="0.25">
      <c r="B6" s="39" t="s">
        <v>67</v>
      </c>
      <c r="C6" s="54" t="s">
        <v>47</v>
      </c>
      <c r="D6" s="55"/>
      <c r="E6" s="55"/>
      <c r="F6" s="55"/>
      <c r="G6" s="49" t="s">
        <v>57</v>
      </c>
      <c r="H6" s="40"/>
      <c r="I6" s="41">
        <v>20</v>
      </c>
    </row>
    <row r="7" spans="2:9" ht="15.75" thickBot="1" x14ac:dyDescent="0.25">
      <c r="B7" s="17"/>
      <c r="C7" s="17"/>
      <c r="G7" s="17"/>
      <c r="H7" s="45" t="s">
        <v>48</v>
      </c>
      <c r="I7" s="46">
        <f>SUM(I5:I6)</f>
        <v>45</v>
      </c>
    </row>
    <row r="8" spans="2:9" x14ac:dyDescent="0.2">
      <c r="B8" s="16" t="s">
        <v>0</v>
      </c>
      <c r="C8" s="16" t="s">
        <v>1</v>
      </c>
      <c r="D8" s="16" t="s">
        <v>2</v>
      </c>
      <c r="E8" s="16" t="s">
        <v>36</v>
      </c>
      <c r="F8" s="16" t="s">
        <v>37</v>
      </c>
      <c r="G8" s="16" t="s">
        <v>5</v>
      </c>
      <c r="H8" s="16" t="s">
        <v>38</v>
      </c>
      <c r="I8" s="16" t="s">
        <v>39</v>
      </c>
    </row>
    <row r="9" spans="2:9" x14ac:dyDescent="0.2">
      <c r="B9" s="18" t="s">
        <v>29</v>
      </c>
      <c r="C9" s="26" t="s">
        <v>9</v>
      </c>
      <c r="D9" s="20" t="s">
        <v>10</v>
      </c>
      <c r="E9" s="20" t="s">
        <v>30</v>
      </c>
      <c r="F9" s="20" t="s">
        <v>31</v>
      </c>
      <c r="G9" s="18"/>
      <c r="H9" s="18" t="s">
        <v>14</v>
      </c>
      <c r="I9" s="18" t="s">
        <v>15</v>
      </c>
    </row>
    <row r="10" spans="2:9" ht="15.75" thickBot="1" x14ac:dyDescent="0.25">
      <c r="B10" s="17"/>
      <c r="C10" s="19" t="s">
        <v>40</v>
      </c>
      <c r="D10" s="17"/>
      <c r="E10" s="17"/>
      <c r="F10" s="17"/>
      <c r="G10" s="19" t="s">
        <v>41</v>
      </c>
      <c r="H10" s="17"/>
      <c r="I10" s="19" t="s">
        <v>42</v>
      </c>
    </row>
    <row r="11" spans="2:9" x14ac:dyDescent="0.2">
      <c r="B11" s="33" t="s">
        <v>68</v>
      </c>
      <c r="C11" s="56" t="s">
        <v>69</v>
      </c>
      <c r="D11" s="57"/>
      <c r="E11" s="57"/>
      <c r="F11" s="57"/>
      <c r="G11" s="35" t="s">
        <v>45</v>
      </c>
      <c r="H11" s="35"/>
      <c r="I11" s="42">
        <v>20</v>
      </c>
    </row>
    <row r="12" spans="2:9" ht="15.75" thickBot="1" x14ac:dyDescent="0.25">
      <c r="B12" s="39" t="s">
        <v>70</v>
      </c>
      <c r="C12" s="54" t="s">
        <v>47</v>
      </c>
      <c r="D12" s="55"/>
      <c r="E12" s="55"/>
      <c r="F12" s="55"/>
      <c r="G12" s="50" t="s">
        <v>45</v>
      </c>
      <c r="H12" s="40"/>
      <c r="I12" s="41">
        <v>20</v>
      </c>
    </row>
    <row r="13" spans="2:9" ht="15.75" thickBot="1" x14ac:dyDescent="0.25">
      <c r="B13" s="17"/>
      <c r="C13" s="53"/>
      <c r="D13" s="53"/>
      <c r="E13" s="53"/>
      <c r="F13" s="53"/>
      <c r="G13" s="17"/>
      <c r="H13" s="45" t="s">
        <v>48</v>
      </c>
      <c r="I13" s="46">
        <f>SUM(I11:I12)</f>
        <v>40</v>
      </c>
    </row>
    <row r="14" spans="2:9" x14ac:dyDescent="0.2">
      <c r="B14" s="16" t="s">
        <v>0</v>
      </c>
      <c r="C14" s="16" t="s">
        <v>1</v>
      </c>
      <c r="D14" s="16" t="s">
        <v>2</v>
      </c>
      <c r="E14" s="16" t="s">
        <v>36</v>
      </c>
      <c r="F14" s="16" t="s">
        <v>37</v>
      </c>
      <c r="G14" s="16" t="s">
        <v>5</v>
      </c>
      <c r="H14" s="16" t="s">
        <v>38</v>
      </c>
      <c r="I14" s="16" t="s">
        <v>39</v>
      </c>
    </row>
    <row r="15" spans="2:9" x14ac:dyDescent="0.2">
      <c r="B15" s="18" t="s">
        <v>32</v>
      </c>
      <c r="C15" s="26" t="s">
        <v>9</v>
      </c>
      <c r="D15" s="20" t="s">
        <v>71</v>
      </c>
      <c r="E15" s="20" t="s">
        <v>34</v>
      </c>
      <c r="F15" s="20" t="s">
        <v>35</v>
      </c>
      <c r="G15" s="18"/>
      <c r="H15" s="18" t="s">
        <v>14</v>
      </c>
      <c r="I15" s="18" t="s">
        <v>15</v>
      </c>
    </row>
    <row r="16" spans="2:9" ht="15.75" thickBot="1" x14ac:dyDescent="0.25">
      <c r="B16" s="17"/>
      <c r="C16" s="19" t="s">
        <v>40</v>
      </c>
      <c r="D16" s="17"/>
      <c r="E16" s="17"/>
      <c r="F16" s="17"/>
      <c r="G16" s="19" t="s">
        <v>41</v>
      </c>
      <c r="H16" s="17"/>
      <c r="I16" s="19" t="s">
        <v>42</v>
      </c>
    </row>
    <row r="17" spans="2:9" x14ac:dyDescent="0.2">
      <c r="B17" s="33" t="s">
        <v>72</v>
      </c>
      <c r="C17" s="56" t="s">
        <v>73</v>
      </c>
      <c r="D17" s="56"/>
      <c r="E17" s="56"/>
      <c r="F17" s="56"/>
      <c r="G17" s="35" t="s">
        <v>63</v>
      </c>
      <c r="H17" s="35"/>
      <c r="I17" s="42">
        <v>15</v>
      </c>
    </row>
    <row r="18" spans="2:9" x14ac:dyDescent="0.2">
      <c r="B18" s="37" t="s">
        <v>74</v>
      </c>
      <c r="C18" s="52" t="s">
        <v>47</v>
      </c>
      <c r="D18" s="52"/>
      <c r="E18" s="52"/>
      <c r="F18" s="52"/>
      <c r="G18" s="17" t="s">
        <v>63</v>
      </c>
      <c r="H18" s="17"/>
      <c r="I18" s="38">
        <v>15</v>
      </c>
    </row>
    <row r="19" spans="2:9" ht="15.75" thickBot="1" x14ac:dyDescent="0.25">
      <c r="B19" s="39"/>
      <c r="C19" s="54"/>
      <c r="D19" s="54"/>
      <c r="E19" s="54"/>
      <c r="F19" s="54"/>
      <c r="G19" s="40"/>
      <c r="H19" s="40"/>
      <c r="I19" s="41"/>
    </row>
    <row r="20" spans="2:9" ht="15.75" thickBot="1" x14ac:dyDescent="0.25">
      <c r="B20" s="16"/>
      <c r="C20" s="16"/>
      <c r="D20" s="16"/>
      <c r="E20" s="16"/>
      <c r="F20" s="16"/>
      <c r="G20" s="16"/>
      <c r="H20" s="45" t="s">
        <v>48</v>
      </c>
      <c r="I20" s="46">
        <f>SUM(I17:I19)</f>
        <v>30</v>
      </c>
    </row>
    <row r="23" spans="2:9" ht="21" x14ac:dyDescent="0.3">
      <c r="H23" s="44" t="s">
        <v>64</v>
      </c>
      <c r="I23" s="44">
        <f>I7+I13+I20</f>
        <v>115</v>
      </c>
    </row>
  </sheetData>
  <mergeCells count="8">
    <mergeCell ref="C5:F5"/>
    <mergeCell ref="C11:F11"/>
    <mergeCell ref="C18:F18"/>
    <mergeCell ref="C19:F19"/>
    <mergeCell ref="C6:F6"/>
    <mergeCell ref="C12:F12"/>
    <mergeCell ref="C13:F13"/>
    <mergeCell ref="C17:F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7"/>
  <sheetViews>
    <sheetView zoomScale="119" zoomScaleNormal="166" workbookViewId="0">
      <selection activeCell="B3" sqref="B3"/>
    </sheetView>
  </sheetViews>
  <sheetFormatPr defaultColWidth="9.14453125" defaultRowHeight="15.75" x14ac:dyDescent="0.25"/>
  <cols>
    <col min="1" max="1" width="22.59765625" style="4" customWidth="1"/>
    <col min="2" max="2" width="11.02734375" style="3" customWidth="1"/>
    <col min="3" max="3" width="43.44921875" style="3" customWidth="1"/>
  </cols>
  <sheetData>
    <row r="1" spans="1:3" ht="17.25" thickBot="1" x14ac:dyDescent="0.3">
      <c r="C1" s="1"/>
    </row>
    <row r="2" spans="1:3" ht="16.5" x14ac:dyDescent="0.25">
      <c r="A2" s="4" t="s">
        <v>75</v>
      </c>
      <c r="B2" s="5">
        <v>44550</v>
      </c>
      <c r="C2" s="2" t="s">
        <v>76</v>
      </c>
    </row>
    <row r="3" spans="1:3" ht="17.25" thickBot="1" x14ac:dyDescent="0.3">
      <c r="B3" s="6">
        <v>44612</v>
      </c>
      <c r="C3" s="2" t="s">
        <v>77</v>
      </c>
    </row>
    <row r="4" spans="1:3" ht="17.25" thickBot="1" x14ac:dyDescent="0.3">
      <c r="A4" s="4" t="s">
        <v>78</v>
      </c>
      <c r="B4" s="3">
        <f>NETWORKDAYS(B2,B3)</f>
        <v>45</v>
      </c>
      <c r="C4" s="2"/>
    </row>
    <row r="5" spans="1:3" ht="17.25" thickBot="1" x14ac:dyDescent="0.3">
      <c r="A5" s="4" t="s">
        <v>79</v>
      </c>
      <c r="B5" s="7">
        <v>0</v>
      </c>
      <c r="C5" s="2" t="s">
        <v>80</v>
      </c>
    </row>
    <row r="6" spans="1:3" ht="16.5" x14ac:dyDescent="0.25">
      <c r="A6" s="4" t="s">
        <v>81</v>
      </c>
      <c r="B6" s="3">
        <f>B4-B5</f>
        <v>45</v>
      </c>
      <c r="C6" s="2"/>
    </row>
    <row r="7" spans="1:3" ht="17.25" thickBot="1" x14ac:dyDescent="0.3">
      <c r="A7" s="4" t="s">
        <v>82</v>
      </c>
      <c r="B7" s="3">
        <v>2</v>
      </c>
      <c r="C7" s="2"/>
    </row>
    <row r="8" spans="1:3" ht="17.25" thickBot="1" x14ac:dyDescent="0.3">
      <c r="A8" s="4" t="s">
        <v>83</v>
      </c>
      <c r="B8" s="8">
        <v>1</v>
      </c>
      <c r="C8" s="2" t="s">
        <v>84</v>
      </c>
    </row>
    <row r="9" spans="1:3" ht="16.5" x14ac:dyDescent="0.25">
      <c r="A9" s="4" t="s">
        <v>85</v>
      </c>
      <c r="B9" s="3">
        <f>(B4-B5)*B8*B7*8</f>
        <v>720</v>
      </c>
      <c r="C9" s="2"/>
    </row>
    <row r="10" spans="1:3" ht="16.5" x14ac:dyDescent="0.25">
      <c r="A10" s="4" t="s">
        <v>86</v>
      </c>
      <c r="B10" s="3">
        <f>IFERROR(B9/B4,0)</f>
        <v>16</v>
      </c>
      <c r="C10" s="2"/>
    </row>
    <row r="11" spans="1:3" ht="16.5" x14ac:dyDescent="0.25">
      <c r="A11" s="47"/>
      <c r="B11" s="48"/>
      <c r="C11" s="2"/>
    </row>
    <row r="12" spans="1:3" ht="16.5" x14ac:dyDescent="0.25">
      <c r="C12" s="2"/>
    </row>
    <row r="13" spans="1:3" ht="16.5" x14ac:dyDescent="0.25">
      <c r="C13" s="2"/>
    </row>
    <row r="14" spans="1:3" ht="16.5" x14ac:dyDescent="0.25">
      <c r="C14" s="2"/>
    </row>
    <row r="15" spans="1:3" ht="16.5" x14ac:dyDescent="0.25">
      <c r="C15" s="2"/>
    </row>
    <row r="16" spans="1:3" ht="16.5" x14ac:dyDescent="0.25">
      <c r="C16" s="2"/>
    </row>
    <row r="17" spans="3:3" ht="16.5" x14ac:dyDescent="0.25">
      <c r="C1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13"/>
  <sheetViews>
    <sheetView zoomScale="126" zoomScaleNormal="268" workbookViewId="0">
      <selection activeCell="D9" sqref="D9"/>
    </sheetView>
  </sheetViews>
  <sheetFormatPr defaultColWidth="9.14453125" defaultRowHeight="15.75" x14ac:dyDescent="0.25"/>
  <cols>
    <col min="1" max="1" width="9.14453125" style="3"/>
    <col min="2" max="2" width="9.55078125" style="3" customWidth="1"/>
    <col min="3" max="3" width="11.296875" style="3" customWidth="1"/>
    <col min="4" max="4" width="35.109375" style="3" customWidth="1"/>
    <col min="5" max="5" width="10.89453125" style="3" customWidth="1"/>
    <col min="6" max="6" width="12.375" style="3" customWidth="1"/>
    <col min="7" max="7" width="13.5859375" style="3" customWidth="1"/>
    <col min="8" max="16384" width="9.14453125" style="3"/>
  </cols>
  <sheetData>
    <row r="2" spans="1:7" ht="30" x14ac:dyDescent="0.25">
      <c r="A2" s="9" t="s">
        <v>87</v>
      </c>
      <c r="B2" s="9" t="s">
        <v>88</v>
      </c>
      <c r="C2" s="10" t="s">
        <v>89</v>
      </c>
      <c r="D2" s="9" t="s">
        <v>90</v>
      </c>
      <c r="E2" s="10" t="s">
        <v>91</v>
      </c>
      <c r="F2" s="10" t="s">
        <v>92</v>
      </c>
      <c r="G2" s="9" t="s">
        <v>39</v>
      </c>
    </row>
    <row r="3" spans="1:7" ht="16.5" x14ac:dyDescent="0.25">
      <c r="A3" s="11">
        <v>1</v>
      </c>
      <c r="B3" s="3">
        <f>IFERROR(B2+1,1)</f>
        <v>1</v>
      </c>
      <c r="C3" s="11">
        <v>30</v>
      </c>
      <c r="D3" s="11" t="s">
        <v>8</v>
      </c>
      <c r="E3" s="11" t="s">
        <v>93</v>
      </c>
      <c r="F3" s="11">
        <v>0</v>
      </c>
      <c r="G3" s="11"/>
    </row>
    <row r="4" spans="1:7" ht="16.5" x14ac:dyDescent="0.25">
      <c r="A4" s="11">
        <v>1</v>
      </c>
      <c r="B4" s="3">
        <f t="shared" ref="B4:B9" si="0">IFERROR(B3+1,1)</f>
        <v>2</v>
      </c>
      <c r="C4" s="11">
        <v>40</v>
      </c>
      <c r="D4" s="11" t="s">
        <v>16</v>
      </c>
      <c r="E4" s="11" t="s">
        <v>94</v>
      </c>
      <c r="F4" s="11">
        <v>0</v>
      </c>
      <c r="G4" s="11"/>
    </row>
    <row r="5" spans="1:7" ht="16.5" x14ac:dyDescent="0.25">
      <c r="A5" s="11">
        <v>1</v>
      </c>
      <c r="B5" s="3">
        <f t="shared" si="0"/>
        <v>3</v>
      </c>
      <c r="C5" s="11">
        <v>40</v>
      </c>
      <c r="D5" s="11" t="s">
        <v>19</v>
      </c>
      <c r="E5" s="11" t="s">
        <v>95</v>
      </c>
      <c r="F5" s="11">
        <v>0</v>
      </c>
      <c r="G5" s="11"/>
    </row>
    <row r="6" spans="1:7" ht="16.5" x14ac:dyDescent="0.25">
      <c r="A6" s="11">
        <v>1</v>
      </c>
      <c r="B6" s="3">
        <f t="shared" si="0"/>
        <v>4</v>
      </c>
      <c r="C6" s="11">
        <v>20</v>
      </c>
      <c r="D6" s="11" t="s">
        <v>23</v>
      </c>
      <c r="E6" s="11" t="s">
        <v>96</v>
      </c>
      <c r="F6" s="11">
        <v>0</v>
      </c>
      <c r="G6" s="11"/>
    </row>
    <row r="7" spans="1:7" ht="16.5" x14ac:dyDescent="0.25">
      <c r="A7" s="11">
        <v>2</v>
      </c>
      <c r="B7" s="3">
        <f t="shared" si="0"/>
        <v>5</v>
      </c>
      <c r="C7" s="11">
        <v>45</v>
      </c>
      <c r="D7" s="11" t="s">
        <v>26</v>
      </c>
      <c r="E7" s="11" t="s">
        <v>97</v>
      </c>
      <c r="F7" s="11">
        <v>0</v>
      </c>
      <c r="G7" s="11"/>
    </row>
    <row r="8" spans="1:7" ht="16.5" x14ac:dyDescent="0.25">
      <c r="A8" s="11">
        <v>2</v>
      </c>
      <c r="B8" s="3">
        <f t="shared" si="0"/>
        <v>6</v>
      </c>
      <c r="C8" s="11">
        <v>40</v>
      </c>
      <c r="D8" s="11" t="s">
        <v>29</v>
      </c>
      <c r="E8" s="11" t="s">
        <v>93</v>
      </c>
      <c r="F8" s="11">
        <v>0</v>
      </c>
      <c r="G8" s="11"/>
    </row>
    <row r="9" spans="1:7" ht="16.5" x14ac:dyDescent="0.25">
      <c r="A9" s="11">
        <v>2</v>
      </c>
      <c r="B9" s="3">
        <f t="shared" si="0"/>
        <v>7</v>
      </c>
      <c r="C9" s="11">
        <v>30</v>
      </c>
      <c r="D9" s="11" t="s">
        <v>32</v>
      </c>
      <c r="E9" s="11" t="s">
        <v>96</v>
      </c>
      <c r="F9" s="11">
        <v>0</v>
      </c>
      <c r="G9" s="11"/>
    </row>
    <row r="10" spans="1:7" ht="16.5" x14ac:dyDescent="0.25">
      <c r="A10" s="11"/>
      <c r="C10" s="11"/>
      <c r="D10" s="51"/>
      <c r="E10" s="51"/>
      <c r="F10" s="11"/>
      <c r="G10" s="11"/>
    </row>
    <row r="11" spans="1:7" ht="16.5" x14ac:dyDescent="0.25">
      <c r="A11" s="11"/>
      <c r="C11" s="11"/>
      <c r="D11" s="11"/>
      <c r="E11" s="11"/>
      <c r="F11" s="11"/>
      <c r="G11" s="11"/>
    </row>
    <row r="12" spans="1:7" ht="16.5" x14ac:dyDescent="0.25">
      <c r="A12" s="11"/>
      <c r="C12" s="11"/>
      <c r="D12" s="11"/>
      <c r="E12" s="11"/>
      <c r="F12" s="11"/>
      <c r="G12" s="11"/>
    </row>
    <row r="13" spans="1:7" ht="16.5" x14ac:dyDescent="0.25">
      <c r="A13" s="3" t="s">
        <v>98</v>
      </c>
      <c r="C13" s="3">
        <f>SUBTOTAL(109,SprintBacklog[Estimated Hours])</f>
        <v>245</v>
      </c>
      <c r="F13" s="3">
        <f>SUBTOTAL(109,SprintBacklog[Remaining Hours])</f>
        <v>0</v>
      </c>
    </row>
  </sheetData>
  <dataValidations count="1">
    <dataValidation type="list" allowBlank="1" showInputMessage="1" showErrorMessage="1" sqref="G3:G12" xr:uid="{00000000-0002-0000-0400-000000000000}">
      <formula1>"In Progress, Completed, Blocked"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13"/>
  <sheetViews>
    <sheetView tabSelected="1" zoomScaleNormal="100" workbookViewId="0">
      <selection activeCell="C4" sqref="C4"/>
    </sheetView>
  </sheetViews>
  <sheetFormatPr defaultColWidth="7.80078125" defaultRowHeight="16.5" x14ac:dyDescent="0.25"/>
  <cols>
    <col min="1" max="1" width="10.22265625" style="3" customWidth="1"/>
    <col min="2" max="4" width="10.22265625" style="14" customWidth="1"/>
    <col min="5" max="16384" width="7.80078125" style="3"/>
  </cols>
  <sheetData>
    <row r="2" spans="1:5" ht="45" x14ac:dyDescent="0.25">
      <c r="A2" s="10" t="s">
        <v>99</v>
      </c>
      <c r="B2" s="12" t="s">
        <v>100</v>
      </c>
      <c r="C2" s="12" t="s">
        <v>101</v>
      </c>
      <c r="D2" s="12" t="s">
        <v>102</v>
      </c>
      <c r="E2" s="13"/>
    </row>
    <row r="3" spans="1:5" x14ac:dyDescent="0.25">
      <c r="A3" s="3">
        <v>0</v>
      </c>
      <c r="B3" s="14">
        <f>IFERROR(TotalHours-(Table3[[#This Row],[Work Day]]*(TotalHours/WorkingDays)),0)</f>
        <v>245</v>
      </c>
      <c r="C3" s="14">
        <f>TotalHours-(Table3[[#This Row],[Work Day]]*DevRate)</f>
        <v>245</v>
      </c>
      <c r="D3" s="14">
        <f>Table3[[#This Row],[Target Burn Down]]</f>
        <v>245</v>
      </c>
      <c r="E3" s="14"/>
    </row>
    <row r="4" spans="1:5" x14ac:dyDescent="0.25">
      <c r="A4" s="3">
        <v>1</v>
      </c>
      <c r="B4" s="14">
        <f>IFERROR(TotalHours-(Table3[[#This Row],[Work Day]]*(TotalHours/WorkingDays)),0)</f>
        <v>239.55555555555554</v>
      </c>
      <c r="C4" s="14">
        <f>TotalHours-(Table3[[#This Row],[Work Day]]*DevRate)</f>
        <v>229</v>
      </c>
      <c r="D4" s="15">
        <v>150</v>
      </c>
      <c r="E4" s="14"/>
    </row>
    <row r="5" spans="1:5" x14ac:dyDescent="0.25">
      <c r="A5" s="3">
        <v>2</v>
      </c>
      <c r="B5" s="14">
        <f>IFERROR(TotalHours-(Table3[[#This Row],[Work Day]]*(TotalHours/WorkingDays)),0)</f>
        <v>234.11111111111111</v>
      </c>
      <c r="C5" s="14">
        <f>TotalHours-(Table3[[#This Row],[Work Day]]*DevRate)</f>
        <v>213</v>
      </c>
      <c r="D5" s="15">
        <v>120</v>
      </c>
      <c r="E5" s="14"/>
    </row>
    <row r="6" spans="1:5" x14ac:dyDescent="0.25">
      <c r="A6" s="3">
        <v>3</v>
      </c>
      <c r="B6" s="14">
        <f>IFERROR(TotalHours-(Table3[[#This Row],[Work Day]]*(TotalHours/WorkingDays)),0)</f>
        <v>228.66666666666666</v>
      </c>
      <c r="C6" s="14">
        <f>TotalHours-(Table3[[#This Row],[Work Day]]*DevRate)</f>
        <v>197</v>
      </c>
      <c r="D6" s="15">
        <v>110</v>
      </c>
      <c r="E6" s="14"/>
    </row>
    <row r="7" spans="1:5" x14ac:dyDescent="0.25">
      <c r="A7" s="3">
        <v>4</v>
      </c>
      <c r="B7" s="14">
        <f>IFERROR(TotalHours-(Table3[[#This Row],[Work Day]]*(TotalHours/WorkingDays)),0)</f>
        <v>223.22222222222223</v>
      </c>
      <c r="C7" s="14">
        <f>TotalHours-(Table3[[#This Row],[Work Day]]*DevRate)</f>
        <v>181</v>
      </c>
      <c r="D7" s="15">
        <v>100</v>
      </c>
      <c r="E7" s="14"/>
    </row>
    <row r="8" spans="1:5" x14ac:dyDescent="0.25">
      <c r="A8" s="3">
        <v>5</v>
      </c>
      <c r="B8" s="14">
        <f>IFERROR(TotalHours-(Table3[[#This Row],[Work Day]]*(TotalHours/WorkingDays)),0)</f>
        <v>217.77777777777777</v>
      </c>
      <c r="C8" s="14">
        <f>TotalHours-(Table3[[#This Row],[Work Day]]*DevRate)</f>
        <v>165</v>
      </c>
      <c r="D8" s="15">
        <v>90</v>
      </c>
      <c r="E8" s="14"/>
    </row>
    <row r="9" spans="1:5" x14ac:dyDescent="0.25">
      <c r="A9" s="3">
        <v>6</v>
      </c>
      <c r="B9" s="14">
        <f>IFERROR(TotalHours-(Table3[[#This Row],[Work Day]]*(TotalHours/WorkingDays)),0)</f>
        <v>212.33333333333331</v>
      </c>
      <c r="C9" s="14">
        <f>TotalHours-(Table3[[#This Row],[Work Day]]*DevRate)</f>
        <v>149</v>
      </c>
      <c r="D9" s="15">
        <v>80</v>
      </c>
      <c r="E9" s="14"/>
    </row>
    <row r="10" spans="1:5" x14ac:dyDescent="0.25">
      <c r="A10" s="3">
        <v>7</v>
      </c>
      <c r="B10" s="14">
        <f>IFERROR(TotalHours-(Table3[[#This Row],[Work Day]]*(TotalHours/WorkingDays)),0)</f>
        <v>206.88888888888889</v>
      </c>
      <c r="C10" s="14">
        <f>TotalHours-(Table3[[#This Row],[Work Day]]*DevRate)</f>
        <v>133</v>
      </c>
      <c r="D10" s="15">
        <v>70</v>
      </c>
      <c r="E10" s="14"/>
    </row>
    <row r="11" spans="1:5" x14ac:dyDescent="0.25">
      <c r="A11" s="3">
        <v>8</v>
      </c>
      <c r="B11" s="14">
        <f>IFERROR(TotalHours-(Table3[[#This Row],[Work Day]]*(TotalHours/WorkingDays)),0)</f>
        <v>201.44444444444446</v>
      </c>
      <c r="C11" s="14">
        <f>TotalHours-(Table3[[#This Row],[Work Day]]*DevRate)</f>
        <v>117</v>
      </c>
      <c r="D11" s="15">
        <v>40</v>
      </c>
      <c r="E11" s="14"/>
    </row>
    <row r="12" spans="1:5" x14ac:dyDescent="0.25">
      <c r="A12" s="3">
        <v>9</v>
      </c>
      <c r="B12" s="14">
        <f>IFERROR(TotalHours-(Table3[[#This Row],[Work Day]]*(TotalHours/WorkingDays)),0)</f>
        <v>196</v>
      </c>
      <c r="C12" s="14">
        <f>TotalHours-(Table3[[#This Row],[Work Day]]*DevRate)</f>
        <v>101</v>
      </c>
      <c r="D12" s="15">
        <v>20</v>
      </c>
      <c r="E12" s="14"/>
    </row>
    <row r="13" spans="1:5" x14ac:dyDescent="0.25">
      <c r="A13" s="3">
        <v>10</v>
      </c>
      <c r="B13" s="14">
        <f>IFERROR(TotalHours-(Table3[[#This Row],[Work Day]]*(TotalHours/WorkingDays)),0)</f>
        <v>190.55555555555554</v>
      </c>
      <c r="C13" s="14">
        <f>TotalHours-(Table3[[#This Row],[Work Day]]*DevRate)</f>
        <v>85</v>
      </c>
      <c r="D13" s="15">
        <v>10</v>
      </c>
      <c r="E13" s="14"/>
    </row>
  </sheetData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01BB3D86A1D9646A9CBB0C7F909899E" ma:contentTypeVersion="4" ma:contentTypeDescription="Crear nuevo documento." ma:contentTypeScope="" ma:versionID="7239743b01f9125794bcc089571b76d6">
  <xsd:schema xmlns:xsd="http://www.w3.org/2001/XMLSchema" xmlns:xs="http://www.w3.org/2001/XMLSchema" xmlns:p="http://schemas.microsoft.com/office/2006/metadata/properties" xmlns:ns3="b66ed3fd-6e80-439c-88a7-2709cabf2349" targetNamespace="http://schemas.microsoft.com/office/2006/metadata/properties" ma:root="true" ma:fieldsID="5fc527cd9ac553bbd85602de4d293a4c" ns3:_="">
    <xsd:import namespace="b66ed3fd-6e80-439c-88a7-2709cabf234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6ed3fd-6e80-439c-88a7-2709cabf23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43CB4C6-DC78-4ABF-8CE4-51DE1CC02B9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622A68-80BF-4C99-9F6D-A88E06DB90B5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b66ed3fd-6e80-439c-88a7-2709cabf2349"/>
  </ds:schemaRefs>
</ds:datastoreItem>
</file>

<file path=customXml/itemProps3.xml><?xml version="1.0" encoding="utf-8"?>
<ds:datastoreItem xmlns:ds="http://schemas.openxmlformats.org/officeDocument/2006/customXml" ds:itemID="{64A4FA08-1369-46CA-813D-4DB679F61DB3}">
  <ds:schemaRefs>
    <ds:schemaRef ds:uri="http://schemas.microsoft.com/office/2006/metadata/properties"/>
    <ds:schemaRef ds:uri="http://www.w3.org/2000/xmln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BackLog</vt:lpstr>
      <vt:lpstr>Sprint1</vt:lpstr>
      <vt:lpstr>Sprint2</vt:lpstr>
      <vt:lpstr>Sprint1Info</vt:lpstr>
      <vt:lpstr>Backlog1Table</vt:lpstr>
      <vt:lpstr>BurnDown1Table</vt:lpstr>
      <vt:lpstr>DevRate</vt:lpstr>
      <vt:lpstr>RemainingHours</vt:lpstr>
      <vt:lpstr>StartDate</vt:lpstr>
      <vt:lpstr>TotalHours</vt:lpstr>
      <vt:lpstr>WorkingDays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PowerUps for Excel</dc:creator>
  <cp:keywords/>
  <dc:description/>
  <cp:lastModifiedBy>Junior Anchundia</cp:lastModifiedBy>
  <cp:revision/>
  <dcterms:created xsi:type="dcterms:W3CDTF">2014-10-14T22:04:59Z</dcterms:created>
  <dcterms:modified xsi:type="dcterms:W3CDTF">2022-02-21T08:30:04Z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0x010100F01BB3D86A1D9646A9CBB0C7F909899E</vt:lpwstr>
  </property>
</Properties>
</file>