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william_liverpool_ac_uk/Documents/Courses/ENVS162/Census 2021 Data Preparation/"/>
    </mc:Choice>
  </mc:AlternateContent>
  <xr:revisionPtr revIDLastSave="1032" documentId="8_{359C3AAF-AEFB-DA4B-B762-6C622A83B7A6}" xr6:coauthVersionLast="47" xr6:coauthVersionMax="47" xr10:uidLastSave="{4053F728-CB41-BE4F-9890-92E221817F0F}"/>
  <bookViews>
    <workbookView xWindow="22980" yWindow="4960" windowWidth="21260" windowHeight="15800" xr2:uid="{00000000-000D-0000-FFFF-FFFF00000000}"/>
  </bookViews>
  <sheets>
    <sheet name="Index" sheetId="3" r:id="rId1"/>
    <sheet name="Geography and Denominators" sheetId="1" r:id="rId2"/>
    <sheet name="Percentages" sheetId="2" r:id="rId3"/>
  </sheets>
  <definedNames>
    <definedName name="Accom_type">Percentages!$A$2</definedName>
    <definedName name="Address_one_year_ago">Percentages!$A$7</definedName>
    <definedName name="Age">Percentages!$A$11</definedName>
    <definedName name="Bedrooms">Percentages!$A$19</definedName>
    <definedName name="Care">Percentages!$A$149</definedName>
    <definedName name="Cars">Percentages!$A$23</definedName>
    <definedName name="Central_Heating">Percentages!$A$26</definedName>
    <definedName name="CoB">Percentages!$A$40</definedName>
    <definedName name="Commuting_Distance">Percentages!$A$31</definedName>
    <definedName name="Commuting_Method">Percentages!$A$36</definedName>
    <definedName name="Denominators">'Geography and Denominators'!$B$9</definedName>
    <definedName name="Disability">Percentages!$A$45</definedName>
    <definedName name="Economic_activity">Percentages!$A$46</definedName>
    <definedName name="Empty_hholds">Percentages!#REF!</definedName>
    <definedName name="Ethnicity">Percentages!$A$55</definedName>
    <definedName name="Gender_Identity">Percentages!$A$67</definedName>
    <definedName name="Geography">'Geography and Denominators'!$A$2</definedName>
    <definedName name="Health">Percentages!$A$71</definedName>
    <definedName name="hh_comp">Percentages!$A$83</definedName>
    <definedName name="Highest_qual">Percentages!$A$76</definedName>
    <definedName name="Hours_Worked">Percentages!$A$81</definedName>
    <definedName name="Household_Size">Percentages!$A$88</definedName>
    <definedName name="industry">Percentages!$A$90</definedName>
    <definedName name="Language">Percentages!#REF!</definedName>
    <definedName name="Marital_status">Percentages!$A$108</definedName>
    <definedName name="nssec">Percentages!$A$135</definedName>
    <definedName name="Over_crowding">Percentages!$A$116</definedName>
    <definedName name="Population_Density">Percentages!$A$117</definedName>
    <definedName name="Religion">Percentages!$A$118</definedName>
    <definedName name="Resident_type">Percentages!$A$123</definedName>
    <definedName name="Second_Address">Percentages!$A$125</definedName>
    <definedName name="Sex">Percentages!$A$128</definedName>
    <definedName name="Sexual_Orientation">Percentages!$A$130</definedName>
    <definedName name="Tenure">Percentages!$A$144</definedName>
    <definedName name="Trans_to_work">Percentages!$A$36</definedName>
    <definedName name="UK_Veterans">Percentages!$A$148</definedName>
    <definedName name="Unpaid_Care">Percentages!$A$149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2" l="1"/>
  <c r="C116" i="2"/>
  <c r="C112" i="2"/>
  <c r="C111" i="2"/>
  <c r="C110" i="2"/>
  <c r="C109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3" i="2"/>
  <c r="C46" i="2"/>
  <c r="C45" i="2"/>
  <c r="C44" i="2"/>
  <c r="C43" i="2"/>
  <c r="C42" i="2"/>
  <c r="C41" i="2"/>
  <c r="C40" i="2"/>
  <c r="C36" i="2"/>
  <c r="C147" i="2"/>
  <c r="C146" i="2"/>
  <c r="C145" i="2"/>
  <c r="C144" i="2"/>
  <c r="C6" i="2"/>
  <c r="C5" i="2"/>
  <c r="C4" i="2"/>
  <c r="C3" i="2"/>
  <c r="C2" i="2"/>
  <c r="H79" i="2"/>
  <c r="C79" i="2"/>
  <c r="B79" i="2"/>
  <c r="D14" i="1"/>
  <c r="D13" i="1"/>
  <c r="D12" i="1"/>
  <c r="D11" i="1"/>
  <c r="D10" i="1"/>
  <c r="B89" i="2"/>
  <c r="B88" i="2"/>
  <c r="I117" i="2"/>
  <c r="I18" i="2"/>
  <c r="I17" i="2"/>
  <c r="H71" i="2"/>
  <c r="B71" i="2"/>
  <c r="H45" i="2"/>
  <c r="B45" i="2"/>
  <c r="C149" i="2"/>
  <c r="C143" i="2"/>
  <c r="C142" i="2"/>
  <c r="C141" i="2"/>
  <c r="C140" i="2"/>
  <c r="C139" i="2"/>
  <c r="C138" i="2"/>
  <c r="C137" i="2"/>
  <c r="C136" i="2"/>
  <c r="C135" i="2"/>
  <c r="C134" i="2"/>
  <c r="I134" i="2" s="1"/>
  <c r="C133" i="2"/>
  <c r="I133" i="2" s="1"/>
  <c r="C132" i="2"/>
  <c r="I132" i="2" s="1"/>
  <c r="C131" i="2"/>
  <c r="I131" i="2" s="1"/>
  <c r="C130" i="2"/>
  <c r="I130" i="2" s="1"/>
  <c r="C129" i="2"/>
  <c r="C128" i="2"/>
  <c r="C124" i="2"/>
  <c r="C123" i="2"/>
  <c r="C122" i="2"/>
  <c r="C121" i="2"/>
  <c r="C120" i="2"/>
  <c r="C119" i="2"/>
  <c r="C115" i="2"/>
  <c r="C114" i="2"/>
  <c r="C113" i="2"/>
  <c r="C108" i="2"/>
  <c r="C89" i="2"/>
  <c r="C88" i="2"/>
  <c r="C87" i="2"/>
  <c r="C86" i="2"/>
  <c r="C85" i="2"/>
  <c r="C84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16" i="2"/>
  <c r="C15" i="2"/>
  <c r="C14" i="2"/>
  <c r="C13" i="2"/>
  <c r="C12" i="2"/>
  <c r="C11" i="2"/>
  <c r="C148" i="2"/>
  <c r="I148" i="2" s="1"/>
  <c r="H148" i="2"/>
  <c r="C82" i="2"/>
  <c r="C81" i="2"/>
  <c r="C80" i="2"/>
  <c r="C78" i="2"/>
  <c r="C77" i="2"/>
  <c r="C76" i="2"/>
  <c r="H82" i="2"/>
  <c r="H81" i="2"/>
  <c r="B82" i="2"/>
  <c r="B81" i="2"/>
  <c r="I81" i="2" s="1"/>
  <c r="C35" i="2"/>
  <c r="C34" i="2"/>
  <c r="C33" i="2"/>
  <c r="C32" i="2"/>
  <c r="C31" i="2"/>
  <c r="B35" i="2"/>
  <c r="B34" i="2"/>
  <c r="B33" i="2"/>
  <c r="B32" i="2"/>
  <c r="B31" i="2"/>
  <c r="H35" i="2"/>
  <c r="H34" i="2"/>
  <c r="H33" i="2"/>
  <c r="H32" i="2"/>
  <c r="H31" i="2"/>
  <c r="H127" i="2"/>
  <c r="H126" i="2"/>
  <c r="C127" i="2"/>
  <c r="C126" i="2"/>
  <c r="C125" i="2"/>
  <c r="H125" i="2"/>
  <c r="B127" i="2"/>
  <c r="B126" i="2"/>
  <c r="B125" i="2"/>
  <c r="I22" i="2"/>
  <c r="I21" i="2"/>
  <c r="I20" i="2"/>
  <c r="I19" i="2"/>
  <c r="H22" i="2"/>
  <c r="H21" i="2"/>
  <c r="H20" i="2"/>
  <c r="H19" i="2"/>
  <c r="C30" i="2"/>
  <c r="C29" i="2"/>
  <c r="C28" i="2"/>
  <c r="C26" i="2"/>
  <c r="C27" i="2"/>
  <c r="C23" i="2"/>
  <c r="C24" i="2"/>
  <c r="C25" i="2"/>
  <c r="H30" i="2"/>
  <c r="H29" i="2"/>
  <c r="H28" i="2"/>
  <c r="H27" i="2"/>
  <c r="H26" i="2"/>
  <c r="B30" i="2"/>
  <c r="B29" i="2"/>
  <c r="B28" i="2"/>
  <c r="B27" i="2"/>
  <c r="B26" i="2"/>
  <c r="H10" i="2"/>
  <c r="H9" i="2"/>
  <c r="H8" i="2"/>
  <c r="B10" i="2"/>
  <c r="I10" i="2" s="1"/>
  <c r="B9" i="2"/>
  <c r="B8" i="2"/>
  <c r="B7" i="2"/>
  <c r="C10" i="2"/>
  <c r="C9" i="2"/>
  <c r="C8" i="2"/>
  <c r="C7" i="2"/>
  <c r="H7" i="2"/>
  <c r="H142" i="2"/>
  <c r="B142" i="2"/>
  <c r="H120" i="2"/>
  <c r="B120" i="2"/>
  <c r="H70" i="2"/>
  <c r="H69" i="2"/>
  <c r="H68" i="2"/>
  <c r="H67" i="2"/>
  <c r="H134" i="2"/>
  <c r="H133" i="2"/>
  <c r="H132" i="2"/>
  <c r="H131" i="2"/>
  <c r="H130" i="2"/>
  <c r="H89" i="2"/>
  <c r="H88" i="2"/>
  <c r="H64" i="2"/>
  <c r="H63" i="2"/>
  <c r="B64" i="2"/>
  <c r="B63" i="2"/>
  <c r="C70" i="2"/>
  <c r="I70" i="2" s="1"/>
  <c r="C69" i="2"/>
  <c r="I69" i="2" s="1"/>
  <c r="C68" i="2"/>
  <c r="I68" i="2" s="1"/>
  <c r="C67" i="2"/>
  <c r="I67" i="2" s="1"/>
  <c r="D9" i="1"/>
  <c r="D8" i="1"/>
  <c r="D7" i="1"/>
  <c r="D6" i="1"/>
  <c r="D5" i="1"/>
  <c r="D4" i="1"/>
  <c r="D3" i="1"/>
  <c r="D2" i="1"/>
  <c r="H103" i="2"/>
  <c r="H13" i="2"/>
  <c r="H107" i="2"/>
  <c r="H106" i="2"/>
  <c r="H105" i="2"/>
  <c r="H104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143" i="2"/>
  <c r="H141" i="2"/>
  <c r="H140" i="2"/>
  <c r="H139" i="2"/>
  <c r="H138" i="2"/>
  <c r="H137" i="2"/>
  <c r="H136" i="2"/>
  <c r="H135" i="2"/>
  <c r="H54" i="2"/>
  <c r="H53" i="2"/>
  <c r="H52" i="2"/>
  <c r="H51" i="2"/>
  <c r="H50" i="2"/>
  <c r="H49" i="2"/>
  <c r="H48" i="2"/>
  <c r="H47" i="2"/>
  <c r="H46" i="2"/>
  <c r="H39" i="2"/>
  <c r="H38" i="2"/>
  <c r="H37" i="2"/>
  <c r="H36" i="2"/>
  <c r="H25" i="2"/>
  <c r="H24" i="2"/>
  <c r="H23" i="2"/>
  <c r="H80" i="2"/>
  <c r="H78" i="2"/>
  <c r="H77" i="2"/>
  <c r="H76" i="2"/>
  <c r="H149" i="2"/>
  <c r="H75" i="2"/>
  <c r="H74" i="2"/>
  <c r="H73" i="2"/>
  <c r="H72" i="2"/>
  <c r="H116" i="2"/>
  <c r="H147" i="2"/>
  <c r="H146" i="2"/>
  <c r="H145" i="2"/>
  <c r="H144" i="2"/>
  <c r="H6" i="2"/>
  <c r="H5" i="2"/>
  <c r="H4" i="2"/>
  <c r="H3" i="2"/>
  <c r="H2" i="2"/>
  <c r="H87" i="2"/>
  <c r="H86" i="2"/>
  <c r="H85" i="2"/>
  <c r="H84" i="2"/>
  <c r="H83" i="2"/>
  <c r="H115" i="2"/>
  <c r="H114" i="2"/>
  <c r="H113" i="2"/>
  <c r="H112" i="2"/>
  <c r="H111" i="2"/>
  <c r="H110" i="2"/>
  <c r="H109" i="2"/>
  <c r="H108" i="2"/>
  <c r="H44" i="2"/>
  <c r="H43" i="2"/>
  <c r="H42" i="2"/>
  <c r="H41" i="2"/>
  <c r="H40" i="2"/>
  <c r="H122" i="2"/>
  <c r="H121" i="2"/>
  <c r="H119" i="2"/>
  <c r="H118" i="2"/>
  <c r="H66" i="2"/>
  <c r="H62" i="2"/>
  <c r="H61" i="2"/>
  <c r="H60" i="2"/>
  <c r="H59" i="2"/>
  <c r="H58" i="2"/>
  <c r="H57" i="2"/>
  <c r="H65" i="2"/>
  <c r="H56" i="2"/>
  <c r="H55" i="2"/>
  <c r="H16" i="2"/>
  <c r="H15" i="2"/>
  <c r="H14" i="2"/>
  <c r="H12" i="2"/>
  <c r="H11" i="2"/>
  <c r="H124" i="2"/>
  <c r="H123" i="2"/>
  <c r="H129" i="2"/>
  <c r="H128" i="2"/>
  <c r="I79" i="2" l="1"/>
  <c r="I82" i="2"/>
  <c r="I89" i="2"/>
  <c r="I28" i="2"/>
  <c r="I126" i="2"/>
  <c r="I120" i="2"/>
  <c r="I29" i="2"/>
  <c r="I31" i="2"/>
  <c r="I27" i="2"/>
  <c r="I30" i="2"/>
  <c r="I45" i="2"/>
  <c r="I88" i="2"/>
  <c r="I125" i="2"/>
  <c r="I32" i="2"/>
  <c r="I26" i="2"/>
  <c r="I35" i="2"/>
  <c r="I71" i="2"/>
  <c r="I142" i="2"/>
  <c r="I63" i="2"/>
  <c r="I64" i="2"/>
  <c r="I8" i="2"/>
  <c r="I33" i="2"/>
  <c r="I7" i="2"/>
  <c r="I9" i="2"/>
  <c r="I34" i="2"/>
  <c r="I127" i="2"/>
  <c r="B107" i="2"/>
  <c r="I107" i="2" s="1"/>
  <c r="B106" i="2"/>
  <c r="I106" i="2" s="1"/>
  <c r="B105" i="2"/>
  <c r="I105" i="2" s="1"/>
  <c r="B104" i="2"/>
  <c r="I104" i="2" s="1"/>
  <c r="B103" i="2"/>
  <c r="I103" i="2" s="1"/>
  <c r="B102" i="2"/>
  <c r="I102" i="2" s="1"/>
  <c r="B101" i="2"/>
  <c r="I101" i="2" s="1"/>
  <c r="B100" i="2"/>
  <c r="I100" i="2" s="1"/>
  <c r="B99" i="2"/>
  <c r="I99" i="2" s="1"/>
  <c r="B98" i="2"/>
  <c r="I98" i="2" s="1"/>
  <c r="B97" i="2"/>
  <c r="I97" i="2" s="1"/>
  <c r="B96" i="2"/>
  <c r="I96" i="2" s="1"/>
  <c r="B95" i="2"/>
  <c r="I95" i="2" s="1"/>
  <c r="B94" i="2"/>
  <c r="I94" i="2" s="1"/>
  <c r="B93" i="2"/>
  <c r="I93" i="2" s="1"/>
  <c r="B92" i="2"/>
  <c r="I92" i="2" s="1"/>
  <c r="B91" i="2"/>
  <c r="I91" i="2" s="1"/>
  <c r="B90" i="2"/>
  <c r="I90" i="2" s="1"/>
  <c r="B143" i="2"/>
  <c r="I143" i="2" s="1"/>
  <c r="B141" i="2"/>
  <c r="I141" i="2" s="1"/>
  <c r="B140" i="2"/>
  <c r="I140" i="2" s="1"/>
  <c r="B139" i="2"/>
  <c r="I139" i="2" s="1"/>
  <c r="B138" i="2"/>
  <c r="I138" i="2" s="1"/>
  <c r="B137" i="2"/>
  <c r="I137" i="2" s="1"/>
  <c r="B136" i="2"/>
  <c r="I136" i="2" s="1"/>
  <c r="B135" i="2"/>
  <c r="I135" i="2" s="1"/>
  <c r="B54" i="2"/>
  <c r="I54" i="2" s="1"/>
  <c r="B53" i="2"/>
  <c r="I53" i="2" s="1"/>
  <c r="B52" i="2"/>
  <c r="I52" i="2" s="1"/>
  <c r="B51" i="2"/>
  <c r="I51" i="2" s="1"/>
  <c r="B50" i="2"/>
  <c r="I50" i="2" s="1"/>
  <c r="B49" i="2"/>
  <c r="I49" i="2" s="1"/>
  <c r="B48" i="2"/>
  <c r="I48" i="2" s="1"/>
  <c r="B47" i="2"/>
  <c r="I47" i="2" s="1"/>
  <c r="B46" i="2"/>
  <c r="I46" i="2" s="1"/>
  <c r="B39" i="2"/>
  <c r="I39" i="2" s="1"/>
  <c r="B38" i="2"/>
  <c r="I38" i="2" s="1"/>
  <c r="B37" i="2"/>
  <c r="I37" i="2" s="1"/>
  <c r="B36" i="2"/>
  <c r="I36" i="2" s="1"/>
  <c r="B25" i="2"/>
  <c r="I25" i="2" s="1"/>
  <c r="B24" i="2"/>
  <c r="I24" i="2" s="1"/>
  <c r="B23" i="2"/>
  <c r="I23" i="2" s="1"/>
  <c r="B80" i="2"/>
  <c r="I80" i="2" s="1"/>
  <c r="B78" i="2"/>
  <c r="I78" i="2" s="1"/>
  <c r="B77" i="2"/>
  <c r="I77" i="2" s="1"/>
  <c r="B76" i="2"/>
  <c r="I76" i="2" s="1"/>
  <c r="B149" i="2"/>
  <c r="I149" i="2" s="1"/>
  <c r="B75" i="2"/>
  <c r="I75" i="2" s="1"/>
  <c r="B74" i="2"/>
  <c r="I74" i="2" s="1"/>
  <c r="B73" i="2"/>
  <c r="I73" i="2" s="1"/>
  <c r="B72" i="2"/>
  <c r="I72" i="2" s="1"/>
  <c r="B116" i="2"/>
  <c r="I116" i="2" s="1"/>
  <c r="B147" i="2"/>
  <c r="I147" i="2" s="1"/>
  <c r="B146" i="2"/>
  <c r="I146" i="2" s="1"/>
  <c r="B145" i="2"/>
  <c r="I145" i="2" s="1"/>
  <c r="B144" i="2"/>
  <c r="I144" i="2" s="1"/>
  <c r="B6" i="2"/>
  <c r="I6" i="2" s="1"/>
  <c r="B5" i="2"/>
  <c r="I5" i="2" s="1"/>
  <c r="B4" i="2"/>
  <c r="I4" i="2" s="1"/>
  <c r="B3" i="2"/>
  <c r="I3" i="2" s="1"/>
  <c r="B2" i="2"/>
  <c r="I2" i="2" s="1"/>
  <c r="B87" i="2"/>
  <c r="I87" i="2" s="1"/>
  <c r="B86" i="2"/>
  <c r="I86" i="2" s="1"/>
  <c r="B85" i="2"/>
  <c r="I85" i="2" s="1"/>
  <c r="B84" i="2"/>
  <c r="I84" i="2" s="1"/>
  <c r="B83" i="2"/>
  <c r="I83" i="2" s="1"/>
  <c r="B115" i="2"/>
  <c r="I115" i="2" s="1"/>
  <c r="B114" i="2"/>
  <c r="I114" i="2" s="1"/>
  <c r="B113" i="2"/>
  <c r="I113" i="2" s="1"/>
  <c r="B112" i="2"/>
  <c r="I112" i="2" s="1"/>
  <c r="B111" i="2"/>
  <c r="I111" i="2" s="1"/>
  <c r="B110" i="2"/>
  <c r="I110" i="2" s="1"/>
  <c r="B109" i="2"/>
  <c r="I109" i="2" s="1"/>
  <c r="B108" i="2"/>
  <c r="I108" i="2" s="1"/>
  <c r="B44" i="2"/>
  <c r="I44" i="2" s="1"/>
  <c r="B43" i="2"/>
  <c r="I43" i="2" s="1"/>
  <c r="B42" i="2"/>
  <c r="I42" i="2" s="1"/>
  <c r="B41" i="2"/>
  <c r="I41" i="2" s="1"/>
  <c r="B40" i="2"/>
  <c r="I40" i="2" s="1"/>
  <c r="B122" i="2"/>
  <c r="I122" i="2" s="1"/>
  <c r="B121" i="2"/>
  <c r="I121" i="2" s="1"/>
  <c r="B119" i="2"/>
  <c r="I119" i="2" s="1"/>
  <c r="B118" i="2"/>
  <c r="I118" i="2" s="1"/>
  <c r="B66" i="2"/>
  <c r="I66" i="2" s="1"/>
  <c r="B62" i="2"/>
  <c r="I62" i="2" s="1"/>
  <c r="B61" i="2"/>
  <c r="I61" i="2" s="1"/>
  <c r="B60" i="2"/>
  <c r="I60" i="2" s="1"/>
  <c r="B59" i="2"/>
  <c r="I59" i="2" s="1"/>
  <c r="B58" i="2"/>
  <c r="I58" i="2" s="1"/>
  <c r="B57" i="2"/>
  <c r="I57" i="2" s="1"/>
  <c r="B65" i="2"/>
  <c r="I65" i="2" s="1"/>
  <c r="B56" i="2"/>
  <c r="I56" i="2" s="1"/>
  <c r="B55" i="2"/>
  <c r="I55" i="2" s="1"/>
  <c r="B16" i="2"/>
  <c r="I16" i="2" s="1"/>
  <c r="B15" i="2"/>
  <c r="I15" i="2" s="1"/>
  <c r="B14" i="2"/>
  <c r="I14" i="2" s="1"/>
  <c r="B13" i="2"/>
  <c r="I13" i="2" s="1"/>
  <c r="B12" i="2"/>
  <c r="I12" i="2" s="1"/>
  <c r="B11" i="2"/>
  <c r="I11" i="2" s="1"/>
  <c r="B124" i="2"/>
  <c r="I124" i="2" s="1"/>
  <c r="B123" i="2"/>
  <c r="I123" i="2" s="1"/>
  <c r="B129" i="2"/>
  <c r="I129" i="2" s="1"/>
  <c r="B128" i="2"/>
  <c r="I128" i="2" s="1"/>
</calcChain>
</file>

<file path=xl/sharedStrings.xml><?xml version="1.0" encoding="utf-8"?>
<sst xmlns="http://schemas.openxmlformats.org/spreadsheetml/2006/main" count="744" uniqueCount="398">
  <si>
    <t>Country</t>
  </si>
  <si>
    <t>Region</t>
  </si>
  <si>
    <t>County</t>
  </si>
  <si>
    <t>District</t>
  </si>
  <si>
    <t>Ward</t>
  </si>
  <si>
    <t>Residents</t>
  </si>
  <si>
    <t>Households</t>
  </si>
  <si>
    <t>Males</t>
  </si>
  <si>
    <t>Females</t>
  </si>
  <si>
    <t>Household_Resident</t>
  </si>
  <si>
    <t>Communal_Resident</t>
  </si>
  <si>
    <t>Age_0_to_19</t>
  </si>
  <si>
    <t>Age_20_to_29</t>
  </si>
  <si>
    <t>Age_30_to_44</t>
  </si>
  <si>
    <t>Age_45_to_64</t>
  </si>
  <si>
    <t>Age_65_to_84</t>
  </si>
  <si>
    <t>Mean_age</t>
  </si>
  <si>
    <t>Median_age</t>
  </si>
  <si>
    <t>White_British_and_Irish</t>
  </si>
  <si>
    <t>White_other</t>
  </si>
  <si>
    <t>Mixed</t>
  </si>
  <si>
    <t>Indian</t>
  </si>
  <si>
    <t>Pakistani</t>
  </si>
  <si>
    <t>Bangladeshi</t>
  </si>
  <si>
    <t>Chinese</t>
  </si>
  <si>
    <t>Other_ethnicity</t>
  </si>
  <si>
    <t>Christian</t>
  </si>
  <si>
    <t>Other_religion</t>
  </si>
  <si>
    <t>No_religion</t>
  </si>
  <si>
    <t>Religion_not_stated</t>
  </si>
  <si>
    <t>CoB_United_Kingdom</t>
  </si>
  <si>
    <t>CoB_Ireland</t>
  </si>
  <si>
    <t>CoB_EU_Member_pre_2001</t>
  </si>
  <si>
    <t>CoB_Other</t>
  </si>
  <si>
    <t>Same_sex_couple</t>
  </si>
  <si>
    <t>Single</t>
  </si>
  <si>
    <t>Separated</t>
  </si>
  <si>
    <t>Divorced</t>
  </si>
  <si>
    <t>Widowed</t>
  </si>
  <si>
    <t>Lone_person</t>
  </si>
  <si>
    <t>Couple_no_kids</t>
  </si>
  <si>
    <t>Other_household_type</t>
  </si>
  <si>
    <t>Detached</t>
  </si>
  <si>
    <t>Terraced</t>
  </si>
  <si>
    <t>Flats</t>
  </si>
  <si>
    <t>Caravan_or_other</t>
  </si>
  <si>
    <t>Owned</t>
  </si>
  <si>
    <t>Social_rented</t>
  </si>
  <si>
    <t>Private_rented</t>
  </si>
  <si>
    <t>Living_rent_free</t>
  </si>
  <si>
    <t>Crowded_housing</t>
  </si>
  <si>
    <t>Very_good_health</t>
  </si>
  <si>
    <t>Good_health</t>
  </si>
  <si>
    <t>Fair_health</t>
  </si>
  <si>
    <t>Bad_health</t>
  </si>
  <si>
    <t>Very_bad_health</t>
  </si>
  <si>
    <t>Provides_unpaid_care</t>
  </si>
  <si>
    <t>No_qualifications</t>
  </si>
  <si>
    <t>GCSE</t>
  </si>
  <si>
    <t>A_level</t>
  </si>
  <si>
    <t>Degree_plus</t>
  </si>
  <si>
    <t>Cars_0</t>
  </si>
  <si>
    <t>Cars_1</t>
  </si>
  <si>
    <t>Work_from_home</t>
  </si>
  <si>
    <t>Public_Transport</t>
  </si>
  <si>
    <t>Private_Transport</t>
  </si>
  <si>
    <t>Other_Transport</t>
  </si>
  <si>
    <t>Self_employed</t>
  </si>
  <si>
    <t>Unemployed</t>
  </si>
  <si>
    <t>Retired</t>
  </si>
  <si>
    <t>Looking_after_home_or_family</t>
  </si>
  <si>
    <t>Longterm_sick_or_disabled</t>
  </si>
  <si>
    <t>Economically_inactive_Other</t>
  </si>
  <si>
    <t>Agriculture_forestry_and_fishing</t>
  </si>
  <si>
    <t>Mining_and_quarrying</t>
  </si>
  <si>
    <t>Manufacturing</t>
  </si>
  <si>
    <t>Water_and_waste</t>
  </si>
  <si>
    <t>Construction</t>
  </si>
  <si>
    <t>Transport_and_storage</t>
  </si>
  <si>
    <t>Accommodation_and_food_service</t>
  </si>
  <si>
    <t>Information_and_communication</t>
  </si>
  <si>
    <t>Financial_and_insurance</t>
  </si>
  <si>
    <t>Real_estate</t>
  </si>
  <si>
    <t>Scientific_and_technical</t>
  </si>
  <si>
    <t>Administrative_and_support</t>
  </si>
  <si>
    <t>Public_administration_and_defence</t>
  </si>
  <si>
    <t>Education</t>
  </si>
  <si>
    <t>Human_health_and_social_work</t>
  </si>
  <si>
    <t>Other_industry</t>
  </si>
  <si>
    <t>Government Office Region</t>
  </si>
  <si>
    <t>Ceremonial County</t>
  </si>
  <si>
    <t>Local Authority District</t>
  </si>
  <si>
    <t>Electoral Ward</t>
  </si>
  <si>
    <t>Mean age</t>
  </si>
  <si>
    <t>Median age</t>
  </si>
  <si>
    <t>White: British and Irish</t>
  </si>
  <si>
    <t>White: Other White</t>
  </si>
  <si>
    <t>Mixed/multiple ethnic group: Other Mixed</t>
  </si>
  <si>
    <t>Asian/Asian British: Indian</t>
  </si>
  <si>
    <t>Asian/Asian British: Pakistani</t>
  </si>
  <si>
    <t>Asian/Asian British: Bangladeshi</t>
  </si>
  <si>
    <t>Asian/Asian British: Chinese</t>
  </si>
  <si>
    <t>Asian/Asian British: Other Asian</t>
  </si>
  <si>
    <t>Arab or Other Ethnic Groups</t>
  </si>
  <si>
    <t>Other religion</t>
  </si>
  <si>
    <t>No religion</t>
  </si>
  <si>
    <t>Religion not stated</t>
  </si>
  <si>
    <t>United Kingdom</t>
  </si>
  <si>
    <t>Ireland</t>
  </si>
  <si>
    <t>Other EU: Member countries in March 2001</t>
  </si>
  <si>
    <t>Other countries</t>
  </si>
  <si>
    <t>Single person households</t>
  </si>
  <si>
    <t>Mixed or same sex couple households with no children</t>
  </si>
  <si>
    <t>Other household types</t>
  </si>
  <si>
    <t>Whole house or bungalow: Detached</t>
  </si>
  <si>
    <t>Whole house or bungalow: Semi-detached</t>
  </si>
  <si>
    <t>Whole house or bungalow: Terraced (including end-terrace)</t>
  </si>
  <si>
    <t>Caravan or other mobile or temporary structure</t>
  </si>
  <si>
    <t>Owned and Shared Ownership</t>
  </si>
  <si>
    <t>Social rented</t>
  </si>
  <si>
    <t>Private rented</t>
  </si>
  <si>
    <t>Living rent free</t>
  </si>
  <si>
    <t>Very good health</t>
  </si>
  <si>
    <t>Good health</t>
  </si>
  <si>
    <t>Fair health</t>
  </si>
  <si>
    <t>Bad health</t>
  </si>
  <si>
    <t>Very bad health</t>
  </si>
  <si>
    <t>No qualifications</t>
  </si>
  <si>
    <t>Highest level of qualification: Level 1, Level 2 or Apprenticeship</t>
  </si>
  <si>
    <t>Highest level of qualification: Level 3 qualifications</t>
  </si>
  <si>
    <t>Highest level of qualification: Level 4 qualifications and above</t>
  </si>
  <si>
    <t>No cars or vans in household</t>
  </si>
  <si>
    <t>1 car or van in household</t>
  </si>
  <si>
    <t>2 or more cars or vans in household</t>
  </si>
  <si>
    <t>Work mainly at or from home</t>
  </si>
  <si>
    <t>On foot, Bicycle or Other</t>
  </si>
  <si>
    <t>Economically active: Employee: Part-time</t>
  </si>
  <si>
    <t>Economically active: Employee: Full-time</t>
  </si>
  <si>
    <t>Economically active: Self-employed</t>
  </si>
  <si>
    <t>Economically active: Unemployed</t>
  </si>
  <si>
    <t>Economically inactive: Retired</t>
  </si>
  <si>
    <t>Economically inactive: Looking after home or family</t>
  </si>
  <si>
    <t>Economically inactive: Long-term sick or disabled</t>
  </si>
  <si>
    <t>Economically inactive: Other</t>
  </si>
  <si>
    <t>Agriculture, forestry and fishing</t>
  </si>
  <si>
    <t>Mining and quarrying</t>
  </si>
  <si>
    <t>Electricity, gas, steam and air conditioning supply</t>
  </si>
  <si>
    <t>Water supply; sewerage, waste management and remediation activities</t>
  </si>
  <si>
    <t>Wholesale and retail trade; repair of motor vehicles and motor cycles</t>
  </si>
  <si>
    <t>Transport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</si>
  <si>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</si>
  <si>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</si>
  <si>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</si>
  <si>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</si>
  <si>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</si>
  <si>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</si>
  <si>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</si>
  <si>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Human health and social work activities</t>
  </si>
  <si>
    <t>Other industry</t>
  </si>
  <si>
    <t>Geography</t>
  </si>
  <si>
    <t>Denominators</t>
  </si>
  <si>
    <t>Sex</t>
  </si>
  <si>
    <t>Age</t>
  </si>
  <si>
    <t>Ethnicity</t>
  </si>
  <si>
    <t>Religion</t>
  </si>
  <si>
    <t>Country of Birth</t>
  </si>
  <si>
    <t>Marital Status</t>
  </si>
  <si>
    <t>Household composition</t>
  </si>
  <si>
    <t>Accomodation type</t>
  </si>
  <si>
    <t>Tenure</t>
  </si>
  <si>
    <t>Over-crowding</t>
  </si>
  <si>
    <t>Health</t>
  </si>
  <si>
    <t>Highest Qualification</t>
  </si>
  <si>
    <t>Cars</t>
  </si>
  <si>
    <t>Economic Activity</t>
  </si>
  <si>
    <t>Industry</t>
  </si>
  <si>
    <t>Topic</t>
  </si>
  <si>
    <t>Attribute</t>
  </si>
  <si>
    <t>Density</t>
  </si>
  <si>
    <t>Legal_couple_living_apart</t>
  </si>
  <si>
    <t>One or more persons per room</t>
  </si>
  <si>
    <t>Socio-Economic Classification</t>
  </si>
  <si>
    <t>Higher_manager_prof</t>
  </si>
  <si>
    <t>Lower_manager_prof</t>
  </si>
  <si>
    <t>Small_employer_self_employed</t>
  </si>
  <si>
    <t>Lower_supervisory_technical</t>
  </si>
  <si>
    <t>Attribute Description</t>
  </si>
  <si>
    <t>Live in a private household</t>
  </si>
  <si>
    <t>Aged 0 to 19</t>
  </si>
  <si>
    <t>Aged 20 to 29</t>
  </si>
  <si>
    <t>Aged 30 to 44</t>
  </si>
  <si>
    <t>Aged 45 to 64</t>
  </si>
  <si>
    <t>Aged 65 to 84</t>
  </si>
  <si>
    <t>Live in a communal establishment</t>
  </si>
  <si>
    <t>Provide unpaid care</t>
  </si>
  <si>
    <t>Higher managerial and professional occupations</t>
  </si>
  <si>
    <t>Lower managerial and professional occupations</t>
  </si>
  <si>
    <t>Intermediate occupations</t>
  </si>
  <si>
    <t>Small employers or self-employed</t>
  </si>
  <si>
    <t>Semi-routine occupations</t>
  </si>
  <si>
    <t>Routine occupations</t>
  </si>
  <si>
    <t>Lower supervisory and technical occupations</t>
  </si>
  <si>
    <t>Long-term unemployed or have never worked</t>
  </si>
  <si>
    <t>Numerator Description</t>
  </si>
  <si>
    <t>Numerator variable</t>
  </si>
  <si>
    <t>Denominator variable</t>
  </si>
  <si>
    <t>Denonminator Description</t>
  </si>
  <si>
    <t>Population density</t>
  </si>
  <si>
    <t>SPSS Code used to calculate percentage</t>
  </si>
  <si>
    <t>Percentage / Ratio / Value</t>
  </si>
  <si>
    <t>Resident type</t>
  </si>
  <si>
    <t>Total households</t>
  </si>
  <si>
    <t>Total residents aged 16 and over</t>
  </si>
  <si>
    <t>Total resident population</t>
  </si>
  <si>
    <t>Electricity_gas_air_conditioning</t>
  </si>
  <si>
    <t>SPSS Code for VARIABLE LABELS</t>
  </si>
  <si>
    <t>COMPUTE Density = Residents/Hectares.</t>
  </si>
  <si>
    <t>Percentage / Ratio / Value description</t>
  </si>
  <si>
    <t>SPSS Variable Label syntax</t>
  </si>
  <si>
    <t>Counts (denominators)</t>
  </si>
  <si>
    <t>Demography</t>
  </si>
  <si>
    <t>Culture</t>
  </si>
  <si>
    <t>Socio-economic</t>
  </si>
  <si>
    <t>Transport</t>
  </si>
  <si>
    <t>Population totals</t>
  </si>
  <si>
    <t>Theme</t>
  </si>
  <si>
    <t>Car ownership</t>
  </si>
  <si>
    <t>Sexual Orientation</t>
  </si>
  <si>
    <t>pct_Homosexual</t>
  </si>
  <si>
    <t>pct_Bisexual</t>
  </si>
  <si>
    <t>Pct_Orientation_not_stated</t>
  </si>
  <si>
    <t>Heterosexuals</t>
  </si>
  <si>
    <t>Homosexuals</t>
  </si>
  <si>
    <t>Bisexuals</t>
  </si>
  <si>
    <t>Other orientation</t>
  </si>
  <si>
    <t>pct_Other_orientation</t>
  </si>
  <si>
    <t>Orientation not stated</t>
  </si>
  <si>
    <t>pct_Heterosexual</t>
  </si>
  <si>
    <t>Gender Identity</t>
  </si>
  <si>
    <t>pct_Sex_at_Birth</t>
  </si>
  <si>
    <t>pct_Transexual</t>
  </si>
  <si>
    <t>pct_Other_gender_identity</t>
  </si>
  <si>
    <t>Pct_Gender_Identity_not_stated</t>
  </si>
  <si>
    <t>Sex at birth</t>
  </si>
  <si>
    <t>Transexual</t>
  </si>
  <si>
    <t>Other gender identity</t>
  </si>
  <si>
    <t>Gender identity not stated</t>
  </si>
  <si>
    <t>Semi_detached</t>
  </si>
  <si>
    <t>Flat</t>
  </si>
  <si>
    <t>Aged 85 and over</t>
  </si>
  <si>
    <t>Age_85_and_over</t>
  </si>
  <si>
    <t>CoB_EU_member_post_2001</t>
  </si>
  <si>
    <t>Other EU: Accession countries April 2001 onwards</t>
  </si>
  <si>
    <t>Employee_Part_time</t>
  </si>
  <si>
    <t>Employee_Full_time</t>
  </si>
  <si>
    <t>Student</t>
  </si>
  <si>
    <t>Black_African</t>
  </si>
  <si>
    <t>Black_Caribbean</t>
  </si>
  <si>
    <t>Black_Other</t>
  </si>
  <si>
    <t>Black African</t>
  </si>
  <si>
    <t>Black Caribbean</t>
  </si>
  <si>
    <t>Black Other</t>
  </si>
  <si>
    <t>Asian_Other</t>
  </si>
  <si>
    <t>Disability limits activities a lot or a little</t>
  </si>
  <si>
    <t>Disabled</t>
  </si>
  <si>
    <t>Household Size</t>
  </si>
  <si>
    <t>Five_plus_person_household</t>
  </si>
  <si>
    <t>5+ persons</t>
  </si>
  <si>
    <t>Other_orientation</t>
  </si>
  <si>
    <t>Orientation_not_stated</t>
  </si>
  <si>
    <t>Sex_at_Birth</t>
  </si>
  <si>
    <t>Other_gender_identity</t>
  </si>
  <si>
    <t>Gender_identity_not_stated</t>
  </si>
  <si>
    <t>Married_opposite_sex_couple</t>
  </si>
  <si>
    <t>Cohabiting_opposite_sex_couple</t>
  </si>
  <si>
    <t>Separated (but still legally married or still legally in a civil partnership)</t>
  </si>
  <si>
    <t>Residents per square kilometre</t>
  </si>
  <si>
    <t>Muslim</t>
  </si>
  <si>
    <t>Full-time students</t>
  </si>
  <si>
    <t>Full_time_student</t>
  </si>
  <si>
    <t>Public Transport (Metro, tram, train, bus, taxi)</t>
  </si>
  <si>
    <t>Private Transport (Motorcycle, car, van)</t>
  </si>
  <si>
    <t>Total working residents aged 16 and over</t>
  </si>
  <si>
    <t>Address one year ago</t>
  </si>
  <si>
    <t>Student_accommodation</t>
  </si>
  <si>
    <t>Elsewhere_in_UK</t>
  </si>
  <si>
    <t>Student term-time or boarding school address in UK</t>
  </si>
  <si>
    <t>Elsewhere in the UK</t>
  </si>
  <si>
    <t>Outside the UK</t>
  </si>
  <si>
    <t>Outside_UK</t>
  </si>
  <si>
    <t>Central heating</t>
  </si>
  <si>
    <t>No_central_heating</t>
  </si>
  <si>
    <t>Mains_gas</t>
  </si>
  <si>
    <t>Electricity</t>
  </si>
  <si>
    <t>Renewables_plus</t>
  </si>
  <si>
    <t>Other_heating_source</t>
  </si>
  <si>
    <t>Other single or multiple non-renwable sources</t>
  </si>
  <si>
    <t>One or more renewable sources</t>
  </si>
  <si>
    <t>Bedrooms</t>
  </si>
  <si>
    <t>One bedroom</t>
  </si>
  <si>
    <t>Two bedrooms</t>
  </si>
  <si>
    <t>Three bedrooms</t>
  </si>
  <si>
    <t>Four or more bedrooms</t>
  </si>
  <si>
    <t>Bedrooms_one</t>
  </si>
  <si>
    <t>Bedrooms_two</t>
  </si>
  <si>
    <t>Bedrooms_three</t>
  </si>
  <si>
    <t>Bedrooms_four_or_more</t>
  </si>
  <si>
    <t>pct_Bedrooms_one</t>
  </si>
  <si>
    <t>pct_Bedrooms_two</t>
  </si>
  <si>
    <t>pct_Bedrooms_three</t>
  </si>
  <si>
    <t>pct_Bedrooms_four_or_more</t>
  </si>
  <si>
    <t>Second address</t>
  </si>
  <si>
    <t>Second_address_none</t>
  </si>
  <si>
    <t>Second_address_in_UK</t>
  </si>
  <si>
    <t>Second_address_outside_UK</t>
  </si>
  <si>
    <t>No second address</t>
  </si>
  <si>
    <t>Second address is in the UK</t>
  </si>
  <si>
    <t>Second address is outside the UK</t>
  </si>
  <si>
    <t>Works_mainly_from_home</t>
  </si>
  <si>
    <t>Less_than_2km</t>
  </si>
  <si>
    <t>Between_2_and_10_km</t>
  </si>
  <si>
    <t>Over_10_km</t>
  </si>
  <si>
    <t>No_fixed_UK_mainland_location</t>
  </si>
  <si>
    <t>Travels less than 2km to work</t>
  </si>
  <si>
    <t>Travels between 2 and 10 km to work</t>
  </si>
  <si>
    <t>Travels over 10 km to work</t>
  </si>
  <si>
    <t>Works mainly at an offshore installation, in no fixed place, or outside the UK</t>
  </si>
  <si>
    <t>Hours worked</t>
  </si>
  <si>
    <t>Work full-time (31 or more hours per week)</t>
  </si>
  <si>
    <t>Work part-time (0 to 30 hours per week)</t>
  </si>
  <si>
    <t>Work_part_time</t>
  </si>
  <si>
    <t>Work_full_time</t>
  </si>
  <si>
    <t>UK Veterans</t>
  </si>
  <si>
    <t>pct_UK_Veteran</t>
  </si>
  <si>
    <t>Previously served in UK Armed forces (regular or reserve)</t>
  </si>
  <si>
    <t>UK_Veteran</t>
  </si>
  <si>
    <t>N/A</t>
  </si>
  <si>
    <t>Total residents aged 1 and over</t>
  </si>
  <si>
    <t>Economically (in)active: Full-time student</t>
  </si>
  <si>
    <t>geography_code</t>
  </si>
  <si>
    <t>Unique area identifer</t>
  </si>
  <si>
    <t>Resident_type</t>
  </si>
  <si>
    <t>Identity</t>
  </si>
  <si>
    <t>Number of bedrooms</t>
  </si>
  <si>
    <t>Second Address</t>
  </si>
  <si>
    <t>Disability</t>
  </si>
  <si>
    <t>Unpaid care</t>
  </si>
  <si>
    <t>Central Heating</t>
  </si>
  <si>
    <t>Household Composition</t>
  </si>
  <si>
    <t>Hours Worked</t>
  </si>
  <si>
    <t>UK Veteran</t>
  </si>
  <si>
    <t>Commuting Distance</t>
  </si>
  <si>
    <t>Commuting Method</t>
  </si>
  <si>
    <t>Unpaid Care</t>
  </si>
  <si>
    <t>Housing and Households</t>
  </si>
  <si>
    <t>Cars_2_or_more</t>
  </si>
  <si>
    <t>Semi_routine</t>
  </si>
  <si>
    <t>Routine</t>
  </si>
  <si>
    <t>Long_unemployed_never_worked</t>
  </si>
  <si>
    <t>Intermediate</t>
  </si>
  <si>
    <t>Couple_with_kids</t>
  </si>
  <si>
    <t>Lone_parent_family</t>
  </si>
  <si>
    <t>Wholesale_retail_and_vehicle_repair</t>
  </si>
  <si>
    <t>Residents_1_plus</t>
  </si>
  <si>
    <t>Residents_16_plus</t>
  </si>
  <si>
    <t>Residents_5_plus</t>
  </si>
  <si>
    <t>Total residents aged 5 and over</t>
  </si>
  <si>
    <t>Total household residents aged 16 and over</t>
  </si>
  <si>
    <t>One_to_Four_person_household</t>
  </si>
  <si>
    <t>1-4 persons</t>
  </si>
  <si>
    <t>Household_Res_16_plus</t>
  </si>
  <si>
    <t>Employed_Res_16_plus</t>
  </si>
  <si>
    <t>Other_qualifications</t>
  </si>
  <si>
    <t>Highest level of qualification: Other</t>
  </si>
  <si>
    <t>Residents aged 1 and over</t>
  </si>
  <si>
    <t>Same_as_Census</t>
  </si>
  <si>
    <t>Same as Census (i.e. unchanged)</t>
  </si>
  <si>
    <t>Resident Population</t>
  </si>
  <si>
    <t>Working Residents aged 16 plus</t>
  </si>
  <si>
    <t>Residents aged 16 and over</t>
  </si>
  <si>
    <t>Working residents aaged 16 plus</t>
  </si>
  <si>
    <t>Household Residents aged 16 and over</t>
  </si>
  <si>
    <t>Resident population</t>
  </si>
  <si>
    <t>Residents aged 5 and over</t>
  </si>
  <si>
    <t>% of Households with One bedroom</t>
  </si>
  <si>
    <t>% of Working Residents aged 16 plus that commute by Public Transport (Metro, tram, train, bus, taxi)</t>
  </si>
  <si>
    <t>% of Resident Population who have Very good health</t>
  </si>
  <si>
    <t>Mixed or same sex couple households with children</t>
  </si>
  <si>
    <t>Lone parent families</t>
  </si>
  <si>
    <t>Working residents aged 16 plus</t>
  </si>
  <si>
    <t>Married opposite sex couple</t>
  </si>
  <si>
    <t>Cohabiting opposite sex couple</t>
  </si>
  <si>
    <t>Same sex couple (married or cohabiting)</t>
  </si>
  <si>
    <t>Married couple living apart</t>
  </si>
  <si>
    <t>Square kilometres</t>
  </si>
  <si>
    <r>
      <t xml:space="preserve">Gender Identity      </t>
    </r>
    <r>
      <rPr>
        <i/>
        <sz val="11"/>
        <color theme="1"/>
        <rFont val="Calibri"/>
        <family val="2"/>
        <scheme val="minor"/>
      </rPr>
      <t>[not available at Ward level]</t>
    </r>
  </si>
  <si>
    <r>
      <t xml:space="preserve">Sexual Orientation </t>
    </r>
    <r>
      <rPr>
        <i/>
        <sz val="11"/>
        <color theme="1"/>
        <rFont val="Calibri"/>
        <family val="2"/>
        <scheme val="minor"/>
      </rPr>
      <t>[Not available at Ward level]</t>
    </r>
  </si>
  <si>
    <t>Not available at Ward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</si>
</sst>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3" borderId="0" xfId="0" applyFill="1"/>
    <xf numFmtId="0" fontId="0" fillId="3" borderId="3" xfId="0" applyFill="1" applyBorder="1"/>
    <xf numFmtId="0" fontId="1" fillId="3" borderId="1" xfId="0" applyFont="1" applyFill="1" applyBorder="1"/>
    <xf numFmtId="0" fontId="2" fillId="4" borderId="2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3" borderId="0" xfId="0" applyFill="1" applyProtection="1">
      <protection locked="0"/>
    </xf>
    <xf numFmtId="0" fontId="2" fillId="4" borderId="2" xfId="0" applyFont="1" applyFill="1" applyBorder="1" applyProtection="1">
      <protection locked="0"/>
    </xf>
    <xf numFmtId="0" fontId="3" fillId="4" borderId="2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3" borderId="1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1" fillId="4" borderId="0" xfId="0" applyFont="1" applyFill="1" applyProtection="1">
      <protection locked="0"/>
    </xf>
    <xf numFmtId="0" fontId="0" fillId="2" borderId="3" xfId="0" applyFill="1" applyBorder="1" applyProtection="1">
      <protection locked="0"/>
    </xf>
    <xf numFmtId="0" fontId="0" fillId="0" borderId="0" xfId="0" applyAlignment="1" applyProtection="1">
      <alignment vertical="top" wrapText="1"/>
      <protection locked="0"/>
    </xf>
    <xf numFmtId="0" fontId="1" fillId="3" borderId="3" xfId="0" applyFont="1" applyFill="1" applyBorder="1" applyAlignment="1" applyProtection="1">
      <alignment horizontal="left" wrapText="1"/>
      <protection locked="0"/>
    </xf>
    <xf numFmtId="0" fontId="2" fillId="5" borderId="0" xfId="0" applyFont="1" applyFill="1"/>
    <xf numFmtId="0" fontId="1" fillId="2" borderId="0" xfId="0" applyFont="1" applyFill="1"/>
    <xf numFmtId="0" fontId="1" fillId="3" borderId="0" xfId="0" applyFont="1" applyFill="1"/>
    <xf numFmtId="0" fontId="4" fillId="2" borderId="0" xfId="1" applyFill="1" applyBorder="1"/>
    <xf numFmtId="0" fontId="4" fillId="3" borderId="0" xfId="1" applyFill="1" applyBorder="1"/>
    <xf numFmtId="0" fontId="4" fillId="3" borderId="0" xfId="1" applyFill="1" applyBorder="1" applyAlignment="1" applyProtection="1">
      <alignment wrapText="1"/>
      <protection locked="0"/>
    </xf>
    <xf numFmtId="0" fontId="4" fillId="2" borderId="0" xfId="1" applyFill="1" applyBorder="1" applyProtection="1">
      <protection locked="0"/>
    </xf>
    <xf numFmtId="0" fontId="4" fillId="2" borderId="0" xfId="1" applyFill="1" applyBorder="1" applyAlignment="1" applyProtection="1">
      <alignment vertical="top" wrapText="1"/>
      <protection locked="0"/>
    </xf>
    <xf numFmtId="0" fontId="4" fillId="3" borderId="0" xfId="1" applyFill="1" applyBorder="1" applyAlignment="1" applyProtection="1">
      <alignment vertical="top" wrapText="1"/>
      <protection locked="0"/>
    </xf>
    <xf numFmtId="0" fontId="4" fillId="3" borderId="0" xfId="1" applyFill="1" applyBorder="1" applyProtection="1">
      <protection locked="0"/>
    </xf>
    <xf numFmtId="0" fontId="1" fillId="3" borderId="0" xfId="0" applyFont="1" applyFill="1" applyAlignment="1" applyProtection="1">
      <alignment horizontal="left" vertical="top" wrapText="1"/>
      <protection locked="0"/>
    </xf>
    <xf numFmtId="0" fontId="0" fillId="2" borderId="1" xfId="0" applyFill="1" applyBorder="1" applyProtection="1">
      <protection locked="0"/>
    </xf>
    <xf numFmtId="0" fontId="1" fillId="2" borderId="2" xfId="0" applyFont="1" applyFill="1" applyBorder="1" applyAlignment="1" applyProtection="1">
      <alignment horizontal="left"/>
      <protection locked="0"/>
    </xf>
    <xf numFmtId="0" fontId="0" fillId="2" borderId="2" xfId="0" applyFill="1" applyBorder="1" applyProtection="1">
      <protection locked="0"/>
    </xf>
    <xf numFmtId="0" fontId="1" fillId="3" borderId="0" xfId="0" applyFont="1" applyFill="1" applyAlignment="1" applyProtection="1">
      <alignment horizontal="left"/>
      <protection locked="0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0" xfId="0" applyFont="1" applyFill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0" xfId="0" applyFont="1" applyFill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3" borderId="0" xfId="0" applyFont="1" applyFill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left" vertical="top"/>
      <protection locked="0"/>
    </xf>
    <xf numFmtId="0" fontId="1" fillId="2" borderId="0" xfId="0" applyFont="1" applyFill="1" applyAlignment="1" applyProtection="1">
      <alignment horizontal="left" vertical="top"/>
      <protection locked="0"/>
    </xf>
    <xf numFmtId="0" fontId="1" fillId="2" borderId="3" xfId="0" applyFont="1" applyFill="1" applyBorder="1" applyAlignment="1" applyProtection="1">
      <alignment horizontal="left" vertical="top"/>
      <protection locked="0"/>
    </xf>
    <xf numFmtId="0" fontId="1" fillId="3" borderId="0" xfId="0" applyFont="1" applyFill="1" applyAlignment="1" applyProtection="1">
      <alignment horizontal="left" vertical="top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/>
      <protection locked="0"/>
    </xf>
    <xf numFmtId="0" fontId="1" fillId="3" borderId="3" xfId="0" applyFont="1" applyFill="1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B1" sqref="B1"/>
    </sheetView>
  </sheetViews>
  <sheetFormatPr baseColWidth="10" defaultColWidth="28.33203125" defaultRowHeight="15" x14ac:dyDescent="0.2"/>
  <cols>
    <col min="1" max="1" width="15" customWidth="1"/>
  </cols>
  <sheetData>
    <row r="1" spans="1:3" ht="17" x14ac:dyDescent="0.2">
      <c r="A1" s="22" t="s">
        <v>225</v>
      </c>
      <c r="B1" s="22" t="s">
        <v>176</v>
      </c>
    </row>
    <row r="2" spans="1:3" x14ac:dyDescent="0.2">
      <c r="A2" s="23" t="s">
        <v>159</v>
      </c>
      <c r="B2" s="25" t="s">
        <v>159</v>
      </c>
    </row>
    <row r="3" spans="1:3" x14ac:dyDescent="0.2">
      <c r="A3" s="24" t="s">
        <v>224</v>
      </c>
      <c r="B3" s="26" t="s">
        <v>219</v>
      </c>
    </row>
    <row r="4" spans="1:3" ht="16" x14ac:dyDescent="0.2">
      <c r="A4" s="3"/>
      <c r="B4" s="27" t="s">
        <v>207</v>
      </c>
    </row>
    <row r="5" spans="1:3" x14ac:dyDescent="0.2">
      <c r="A5" s="23" t="s">
        <v>220</v>
      </c>
      <c r="B5" s="28" t="s">
        <v>162</v>
      </c>
    </row>
    <row r="6" spans="1:3" x14ac:dyDescent="0.2">
      <c r="A6" s="9"/>
      <c r="B6" s="28" t="s">
        <v>161</v>
      </c>
    </row>
    <row r="7" spans="1:3" ht="16" x14ac:dyDescent="0.2">
      <c r="A7" s="9"/>
      <c r="B7" s="29" t="s">
        <v>166</v>
      </c>
    </row>
    <row r="8" spans="1:3" ht="16" x14ac:dyDescent="0.2">
      <c r="A8" s="9"/>
      <c r="B8" s="29" t="s">
        <v>341</v>
      </c>
    </row>
    <row r="9" spans="1:3" ht="16" x14ac:dyDescent="0.2">
      <c r="A9" s="24" t="s">
        <v>342</v>
      </c>
      <c r="B9" s="30" t="s">
        <v>238</v>
      </c>
      <c r="C9" t="s">
        <v>397</v>
      </c>
    </row>
    <row r="10" spans="1:3" ht="16" x14ac:dyDescent="0.2">
      <c r="A10" s="3"/>
      <c r="B10" s="30" t="s">
        <v>227</v>
      </c>
      <c r="C10" t="s">
        <v>397</v>
      </c>
    </row>
    <row r="11" spans="1:3" ht="16" x14ac:dyDescent="0.2">
      <c r="A11" s="23" t="s">
        <v>221</v>
      </c>
      <c r="B11" s="29" t="s">
        <v>165</v>
      </c>
    </row>
    <row r="12" spans="1:3" x14ac:dyDescent="0.2">
      <c r="A12" s="9"/>
      <c r="B12" s="28" t="s">
        <v>163</v>
      </c>
    </row>
    <row r="13" spans="1:3" x14ac:dyDescent="0.2">
      <c r="A13" s="9"/>
      <c r="B13" s="28" t="s">
        <v>164</v>
      </c>
    </row>
    <row r="14" spans="1:3" ht="16" x14ac:dyDescent="0.2">
      <c r="A14" s="37" t="s">
        <v>354</v>
      </c>
      <c r="B14" s="30" t="s">
        <v>168</v>
      </c>
    </row>
    <row r="15" spans="1:3" ht="16" x14ac:dyDescent="0.2">
      <c r="A15" s="37"/>
      <c r="B15" s="30" t="s">
        <v>347</v>
      </c>
    </row>
    <row r="16" spans="1:3" ht="16" x14ac:dyDescent="0.2">
      <c r="A16" s="37"/>
      <c r="B16" s="27" t="s">
        <v>343</v>
      </c>
    </row>
    <row r="17" spans="1:2" ht="16" x14ac:dyDescent="0.2">
      <c r="A17" s="37"/>
      <c r="B17" s="30" t="s">
        <v>169</v>
      </c>
    </row>
    <row r="18" spans="1:2" ht="16" x14ac:dyDescent="0.2">
      <c r="A18" s="37"/>
      <c r="B18" s="30" t="s">
        <v>265</v>
      </c>
    </row>
    <row r="19" spans="1:2" ht="16" x14ac:dyDescent="0.2">
      <c r="A19" s="37"/>
      <c r="B19" s="30" t="s">
        <v>348</v>
      </c>
    </row>
    <row r="20" spans="1:2" x14ac:dyDescent="0.2">
      <c r="A20" s="37"/>
      <c r="B20" s="31" t="s">
        <v>170</v>
      </c>
    </row>
    <row r="21" spans="1:2" x14ac:dyDescent="0.2">
      <c r="A21" s="37"/>
      <c r="B21" s="31" t="s">
        <v>344</v>
      </c>
    </row>
    <row r="22" spans="1:2" x14ac:dyDescent="0.2">
      <c r="A22" s="23" t="s">
        <v>171</v>
      </c>
      <c r="B22" s="28" t="s">
        <v>345</v>
      </c>
    </row>
    <row r="23" spans="1:2" x14ac:dyDescent="0.2">
      <c r="A23" s="23"/>
      <c r="B23" s="28" t="s">
        <v>171</v>
      </c>
    </row>
    <row r="24" spans="1:2" x14ac:dyDescent="0.2">
      <c r="A24" s="9"/>
      <c r="B24" s="28" t="s">
        <v>346</v>
      </c>
    </row>
    <row r="25" spans="1:2" ht="16" x14ac:dyDescent="0.2">
      <c r="A25" s="24" t="s">
        <v>222</v>
      </c>
      <c r="B25" s="30" t="s">
        <v>174</v>
      </c>
    </row>
    <row r="26" spans="1:2" ht="16" x14ac:dyDescent="0.2">
      <c r="A26" s="24"/>
      <c r="B26" s="30" t="s">
        <v>172</v>
      </c>
    </row>
    <row r="27" spans="1:2" ht="16" x14ac:dyDescent="0.2">
      <c r="A27" s="24"/>
      <c r="B27" s="30" t="s">
        <v>349</v>
      </c>
    </row>
    <row r="28" spans="1:2" ht="16" x14ac:dyDescent="0.2">
      <c r="A28" s="24"/>
      <c r="B28" s="30" t="s">
        <v>175</v>
      </c>
    </row>
    <row r="29" spans="1:2" ht="16" x14ac:dyDescent="0.2">
      <c r="A29" s="24"/>
      <c r="B29" s="30" t="s">
        <v>181</v>
      </c>
    </row>
    <row r="30" spans="1:2" ht="16" x14ac:dyDescent="0.2">
      <c r="A30" s="3"/>
      <c r="B30" s="30" t="s">
        <v>350</v>
      </c>
    </row>
    <row r="31" spans="1:2" x14ac:dyDescent="0.2">
      <c r="A31" s="23" t="s">
        <v>223</v>
      </c>
      <c r="B31" s="28" t="s">
        <v>226</v>
      </c>
    </row>
    <row r="32" spans="1:2" x14ac:dyDescent="0.2">
      <c r="A32" s="23"/>
      <c r="B32" s="28" t="s">
        <v>351</v>
      </c>
    </row>
    <row r="33" spans="1:2" ht="16" x14ac:dyDescent="0.2">
      <c r="A33" s="9"/>
      <c r="B33" s="29" t="s">
        <v>352</v>
      </c>
    </row>
    <row r="37" spans="1:2" x14ac:dyDescent="0.2">
      <c r="B37" s="14"/>
    </row>
    <row r="39" spans="1:2" x14ac:dyDescent="0.2">
      <c r="B39" s="20"/>
    </row>
    <row r="40" spans="1:2" x14ac:dyDescent="0.2">
      <c r="B40" s="20"/>
    </row>
    <row r="41" spans="1:2" x14ac:dyDescent="0.2">
      <c r="B41" s="20"/>
    </row>
    <row r="42" spans="1:2" x14ac:dyDescent="0.2">
      <c r="B42" s="20"/>
    </row>
    <row r="45" spans="1:2" x14ac:dyDescent="0.2">
      <c r="B45" s="20"/>
    </row>
    <row r="46" spans="1:2" x14ac:dyDescent="0.2">
      <c r="B46" s="20"/>
    </row>
    <row r="47" spans="1:2" x14ac:dyDescent="0.2">
      <c r="B47" s="20"/>
    </row>
    <row r="48" spans="1:2" x14ac:dyDescent="0.2">
      <c r="B48" s="20"/>
    </row>
    <row r="49" spans="2:2" x14ac:dyDescent="0.2">
      <c r="B49" s="20"/>
    </row>
    <row r="50" spans="2:2" x14ac:dyDescent="0.2">
      <c r="B50" s="20"/>
    </row>
    <row r="51" spans="2:2" x14ac:dyDescent="0.2">
      <c r="B51" s="20"/>
    </row>
    <row r="53" spans="2:2" x14ac:dyDescent="0.2">
      <c r="B53" s="20"/>
    </row>
    <row r="54" spans="2:2" x14ac:dyDescent="0.2">
      <c r="B54" s="20"/>
    </row>
    <row r="55" spans="2:2" x14ac:dyDescent="0.2">
      <c r="B55" s="20"/>
    </row>
    <row r="56" spans="2:2" x14ac:dyDescent="0.2">
      <c r="B56" s="20"/>
    </row>
    <row r="57" spans="2:2" x14ac:dyDescent="0.2">
      <c r="B57" s="20"/>
    </row>
    <row r="60" spans="2:2" x14ac:dyDescent="0.2">
      <c r="B60" s="20"/>
    </row>
    <row r="61" spans="2:2" x14ac:dyDescent="0.2">
      <c r="B61" s="20"/>
    </row>
    <row r="62" spans="2:2" x14ac:dyDescent="0.2">
      <c r="B62" s="20"/>
    </row>
    <row r="63" spans="2:2" x14ac:dyDescent="0.2">
      <c r="B63" s="20"/>
    </row>
    <row r="65" spans="2:2" x14ac:dyDescent="0.2">
      <c r="B65" s="14"/>
    </row>
    <row r="66" spans="2:2" x14ac:dyDescent="0.2">
      <c r="B66" s="14"/>
    </row>
    <row r="67" spans="2:2" x14ac:dyDescent="0.2">
      <c r="B67" s="14"/>
    </row>
    <row r="70" spans="2:2" x14ac:dyDescent="0.2">
      <c r="B70" s="14"/>
    </row>
    <row r="71" spans="2:2" x14ac:dyDescent="0.2">
      <c r="B71" s="14"/>
    </row>
    <row r="72" spans="2:2" x14ac:dyDescent="0.2">
      <c r="B72" s="14"/>
    </row>
    <row r="73" spans="2:2" x14ac:dyDescent="0.2">
      <c r="B73" s="14"/>
    </row>
    <row r="74" spans="2:2" x14ac:dyDescent="0.2">
      <c r="B74" s="14"/>
    </row>
    <row r="75" spans="2:2" x14ac:dyDescent="0.2">
      <c r="B75" s="14"/>
    </row>
    <row r="78" spans="2:2" x14ac:dyDescent="0.2">
      <c r="B78" s="20"/>
    </row>
    <row r="79" spans="2:2" x14ac:dyDescent="0.2">
      <c r="B79" s="20"/>
    </row>
    <row r="80" spans="2:2" x14ac:dyDescent="0.2">
      <c r="B80" s="20"/>
    </row>
    <row r="82" spans="2:2" x14ac:dyDescent="0.2">
      <c r="B82" s="14"/>
    </row>
    <row r="83" spans="2:2" x14ac:dyDescent="0.2">
      <c r="B83" s="14"/>
    </row>
    <row r="85" spans="2:2" x14ac:dyDescent="0.2">
      <c r="B85" s="20"/>
    </row>
    <row r="86" spans="2:2" x14ac:dyDescent="0.2">
      <c r="B86" s="20"/>
    </row>
    <row r="87" spans="2:2" x14ac:dyDescent="0.2">
      <c r="B87" s="20"/>
    </row>
    <row r="89" spans="2:2" x14ac:dyDescent="0.2">
      <c r="B89" s="20"/>
    </row>
    <row r="90" spans="2:2" x14ac:dyDescent="0.2">
      <c r="B90" s="20"/>
    </row>
    <row r="91" spans="2:2" x14ac:dyDescent="0.2">
      <c r="B91" s="20"/>
    </row>
    <row r="92" spans="2:2" x14ac:dyDescent="0.2">
      <c r="B92" s="20"/>
    </row>
    <row r="93" spans="2:2" x14ac:dyDescent="0.2">
      <c r="B93" s="20"/>
    </row>
    <row r="94" spans="2:2" x14ac:dyDescent="0.2">
      <c r="B94" s="20"/>
    </row>
    <row r="95" spans="2:2" x14ac:dyDescent="0.2">
      <c r="B95" s="20"/>
    </row>
    <row r="96" spans="2:2" x14ac:dyDescent="0.2">
      <c r="B96" s="20"/>
    </row>
    <row r="97" spans="2:2" x14ac:dyDescent="0.2">
      <c r="B97" s="20"/>
    </row>
    <row r="98" spans="2:2" x14ac:dyDescent="0.2">
      <c r="B98" s="20"/>
    </row>
    <row r="99" spans="2:2" x14ac:dyDescent="0.2">
      <c r="B99" s="20"/>
    </row>
    <row r="101" spans="2:2" x14ac:dyDescent="0.2">
      <c r="B101" s="20"/>
    </row>
    <row r="102" spans="2:2" x14ac:dyDescent="0.2">
      <c r="B102" s="20"/>
    </row>
    <row r="103" spans="2:2" x14ac:dyDescent="0.2">
      <c r="B103" s="20"/>
    </row>
    <row r="104" spans="2:2" x14ac:dyDescent="0.2">
      <c r="B104" s="20"/>
    </row>
    <row r="105" spans="2:2" x14ac:dyDescent="0.2">
      <c r="B105" s="20"/>
    </row>
    <row r="106" spans="2:2" x14ac:dyDescent="0.2">
      <c r="B106" s="20"/>
    </row>
    <row r="107" spans="2:2" x14ac:dyDescent="0.2">
      <c r="B107" s="20"/>
    </row>
    <row r="109" spans="2:2" x14ac:dyDescent="0.2">
      <c r="B109" s="14"/>
    </row>
    <row r="110" spans="2:2" x14ac:dyDescent="0.2">
      <c r="B110" s="14"/>
    </row>
    <row r="111" spans="2:2" x14ac:dyDescent="0.2">
      <c r="B111" s="14"/>
    </row>
    <row r="112" spans="2:2" x14ac:dyDescent="0.2">
      <c r="B112" s="14"/>
    </row>
    <row r="113" spans="2:2" x14ac:dyDescent="0.2">
      <c r="B113" s="14"/>
    </row>
    <row r="114" spans="2:2" x14ac:dyDescent="0.2">
      <c r="B114" s="14"/>
    </row>
    <row r="115" spans="2:2" x14ac:dyDescent="0.2">
      <c r="B115" s="14"/>
    </row>
    <row r="116" spans="2:2" x14ac:dyDescent="0.2">
      <c r="B116" s="14"/>
    </row>
    <row r="117" spans="2:2" x14ac:dyDescent="0.2">
      <c r="B117" s="14"/>
    </row>
    <row r="118" spans="2:2" x14ac:dyDescent="0.2">
      <c r="B118" s="14"/>
    </row>
    <row r="119" spans="2:2" x14ac:dyDescent="0.2">
      <c r="B119" s="14"/>
    </row>
    <row r="120" spans="2:2" x14ac:dyDescent="0.2">
      <c r="B120" s="14"/>
    </row>
    <row r="121" spans="2:2" x14ac:dyDescent="0.2">
      <c r="B121" s="14"/>
    </row>
  </sheetData>
  <mergeCells count="1">
    <mergeCell ref="A14:A21"/>
  </mergeCells>
  <hyperlinks>
    <hyperlink ref="B3" location="Denominators" display="Counts (denominators)" xr:uid="{00000000-0004-0000-0000-000001000000}"/>
    <hyperlink ref="B4" location="Population_Density" display="Population density" xr:uid="{00000000-0004-0000-0000-000002000000}"/>
    <hyperlink ref="B5" location="Age" display="Age" xr:uid="{00000000-0004-0000-0000-000003000000}"/>
    <hyperlink ref="B6" location="Sex" display="Sex" xr:uid="{00000000-0004-0000-0000-000004000000}"/>
    <hyperlink ref="B7" location="Marital_status" display="Marital Status" xr:uid="{00000000-0004-0000-0000-000005000000}"/>
    <hyperlink ref="B8" location="Resident_type" display="Resident_type" xr:uid="{00000000-0004-0000-0000-000006000000}"/>
    <hyperlink ref="B11" location="CoB" display="Country of Birth" xr:uid="{00000000-0004-0000-0000-000007000000}"/>
    <hyperlink ref="B12" location="Ethnicity" display="Ethnicity" xr:uid="{00000000-0004-0000-0000-000008000000}"/>
    <hyperlink ref="B13" location="Religion" display="Religion" xr:uid="{00000000-0004-0000-0000-00000A000000}"/>
    <hyperlink ref="B14" location="Accom_type" display="Accomodation type" xr:uid="{00000000-0004-0000-0000-00000B000000}"/>
    <hyperlink ref="B16" location="Bedrooms" display="Number of bedrooms" xr:uid="{00000000-0004-0000-0000-00000C000000}"/>
    <hyperlink ref="B17" location="Tenure" display="Tenure" xr:uid="{00000000-0004-0000-0000-00000D000000}"/>
    <hyperlink ref="B20" location="Over_crowding" display="Over-crowding" xr:uid="{00000000-0004-0000-0000-00000E000000}"/>
    <hyperlink ref="B21" location="Second_Address" display="Second Address" xr:uid="{00000000-0004-0000-0000-00000F000000}"/>
    <hyperlink ref="B22" location="Disability" display="Disability" xr:uid="{00000000-0004-0000-0000-000010000000}"/>
    <hyperlink ref="B24" location="Unpaid_Care" display="Unpaid care" xr:uid="{00000000-0004-0000-0000-000011000000}"/>
    <hyperlink ref="B30" location="UK_Veterans" display="UK Veteran" xr:uid="{00000000-0004-0000-0000-000013000000}"/>
    <hyperlink ref="B31" location="Cars" display="Car ownership" xr:uid="{00000000-0004-0000-0000-000016000000}"/>
    <hyperlink ref="B33" location="Commuting_Method" display="Commuting Method" xr:uid="{00000000-0004-0000-0000-000017000000}"/>
    <hyperlink ref="B2" location="Geography" display="Geography" xr:uid="{8CCFB578-3747-A446-93FA-41B69CDA8DAD}"/>
    <hyperlink ref="B9" location="Gender_Identity" display="Gender Identity" xr:uid="{26822453-B6D8-354B-9486-CFA06CE3486A}"/>
    <hyperlink ref="B10" location="Sexual_Orientation" display="Sexual Orientation" xr:uid="{B9EA7DE4-6C91-6D45-A2DA-8BE1FA6F6686}"/>
    <hyperlink ref="B15" location="Central_Heating" display="Central Heating" xr:uid="{BF7E0A15-1B9C-5D41-A5D5-1D372A541A00}"/>
    <hyperlink ref="B18" location="Household_Size" display="Household Size" xr:uid="{73700E00-C1D7-AD41-B3CE-3EFCABEE0010}"/>
    <hyperlink ref="B19" location="hh_comp" display="Household Composition" xr:uid="{F6E31519-ADDA-6244-A26F-44AA9445E6C8}"/>
    <hyperlink ref="B23" location="Health" display="Health" xr:uid="{BECF2DA2-1F3B-D148-B3F2-30467FB6AB41}"/>
    <hyperlink ref="B25" location="Economic_activity" display="Economic Activity" xr:uid="{6AD25053-A532-3942-99CC-C733F912390E}"/>
    <hyperlink ref="B26" location="Highest_qual" display="Highest Qualification" xr:uid="{57404206-F8E8-414B-85A5-8062E89FA0D9}"/>
    <hyperlink ref="B27" location="Hours_Worked" display="Hours Worked" xr:uid="{A1FD6EFA-AF70-2C44-AA0C-776C129639C3}"/>
    <hyperlink ref="B28" location="industry" display="Industry" xr:uid="{4503074B-20C5-6E40-B913-AE546AE937A1}"/>
    <hyperlink ref="B29" location="nssec" display="Socio-Economic Classification" xr:uid="{0AD1DCF7-C4F5-2542-8AA7-98FB7A693134}"/>
    <hyperlink ref="B32" location="Commuting_Distance" display="Commuting Distance" xr:uid="{69A2559A-ED93-6943-AA5C-27DD9AA4235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opLeftCell="B1" workbookViewId="0">
      <selection activeCell="B14" sqref="B14"/>
    </sheetView>
  </sheetViews>
  <sheetFormatPr baseColWidth="10" defaultColWidth="8.83203125" defaultRowHeight="15" x14ac:dyDescent="0.2"/>
  <cols>
    <col min="1" max="1" width="13.6640625" bestFit="1" customWidth="1"/>
    <col min="2" max="2" width="27.5" bestFit="1" customWidth="1"/>
    <col min="3" max="3" width="48.83203125" customWidth="1"/>
    <col min="4" max="4" width="88.83203125" customWidth="1"/>
    <col min="5" max="7" width="29.83203125" customWidth="1"/>
    <col min="8" max="8" width="20.5" customWidth="1"/>
  </cols>
  <sheetData>
    <row r="1" spans="1:8" ht="17" x14ac:dyDescent="0.2">
      <c r="A1" s="6" t="s">
        <v>176</v>
      </c>
      <c r="B1" s="6" t="s">
        <v>177</v>
      </c>
      <c r="C1" s="6" t="s">
        <v>186</v>
      </c>
      <c r="D1" s="6" t="s">
        <v>218</v>
      </c>
      <c r="E1" s="1"/>
      <c r="F1" s="1"/>
      <c r="G1" s="1"/>
      <c r="H1" s="1"/>
    </row>
    <row r="2" spans="1:8" x14ac:dyDescent="0.2">
      <c r="A2" s="7" t="s">
        <v>159</v>
      </c>
      <c r="B2" s="8" t="s">
        <v>339</v>
      </c>
      <c r="C2" s="8" t="s">
        <v>340</v>
      </c>
      <c r="D2" s="9" t="str">
        <f>CONCATENATE("VARIABLE LABELS ",B2,"  '",C2,"'.")</f>
        <v>VARIABLE LABELS geography_code  'Unique area identifer'.</v>
      </c>
    </row>
    <row r="3" spans="1:8" x14ac:dyDescent="0.2">
      <c r="A3" s="9"/>
      <c r="B3" s="9" t="s">
        <v>0</v>
      </c>
      <c r="C3" s="9" t="s">
        <v>0</v>
      </c>
      <c r="D3" s="9" t="str">
        <f t="shared" ref="D3:D14" si="0">CONCATENATE("VARIABLE LABELS ",B3,"  '",C3,"'.")</f>
        <v>VARIABLE LABELS Country  'Country'.</v>
      </c>
    </row>
    <row r="4" spans="1:8" x14ac:dyDescent="0.2">
      <c r="A4" s="9"/>
      <c r="B4" s="9" t="s">
        <v>1</v>
      </c>
      <c r="C4" s="9" t="s">
        <v>89</v>
      </c>
      <c r="D4" s="9" t="str">
        <f t="shared" si="0"/>
        <v>VARIABLE LABELS Region  'Government Office Region'.</v>
      </c>
    </row>
    <row r="5" spans="1:8" x14ac:dyDescent="0.2">
      <c r="A5" s="9"/>
      <c r="B5" s="9" t="s">
        <v>2</v>
      </c>
      <c r="C5" s="9" t="s">
        <v>90</v>
      </c>
      <c r="D5" s="9" t="str">
        <f t="shared" si="0"/>
        <v>VARIABLE LABELS County  'Ceremonial County'.</v>
      </c>
    </row>
    <row r="6" spans="1:8" x14ac:dyDescent="0.2">
      <c r="A6" s="9"/>
      <c r="B6" s="9" t="s">
        <v>3</v>
      </c>
      <c r="C6" s="9" t="s">
        <v>91</v>
      </c>
      <c r="D6" s="9" t="str">
        <f t="shared" si="0"/>
        <v>VARIABLE LABELS District  'Local Authority District'.</v>
      </c>
    </row>
    <row r="7" spans="1:8" x14ac:dyDescent="0.2">
      <c r="A7" s="10"/>
      <c r="B7" s="10" t="s">
        <v>4</v>
      </c>
      <c r="C7" s="10" t="s">
        <v>92</v>
      </c>
      <c r="D7" s="9" t="str">
        <f t="shared" si="0"/>
        <v>VARIABLE LABELS Ward  'Electoral Ward'.</v>
      </c>
    </row>
    <row r="8" spans="1:8" x14ac:dyDescent="0.2">
      <c r="A8" s="5" t="s">
        <v>160</v>
      </c>
      <c r="B8" s="2" t="s">
        <v>5</v>
      </c>
      <c r="C8" s="2" t="s">
        <v>213</v>
      </c>
      <c r="D8" s="2" t="str">
        <f t="shared" si="0"/>
        <v>VARIABLE LABELS Residents  'Total resident population'.</v>
      </c>
    </row>
    <row r="9" spans="1:8" x14ac:dyDescent="0.2">
      <c r="A9" s="3"/>
      <c r="B9" s="3" t="s">
        <v>6</v>
      </c>
      <c r="C9" s="3" t="s">
        <v>211</v>
      </c>
      <c r="D9" s="3" t="str">
        <f t="shared" si="0"/>
        <v>VARIABLE LABELS Households  'Total households'.</v>
      </c>
    </row>
    <row r="10" spans="1:8" x14ac:dyDescent="0.2">
      <c r="A10" s="3"/>
      <c r="B10" s="3" t="s">
        <v>363</v>
      </c>
      <c r="C10" s="3" t="s">
        <v>337</v>
      </c>
      <c r="D10" s="3" t="str">
        <f t="shared" si="0"/>
        <v>VARIABLE LABELS Residents_1_plus  'Total residents aged 1 and over'.</v>
      </c>
    </row>
    <row r="11" spans="1:8" x14ac:dyDescent="0.2">
      <c r="A11" s="3"/>
      <c r="B11" s="3" t="s">
        <v>365</v>
      </c>
      <c r="C11" s="3" t="s">
        <v>366</v>
      </c>
      <c r="D11" s="3" t="str">
        <f t="shared" si="0"/>
        <v>VARIABLE LABELS Residents_5_plus  'Total residents aged 5 and over'.</v>
      </c>
    </row>
    <row r="12" spans="1:8" x14ac:dyDescent="0.2">
      <c r="A12" s="3"/>
      <c r="B12" s="3" t="s">
        <v>364</v>
      </c>
      <c r="C12" s="3" t="s">
        <v>212</v>
      </c>
      <c r="D12" s="3" t="str">
        <f t="shared" si="0"/>
        <v>VARIABLE LABELS Residents_16_plus  'Total residents aged 16 and over'.</v>
      </c>
    </row>
    <row r="13" spans="1:8" x14ac:dyDescent="0.2">
      <c r="A13" s="3"/>
      <c r="B13" s="3" t="s">
        <v>371</v>
      </c>
      <c r="C13" s="3" t="s">
        <v>282</v>
      </c>
      <c r="D13" s="3" t="str">
        <f t="shared" si="0"/>
        <v>VARIABLE LABELS Employed_Res_16_plus  'Total working residents aged 16 and over'.</v>
      </c>
    </row>
    <row r="14" spans="1:8" x14ac:dyDescent="0.2">
      <c r="A14" s="4"/>
      <c r="B14" s="4" t="s">
        <v>370</v>
      </c>
      <c r="C14" s="4" t="s">
        <v>367</v>
      </c>
      <c r="D14" s="4" t="str">
        <f t="shared" si="0"/>
        <v>VARIABLE LABELS Household_Res_16_plus  'Total household residents aged 16 and over'.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9"/>
  <sheetViews>
    <sheetView zoomScaleNormal="100" workbookViewId="0">
      <selection activeCell="B133" sqref="B133"/>
    </sheetView>
  </sheetViews>
  <sheetFormatPr baseColWidth="10" defaultColWidth="9.1640625" defaultRowHeight="15" x14ac:dyDescent="0.2"/>
  <cols>
    <col min="1" max="1" width="17.1640625" style="14" customWidth="1"/>
    <col min="2" max="2" width="52.6640625" style="14" bestFit="1" customWidth="1"/>
    <col min="3" max="3" width="136.1640625" style="14" bestFit="1" customWidth="1"/>
    <col min="4" max="4" width="96" style="14" bestFit="1" customWidth="1"/>
    <col min="5" max="5" width="37" style="14" bestFit="1" customWidth="1"/>
    <col min="6" max="6" width="48.83203125" style="14" bestFit="1" customWidth="1"/>
    <col min="7" max="7" width="23.33203125" style="14" bestFit="1" customWidth="1"/>
    <col min="8" max="8" width="129.83203125" style="14" bestFit="1" customWidth="1"/>
    <col min="9" max="9" width="168.5" style="14" customWidth="1"/>
    <col min="10" max="16384" width="9.1640625" style="14"/>
  </cols>
  <sheetData>
    <row r="1" spans="1:9" ht="17" x14ac:dyDescent="0.2">
      <c r="A1" s="12" t="s">
        <v>176</v>
      </c>
      <c r="B1" s="12" t="s">
        <v>209</v>
      </c>
      <c r="C1" s="12" t="s">
        <v>217</v>
      </c>
      <c r="D1" s="12" t="s">
        <v>203</v>
      </c>
      <c r="E1" s="12" t="s">
        <v>206</v>
      </c>
      <c r="F1" s="13" t="s">
        <v>204</v>
      </c>
      <c r="G1" s="13" t="s">
        <v>205</v>
      </c>
      <c r="H1" s="12" t="s">
        <v>208</v>
      </c>
      <c r="I1" s="18" t="s">
        <v>215</v>
      </c>
    </row>
    <row r="2" spans="1:9" x14ac:dyDescent="0.2">
      <c r="A2" s="40" t="s">
        <v>168</v>
      </c>
      <c r="B2" s="33" t="str">
        <f t="shared" ref="B2:B16" si="0">CONCATENATE("pct_",F2)</f>
        <v>pct_Detached</v>
      </c>
      <c r="C2" s="33" t="str">
        <f>CONCATENATE("% of ",E2," that live in a ",D2)</f>
        <v>% of Households that live in a Whole house or bungalow: Detached</v>
      </c>
      <c r="D2" s="33" t="s">
        <v>114</v>
      </c>
      <c r="E2" s="33" t="s">
        <v>6</v>
      </c>
      <c r="F2" s="33" t="s">
        <v>42</v>
      </c>
      <c r="G2" s="33" t="s">
        <v>6</v>
      </c>
      <c r="H2" s="33" t="str">
        <f t="shared" ref="H2:H16" si="1">CONCATENATE("COMPUTE pct_",F2,"  =  ",F2,"/",G2," * 100.")</f>
        <v>COMPUTE pct_Detached  =  Detached/Households * 100.</v>
      </c>
      <c r="I2" s="15" t="str">
        <f t="shared" ref="I2:I63" si="2">CONCATENATE("VARIABLE LABELS ",B2,"  '",C2,"'.")</f>
        <v>VARIABLE LABELS pct_Detached  '% of Households that live in a Whole house or bungalow: Detached'.</v>
      </c>
    </row>
    <row r="3" spans="1:9" x14ac:dyDescent="0.2">
      <c r="A3" s="41"/>
      <c r="B3" s="15" t="str">
        <f t="shared" si="0"/>
        <v>pct_Semi_detached</v>
      </c>
      <c r="C3" s="15" t="str">
        <f t="shared" ref="C3:C6" si="3">CONCATENATE("% of ",E3," that live in a ",D3)</f>
        <v>% of Households that live in a Whole house or bungalow: Semi-detached</v>
      </c>
      <c r="D3" s="15" t="s">
        <v>115</v>
      </c>
      <c r="E3" s="15" t="s">
        <v>6</v>
      </c>
      <c r="F3" s="15" t="s">
        <v>247</v>
      </c>
      <c r="G3" s="15" t="s">
        <v>6</v>
      </c>
      <c r="H3" s="15" t="str">
        <f t="shared" si="1"/>
        <v>COMPUTE pct_Semi_detached  =  Semi_detached/Households * 100.</v>
      </c>
      <c r="I3" s="15" t="str">
        <f t="shared" si="2"/>
        <v>VARIABLE LABELS pct_Semi_detached  '% of Households that live in a Whole house or bungalow: Semi-detached'.</v>
      </c>
    </row>
    <row r="4" spans="1:9" x14ac:dyDescent="0.2">
      <c r="A4" s="41"/>
      <c r="B4" s="15" t="str">
        <f t="shared" si="0"/>
        <v>pct_Terraced</v>
      </c>
      <c r="C4" s="15" t="str">
        <f t="shared" si="3"/>
        <v>% of Households that live in a Whole house or bungalow: Terraced (including end-terrace)</v>
      </c>
      <c r="D4" s="15" t="s">
        <v>116</v>
      </c>
      <c r="E4" s="15" t="s">
        <v>6</v>
      </c>
      <c r="F4" s="15" t="s">
        <v>43</v>
      </c>
      <c r="G4" s="15" t="s">
        <v>6</v>
      </c>
      <c r="H4" s="15" t="str">
        <f t="shared" si="1"/>
        <v>COMPUTE pct_Terraced  =  Terraced/Households * 100.</v>
      </c>
      <c r="I4" s="15" t="str">
        <f t="shared" si="2"/>
        <v>VARIABLE LABELS pct_Terraced  '% of Households that live in a Whole house or bungalow: Terraced (including end-terrace)'.</v>
      </c>
    </row>
    <row r="5" spans="1:9" x14ac:dyDescent="0.2">
      <c r="A5" s="41"/>
      <c r="B5" s="15" t="str">
        <f t="shared" si="0"/>
        <v>pct_Flat</v>
      </c>
      <c r="C5" s="15" t="str">
        <f t="shared" si="3"/>
        <v>% of Households that live in a Flats</v>
      </c>
      <c r="D5" s="15" t="s">
        <v>44</v>
      </c>
      <c r="E5" s="15" t="s">
        <v>6</v>
      </c>
      <c r="F5" s="15" t="s">
        <v>248</v>
      </c>
      <c r="G5" s="15" t="s">
        <v>6</v>
      </c>
      <c r="H5" s="15" t="str">
        <f t="shared" si="1"/>
        <v>COMPUTE pct_Flat  =  Flat/Households * 100.</v>
      </c>
      <c r="I5" s="15" t="str">
        <f t="shared" si="2"/>
        <v>VARIABLE LABELS pct_Flat  '% of Households that live in a Flats'.</v>
      </c>
    </row>
    <row r="6" spans="1:9" x14ac:dyDescent="0.2">
      <c r="A6" s="42"/>
      <c r="B6" s="19" t="str">
        <f t="shared" si="0"/>
        <v>pct_Caravan_or_other</v>
      </c>
      <c r="C6" s="19" t="str">
        <f t="shared" si="3"/>
        <v>% of Households that live in a Caravan or other mobile or temporary structure</v>
      </c>
      <c r="D6" s="19" t="s">
        <v>117</v>
      </c>
      <c r="E6" s="19" t="s">
        <v>6</v>
      </c>
      <c r="F6" s="19" t="s">
        <v>45</v>
      </c>
      <c r="G6" s="19" t="s">
        <v>6</v>
      </c>
      <c r="H6" s="19" t="str">
        <f t="shared" si="1"/>
        <v>COMPUTE pct_Caravan_or_other  =  Caravan_or_other/Households * 100.</v>
      </c>
      <c r="I6" s="15" t="str">
        <f t="shared" si="2"/>
        <v>VARIABLE LABELS pct_Caravan_or_other  '% of Households that live in a Caravan or other mobile or temporary structure'.</v>
      </c>
    </row>
    <row r="7" spans="1:9" x14ac:dyDescent="0.2">
      <c r="A7" s="43" t="s">
        <v>283</v>
      </c>
      <c r="B7" s="11" t="str">
        <f t="shared" si="0"/>
        <v>pct_Same_as_Census</v>
      </c>
      <c r="C7" s="11" t="str">
        <f>CONCATENATE("% of ",E7," with address one year-ago ",D7)</f>
        <v>% of Residents aged 1 and over with address one year-ago Same as Census (i.e. unchanged)</v>
      </c>
      <c r="D7" s="11" t="s">
        <v>376</v>
      </c>
      <c r="E7" s="11" t="s">
        <v>374</v>
      </c>
      <c r="F7" s="11" t="s">
        <v>375</v>
      </c>
      <c r="G7" s="11" t="s">
        <v>363</v>
      </c>
      <c r="H7" s="11" t="str">
        <f t="shared" si="1"/>
        <v>COMPUTE pct_Same_as_Census  =  Same_as_Census/Residents_1_plus * 100.</v>
      </c>
      <c r="I7" s="15" t="str">
        <f t="shared" si="2"/>
        <v>VARIABLE LABELS pct_Same_as_Census  '% of Residents aged 1 and over with address one year-ago Same as Census (i.e. unchanged)'.</v>
      </c>
    </row>
    <row r="8" spans="1:9" x14ac:dyDescent="0.2">
      <c r="A8" s="43"/>
      <c r="B8" s="11" t="str">
        <f t="shared" si="0"/>
        <v>pct_Student_accommodation</v>
      </c>
      <c r="C8" s="11" t="str">
        <f>CONCATENATE("% of ",E8," with address one year-ago ",D8)</f>
        <v>% of Residents aged 1 and over with address one year-ago Student term-time or boarding school address in UK</v>
      </c>
      <c r="D8" s="11" t="s">
        <v>286</v>
      </c>
      <c r="E8" s="11" t="s">
        <v>374</v>
      </c>
      <c r="F8" s="11" t="s">
        <v>284</v>
      </c>
      <c r="G8" s="11" t="s">
        <v>363</v>
      </c>
      <c r="H8" s="11" t="str">
        <f t="shared" si="1"/>
        <v>COMPUTE pct_Student_accommodation  =  Student_accommodation/Residents_1_plus * 100.</v>
      </c>
      <c r="I8" s="15" t="str">
        <f t="shared" si="2"/>
        <v>VARIABLE LABELS pct_Student_accommodation  '% of Residents aged 1 and over with address one year-ago Student term-time or boarding school address in UK'.</v>
      </c>
    </row>
    <row r="9" spans="1:9" x14ac:dyDescent="0.2">
      <c r="A9" s="43"/>
      <c r="B9" s="11" t="str">
        <f t="shared" si="0"/>
        <v>pct_Elsewhere_in_UK</v>
      </c>
      <c r="C9" s="11" t="str">
        <f>CONCATENATE("% of ",E9," with address one year-ago ",D9)</f>
        <v>% of Residents aged 1 and over with address one year-ago Elsewhere in the UK</v>
      </c>
      <c r="D9" s="11" t="s">
        <v>287</v>
      </c>
      <c r="E9" s="11" t="s">
        <v>374</v>
      </c>
      <c r="F9" s="11" t="s">
        <v>285</v>
      </c>
      <c r="G9" s="11" t="s">
        <v>363</v>
      </c>
      <c r="H9" s="11" t="str">
        <f t="shared" si="1"/>
        <v>COMPUTE pct_Elsewhere_in_UK  =  Elsewhere_in_UK/Residents_1_plus * 100.</v>
      </c>
      <c r="I9" s="15" t="str">
        <f t="shared" si="2"/>
        <v>VARIABLE LABELS pct_Elsewhere_in_UK  '% of Residents aged 1 and over with address one year-ago Elsewhere in the UK'.</v>
      </c>
    </row>
    <row r="10" spans="1:9" x14ac:dyDescent="0.2">
      <c r="A10" s="43"/>
      <c r="B10" s="11" t="str">
        <f t="shared" si="0"/>
        <v>pct_Outside_UK</v>
      </c>
      <c r="C10" s="11" t="str">
        <f>CONCATENATE("% of ",E10," with address one year-ago ",D10)</f>
        <v>% of Residents aged 1 and over with address one year-ago Outside the UK</v>
      </c>
      <c r="D10" s="11" t="s">
        <v>288</v>
      </c>
      <c r="E10" s="11" t="s">
        <v>374</v>
      </c>
      <c r="F10" s="11" t="s">
        <v>289</v>
      </c>
      <c r="G10" s="11" t="s">
        <v>363</v>
      </c>
      <c r="H10" s="11" t="str">
        <f t="shared" si="1"/>
        <v>COMPUTE pct_Outside_UK  =  Outside_UK/Residents_1_plus * 100.</v>
      </c>
      <c r="I10" s="15" t="str">
        <f t="shared" si="2"/>
        <v>VARIABLE LABELS pct_Outside_UK  '% of Residents aged 1 and over with address one year-ago Outside the UK'.</v>
      </c>
    </row>
    <row r="11" spans="1:9" x14ac:dyDescent="0.2">
      <c r="A11" s="44" t="s">
        <v>162</v>
      </c>
      <c r="B11" s="33" t="str">
        <f t="shared" si="0"/>
        <v>pct_Age_0_to_19</v>
      </c>
      <c r="C11" s="33" t="str">
        <f>CONCATENATE("% of ",E11," who are ",D11)</f>
        <v>% of Resident Population who are Aged 0 to 19</v>
      </c>
      <c r="D11" s="33" t="s">
        <v>188</v>
      </c>
      <c r="E11" s="33" t="s">
        <v>377</v>
      </c>
      <c r="F11" s="33" t="s">
        <v>11</v>
      </c>
      <c r="G11" s="33" t="s">
        <v>5</v>
      </c>
      <c r="H11" s="33" t="str">
        <f t="shared" si="1"/>
        <v>COMPUTE pct_Age_0_to_19  =  Age_0_to_19/Residents * 100.</v>
      </c>
      <c r="I11" s="15" t="str">
        <f t="shared" si="2"/>
        <v>VARIABLE LABELS pct_Age_0_to_19  '% of Resident Population who are Aged 0 to 19'.</v>
      </c>
    </row>
    <row r="12" spans="1:9" x14ac:dyDescent="0.2">
      <c r="A12" s="45"/>
      <c r="B12" s="15" t="str">
        <f t="shared" si="0"/>
        <v>pct_Age_20_to_29</v>
      </c>
      <c r="C12" s="15" t="str">
        <f t="shared" ref="C12:C16" si="4">CONCATENATE("% of ",E12," who are ",D12)</f>
        <v>% of Resident Population who are Aged 20 to 29</v>
      </c>
      <c r="D12" s="15" t="s">
        <v>189</v>
      </c>
      <c r="E12" s="15" t="s">
        <v>377</v>
      </c>
      <c r="F12" s="15" t="s">
        <v>12</v>
      </c>
      <c r="G12" s="15" t="s">
        <v>5</v>
      </c>
      <c r="H12" s="15" t="str">
        <f t="shared" si="1"/>
        <v>COMPUTE pct_Age_20_to_29  =  Age_20_to_29/Residents * 100.</v>
      </c>
      <c r="I12" s="15" t="str">
        <f t="shared" si="2"/>
        <v>VARIABLE LABELS pct_Age_20_to_29  '% of Resident Population who are Aged 20 to 29'.</v>
      </c>
    </row>
    <row r="13" spans="1:9" x14ac:dyDescent="0.2">
      <c r="A13" s="45"/>
      <c r="B13" s="15" t="str">
        <f t="shared" si="0"/>
        <v>pct_Age_30_to_44</v>
      </c>
      <c r="C13" s="15" t="str">
        <f t="shared" si="4"/>
        <v>% of Resident Population who are Aged 30 to 44</v>
      </c>
      <c r="D13" s="15" t="s">
        <v>190</v>
      </c>
      <c r="E13" s="15" t="s">
        <v>377</v>
      </c>
      <c r="F13" s="15" t="s">
        <v>13</v>
      </c>
      <c r="G13" s="15" t="s">
        <v>5</v>
      </c>
      <c r="H13" s="15" t="str">
        <f t="shared" si="1"/>
        <v>COMPUTE pct_Age_30_to_44  =  Age_30_to_44/Residents * 100.</v>
      </c>
      <c r="I13" s="15" t="str">
        <f t="shared" si="2"/>
        <v>VARIABLE LABELS pct_Age_30_to_44  '% of Resident Population who are Aged 30 to 44'.</v>
      </c>
    </row>
    <row r="14" spans="1:9" x14ac:dyDescent="0.2">
      <c r="A14" s="45"/>
      <c r="B14" s="15" t="str">
        <f t="shared" si="0"/>
        <v>pct_Age_45_to_64</v>
      </c>
      <c r="C14" s="15" t="str">
        <f t="shared" si="4"/>
        <v>% of Resident Population who are Aged 45 to 64</v>
      </c>
      <c r="D14" s="15" t="s">
        <v>191</v>
      </c>
      <c r="E14" s="15" t="s">
        <v>377</v>
      </c>
      <c r="F14" s="15" t="s">
        <v>14</v>
      </c>
      <c r="G14" s="15" t="s">
        <v>5</v>
      </c>
      <c r="H14" s="15" t="str">
        <f t="shared" si="1"/>
        <v>COMPUTE pct_Age_45_to_64  =  Age_45_to_64/Residents * 100.</v>
      </c>
      <c r="I14" s="15" t="str">
        <f t="shared" si="2"/>
        <v>VARIABLE LABELS pct_Age_45_to_64  '% of Resident Population who are Aged 45 to 64'.</v>
      </c>
    </row>
    <row r="15" spans="1:9" x14ac:dyDescent="0.2">
      <c r="A15" s="45"/>
      <c r="B15" s="15" t="str">
        <f t="shared" si="0"/>
        <v>pct_Age_65_to_84</v>
      </c>
      <c r="C15" s="15" t="str">
        <f t="shared" si="4"/>
        <v>% of Resident Population who are Aged 65 to 84</v>
      </c>
      <c r="D15" s="15" t="s">
        <v>192</v>
      </c>
      <c r="E15" s="15" t="s">
        <v>377</v>
      </c>
      <c r="F15" s="15" t="s">
        <v>15</v>
      </c>
      <c r="G15" s="15" t="s">
        <v>5</v>
      </c>
      <c r="H15" s="15" t="str">
        <f t="shared" si="1"/>
        <v>COMPUTE pct_Age_65_to_84  =  Age_65_to_84/Residents * 100.</v>
      </c>
      <c r="I15" s="15" t="str">
        <f t="shared" si="2"/>
        <v>VARIABLE LABELS pct_Age_65_to_84  '% of Resident Population who are Aged 65 to 84'.</v>
      </c>
    </row>
    <row r="16" spans="1:9" x14ac:dyDescent="0.2">
      <c r="A16" s="45"/>
      <c r="B16" s="15" t="str">
        <f t="shared" si="0"/>
        <v>pct_Age_85_and_over</v>
      </c>
      <c r="C16" s="15" t="str">
        <f t="shared" si="4"/>
        <v>% of Resident Population who are Aged 85 and over</v>
      </c>
      <c r="D16" s="15" t="s">
        <v>249</v>
      </c>
      <c r="E16" s="15" t="s">
        <v>377</v>
      </c>
      <c r="F16" s="15" t="s">
        <v>250</v>
      </c>
      <c r="G16" s="15" t="s">
        <v>5</v>
      </c>
      <c r="H16" s="15" t="str">
        <f t="shared" si="1"/>
        <v>COMPUTE pct_Age_85_and_over  =  Age_85_and_over/Residents * 100.</v>
      </c>
      <c r="I16" s="15" t="str">
        <f t="shared" si="2"/>
        <v>VARIABLE LABELS pct_Age_85_and_over  '% of Resident Population who are Aged 85 and over'.</v>
      </c>
    </row>
    <row r="17" spans="1:9" x14ac:dyDescent="0.2">
      <c r="A17" s="45"/>
      <c r="B17" s="15" t="s">
        <v>16</v>
      </c>
      <c r="C17" s="15" t="s">
        <v>93</v>
      </c>
      <c r="D17" s="15" t="s">
        <v>93</v>
      </c>
      <c r="E17" s="15" t="s">
        <v>377</v>
      </c>
      <c r="F17" s="15" t="s">
        <v>16</v>
      </c>
      <c r="G17" s="15" t="s">
        <v>5</v>
      </c>
      <c r="H17" s="9" t="s">
        <v>336</v>
      </c>
      <c r="I17" s="15" t="str">
        <f t="shared" si="2"/>
        <v>VARIABLE LABELS Mean_age  'Mean age'.</v>
      </c>
    </row>
    <row r="18" spans="1:9" x14ac:dyDescent="0.2">
      <c r="A18" s="46"/>
      <c r="B18" s="19" t="s">
        <v>17</v>
      </c>
      <c r="C18" s="19" t="s">
        <v>94</v>
      </c>
      <c r="D18" s="19" t="s">
        <v>94</v>
      </c>
      <c r="E18" s="19" t="s">
        <v>377</v>
      </c>
      <c r="F18" s="19" t="s">
        <v>17</v>
      </c>
      <c r="G18" s="19" t="s">
        <v>5</v>
      </c>
      <c r="H18" s="10" t="s">
        <v>336</v>
      </c>
      <c r="I18" s="15" t="str">
        <f t="shared" si="2"/>
        <v>VARIABLE LABELS Median_age  'Median age'.</v>
      </c>
    </row>
    <row r="19" spans="1:9" x14ac:dyDescent="0.2">
      <c r="A19" s="47" t="s">
        <v>298</v>
      </c>
      <c r="B19" s="11" t="s">
        <v>307</v>
      </c>
      <c r="C19" s="11" t="s">
        <v>384</v>
      </c>
      <c r="D19" s="11" t="s">
        <v>299</v>
      </c>
      <c r="E19" s="11" t="s">
        <v>6</v>
      </c>
      <c r="F19" s="11" t="s">
        <v>303</v>
      </c>
      <c r="G19" s="11" t="s">
        <v>6</v>
      </c>
      <c r="H19" s="11" t="str">
        <f t="shared" ref="H19:H22" si="5">CONCATENATE("COMPUTE pct_",F19,"  =  ",F19,"/",G19," * 100.")</f>
        <v>COMPUTE pct_Bedrooms_one  =  Bedrooms_one/Households * 100.</v>
      </c>
      <c r="I19" s="15" t="str">
        <f t="shared" si="2"/>
        <v>VARIABLE LABELS pct_Bedrooms_one  '% of Households with One bedroom'.</v>
      </c>
    </row>
    <row r="20" spans="1:9" x14ac:dyDescent="0.2">
      <c r="A20" s="47"/>
      <c r="B20" s="11" t="s">
        <v>308</v>
      </c>
      <c r="C20" s="11" t="s">
        <v>384</v>
      </c>
      <c r="D20" s="11" t="s">
        <v>300</v>
      </c>
      <c r="E20" s="11" t="s">
        <v>6</v>
      </c>
      <c r="F20" s="11" t="s">
        <v>304</v>
      </c>
      <c r="G20" s="11" t="s">
        <v>6</v>
      </c>
      <c r="H20" s="11" t="str">
        <f t="shared" si="5"/>
        <v>COMPUTE pct_Bedrooms_two  =  Bedrooms_two/Households * 100.</v>
      </c>
      <c r="I20" s="15" t="str">
        <f t="shared" si="2"/>
        <v>VARIABLE LABELS pct_Bedrooms_two  '% of Households with One bedroom'.</v>
      </c>
    </row>
    <row r="21" spans="1:9" x14ac:dyDescent="0.2">
      <c r="A21" s="47"/>
      <c r="B21" s="11" t="s">
        <v>309</v>
      </c>
      <c r="C21" s="11" t="s">
        <v>384</v>
      </c>
      <c r="D21" s="11" t="s">
        <v>301</v>
      </c>
      <c r="E21" s="11" t="s">
        <v>6</v>
      </c>
      <c r="F21" s="11" t="s">
        <v>305</v>
      </c>
      <c r="G21" s="11" t="s">
        <v>6</v>
      </c>
      <c r="H21" s="11" t="str">
        <f t="shared" si="5"/>
        <v>COMPUTE pct_Bedrooms_three  =  Bedrooms_three/Households * 100.</v>
      </c>
      <c r="I21" s="15" t="str">
        <f t="shared" si="2"/>
        <v>VARIABLE LABELS pct_Bedrooms_three  '% of Households with One bedroom'.</v>
      </c>
    </row>
    <row r="22" spans="1:9" x14ac:dyDescent="0.2">
      <c r="A22" s="47"/>
      <c r="B22" s="11" t="s">
        <v>310</v>
      </c>
      <c r="C22" s="11" t="s">
        <v>384</v>
      </c>
      <c r="D22" s="11" t="s">
        <v>302</v>
      </c>
      <c r="E22" s="11" t="s">
        <v>6</v>
      </c>
      <c r="F22" s="11" t="s">
        <v>306</v>
      </c>
      <c r="G22" s="11" t="s">
        <v>6</v>
      </c>
      <c r="H22" s="11" t="str">
        <f t="shared" si="5"/>
        <v>COMPUTE pct_Bedrooms_four_or_more  =  Bedrooms_four_or_more/Households * 100.</v>
      </c>
      <c r="I22" s="15" t="str">
        <f t="shared" si="2"/>
        <v>VARIABLE LABELS pct_Bedrooms_four_or_more  '% of Households with One bedroom'.</v>
      </c>
    </row>
    <row r="23" spans="1:9" x14ac:dyDescent="0.2">
      <c r="A23" s="44" t="s">
        <v>173</v>
      </c>
      <c r="B23" s="33" t="str">
        <f t="shared" ref="B23:B66" si="6">CONCATENATE("pct_",F23)</f>
        <v>pct_Cars_0</v>
      </c>
      <c r="C23" s="33" t="str">
        <f>CONCATENATE("% of ",E23," with ",D23)</f>
        <v>% of Households with No cars or vans in household</v>
      </c>
      <c r="D23" s="33" t="s">
        <v>131</v>
      </c>
      <c r="E23" s="33" t="s">
        <v>6</v>
      </c>
      <c r="F23" s="33" t="s">
        <v>61</v>
      </c>
      <c r="G23" s="33" t="s">
        <v>6</v>
      </c>
      <c r="H23" s="33" t="str">
        <f t="shared" ref="H23:H66" si="7">CONCATENATE("COMPUTE pct_",F23,"  =  ",F23,"/",G23," * 100.")</f>
        <v>COMPUTE pct_Cars_0  =  Cars_0/Households * 100.</v>
      </c>
      <c r="I23" s="15" t="str">
        <f t="shared" si="2"/>
        <v>VARIABLE LABELS pct_Cars_0  '% of Households with No cars or vans in household'.</v>
      </c>
    </row>
    <row r="24" spans="1:9" x14ac:dyDescent="0.2">
      <c r="A24" s="45"/>
      <c r="B24" s="15" t="str">
        <f t="shared" si="6"/>
        <v>pct_Cars_1</v>
      </c>
      <c r="C24" s="15" t="str">
        <f>CONCATENATE("% of ",E24," with ",D24)</f>
        <v>% of Households with 1 car or van in household</v>
      </c>
      <c r="D24" s="15" t="s">
        <v>132</v>
      </c>
      <c r="E24" s="15" t="s">
        <v>6</v>
      </c>
      <c r="F24" s="15" t="s">
        <v>62</v>
      </c>
      <c r="G24" s="15" t="s">
        <v>6</v>
      </c>
      <c r="H24" s="15" t="str">
        <f t="shared" si="7"/>
        <v>COMPUTE pct_Cars_1  =  Cars_1/Households * 100.</v>
      </c>
      <c r="I24" s="15" t="str">
        <f t="shared" si="2"/>
        <v>VARIABLE LABELS pct_Cars_1  '% of Households with 1 car or van in household'.</v>
      </c>
    </row>
    <row r="25" spans="1:9" x14ac:dyDescent="0.2">
      <c r="A25" s="46"/>
      <c r="B25" s="19" t="str">
        <f t="shared" si="6"/>
        <v>pct_Cars_2_or_more</v>
      </c>
      <c r="C25" s="19" t="str">
        <f>CONCATENATE("% of ",E25," with ",D25)</f>
        <v>% of Households with 2 or more cars or vans in household</v>
      </c>
      <c r="D25" s="19" t="s">
        <v>133</v>
      </c>
      <c r="E25" s="19" t="s">
        <v>6</v>
      </c>
      <c r="F25" s="19" t="s">
        <v>355</v>
      </c>
      <c r="G25" s="19" t="s">
        <v>6</v>
      </c>
      <c r="H25" s="19" t="str">
        <f t="shared" si="7"/>
        <v>COMPUTE pct_Cars_2_or_more  =  Cars_2_or_more/Households * 100.</v>
      </c>
      <c r="I25" s="15" t="str">
        <f t="shared" si="2"/>
        <v>VARIABLE LABELS pct_Cars_2_or_more  '% of Households with 2 or more cars or vans in household'.</v>
      </c>
    </row>
    <row r="26" spans="1:9" x14ac:dyDescent="0.2">
      <c r="A26" s="47" t="s">
        <v>290</v>
      </c>
      <c r="B26" s="11" t="str">
        <f t="shared" si="6"/>
        <v>pct_No_central_heating</v>
      </c>
      <c r="C26" s="11" t="str">
        <f>CONCATENATE("% of ",E26," with ",D26, " central heating")</f>
        <v>% of Households with No_central_heating central heating</v>
      </c>
      <c r="D26" s="11" t="s">
        <v>291</v>
      </c>
      <c r="E26" s="11" t="s">
        <v>6</v>
      </c>
      <c r="F26" s="11" t="s">
        <v>291</v>
      </c>
      <c r="G26" s="11" t="s">
        <v>6</v>
      </c>
      <c r="H26" s="11" t="str">
        <f t="shared" si="7"/>
        <v>COMPUTE pct_No_central_heating  =  No_central_heating/Households * 100.</v>
      </c>
      <c r="I26" s="15" t="str">
        <f t="shared" si="2"/>
        <v>VARIABLE LABELS pct_No_central_heating  '% of Households with No_central_heating central heating'.</v>
      </c>
    </row>
    <row r="27" spans="1:9" x14ac:dyDescent="0.2">
      <c r="A27" s="47"/>
      <c r="B27" s="11" t="str">
        <f t="shared" si="6"/>
        <v>pct_Mains_gas</v>
      </c>
      <c r="C27" s="11" t="str">
        <f>CONCATENATE("% of ",E27," with ",D27, " central heating")</f>
        <v>% of Households with Mains_gas central heating</v>
      </c>
      <c r="D27" s="11" t="s">
        <v>292</v>
      </c>
      <c r="E27" s="11" t="s">
        <v>6</v>
      </c>
      <c r="F27" s="11" t="s">
        <v>292</v>
      </c>
      <c r="G27" s="11" t="s">
        <v>6</v>
      </c>
      <c r="H27" s="11" t="str">
        <f t="shared" si="7"/>
        <v>COMPUTE pct_Mains_gas  =  Mains_gas/Households * 100.</v>
      </c>
      <c r="I27" s="15" t="str">
        <f t="shared" si="2"/>
        <v>VARIABLE LABELS pct_Mains_gas  '% of Households with Mains_gas central heating'.</v>
      </c>
    </row>
    <row r="28" spans="1:9" x14ac:dyDescent="0.2">
      <c r="A28" s="47"/>
      <c r="B28" s="11" t="str">
        <f t="shared" si="6"/>
        <v>pct_Electricity</v>
      </c>
      <c r="C28" s="11" t="str">
        <f>CONCATENATE("% of ",E28," with ",D28, " central heating")</f>
        <v>% of Households with Electricity central heating</v>
      </c>
      <c r="D28" s="11" t="s">
        <v>293</v>
      </c>
      <c r="E28" s="11" t="s">
        <v>6</v>
      </c>
      <c r="F28" s="11" t="s">
        <v>293</v>
      </c>
      <c r="G28" s="11" t="s">
        <v>6</v>
      </c>
      <c r="H28" s="11" t="str">
        <f t="shared" si="7"/>
        <v>COMPUTE pct_Electricity  =  Electricity/Households * 100.</v>
      </c>
      <c r="I28" s="15" t="str">
        <f t="shared" si="2"/>
        <v>VARIABLE LABELS pct_Electricity  '% of Households with Electricity central heating'.</v>
      </c>
    </row>
    <row r="29" spans="1:9" x14ac:dyDescent="0.2">
      <c r="A29" s="47"/>
      <c r="B29" s="11" t="str">
        <f t="shared" si="6"/>
        <v>pct_Renewables_plus</v>
      </c>
      <c r="C29" s="11" t="str">
        <f>CONCATENATE("% of ",E29," with ",D29, " of central heating")</f>
        <v>% of Households with One or more renewable sources of central heating</v>
      </c>
      <c r="D29" s="11" t="s">
        <v>297</v>
      </c>
      <c r="E29" s="11" t="s">
        <v>6</v>
      </c>
      <c r="F29" s="11" t="s">
        <v>294</v>
      </c>
      <c r="G29" s="11" t="s">
        <v>6</v>
      </c>
      <c r="H29" s="11" t="str">
        <f t="shared" si="7"/>
        <v>COMPUTE pct_Renewables_plus  =  Renewables_plus/Households * 100.</v>
      </c>
      <c r="I29" s="15" t="str">
        <f t="shared" si="2"/>
        <v>VARIABLE LABELS pct_Renewables_plus  '% of Households with One or more renewable sources of central heating'.</v>
      </c>
    </row>
    <row r="30" spans="1:9" x14ac:dyDescent="0.2">
      <c r="A30" s="47"/>
      <c r="B30" s="11" t="str">
        <f t="shared" si="6"/>
        <v>pct_Other_heating_source</v>
      </c>
      <c r="C30" s="11" t="str">
        <f>CONCATENATE("% of ",E30," with ",D30, " of central heating")</f>
        <v>% of Households with Other single or multiple non-renwable sources of central heating</v>
      </c>
      <c r="D30" s="11" t="s">
        <v>296</v>
      </c>
      <c r="E30" s="11" t="s">
        <v>6</v>
      </c>
      <c r="F30" s="11" t="s">
        <v>295</v>
      </c>
      <c r="G30" s="11" t="s">
        <v>6</v>
      </c>
      <c r="H30" s="11" t="str">
        <f t="shared" si="7"/>
        <v>COMPUTE pct_Other_heating_source  =  Other_heating_source/Households * 100.</v>
      </c>
      <c r="I30" s="15" t="str">
        <f t="shared" si="2"/>
        <v>VARIABLE LABELS pct_Other_heating_source  '% of Households with Other single or multiple non-renwable sources of central heating'.</v>
      </c>
    </row>
    <row r="31" spans="1:9" x14ac:dyDescent="0.2">
      <c r="A31" s="40" t="s">
        <v>351</v>
      </c>
      <c r="B31" s="33" t="str">
        <f>CONCATENATE("pct_",F31)</f>
        <v>pct_Works_mainly_from_home</v>
      </c>
      <c r="C31" s="33" t="str">
        <f>CONCATENATE("% of ",E31," that ",D31)</f>
        <v>% of Working Residents aged 16 plus that Work mainly at or from home</v>
      </c>
      <c r="D31" s="33" t="s">
        <v>134</v>
      </c>
      <c r="E31" s="33" t="s">
        <v>378</v>
      </c>
      <c r="F31" s="33" t="s">
        <v>318</v>
      </c>
      <c r="G31" s="33" t="s">
        <v>371</v>
      </c>
      <c r="H31" s="33" t="str">
        <f t="shared" ref="H31:H39" si="8">CONCATENATE("COMPUTE pct_",F31,"  =  ",F31,"/",G31," * 100.")</f>
        <v>COMPUTE pct_Works_mainly_from_home  =  Works_mainly_from_home/Employed_Res_16_plus * 100.</v>
      </c>
      <c r="I31" s="11" t="str">
        <f t="shared" si="2"/>
        <v>VARIABLE LABELS pct_Works_mainly_from_home  '% of Working Residents aged 16 plus that Work mainly at or from home'.</v>
      </c>
    </row>
    <row r="32" spans="1:9" x14ac:dyDescent="0.2">
      <c r="A32" s="41"/>
      <c r="B32" s="15" t="str">
        <f>CONCATENATE("pct_",F32)</f>
        <v>pct_Less_than_2km</v>
      </c>
      <c r="C32" s="15" t="str">
        <f t="shared" ref="C32:C36" si="9">CONCATENATE("% of ",E32," that ",D32)</f>
        <v>% of Working Residents aged 16 plus that Travels less than 2km to work</v>
      </c>
      <c r="D32" s="15" t="s">
        <v>323</v>
      </c>
      <c r="E32" s="15" t="s">
        <v>378</v>
      </c>
      <c r="F32" s="15" t="s">
        <v>319</v>
      </c>
      <c r="G32" s="15" t="s">
        <v>371</v>
      </c>
      <c r="H32" s="15" t="str">
        <f t="shared" si="8"/>
        <v>COMPUTE pct_Less_than_2km  =  Less_than_2km/Employed_Res_16_plus * 100.</v>
      </c>
      <c r="I32" s="11" t="str">
        <f t="shared" si="2"/>
        <v>VARIABLE LABELS pct_Less_than_2km  '% of Working Residents aged 16 plus that Travels less than 2km to work'.</v>
      </c>
    </row>
    <row r="33" spans="1:9" x14ac:dyDescent="0.2">
      <c r="A33" s="41"/>
      <c r="B33" s="15" t="str">
        <f>CONCATENATE("pct_",F33)</f>
        <v>pct_Between_2_and_10_km</v>
      </c>
      <c r="C33" s="15" t="str">
        <f t="shared" si="9"/>
        <v>% of Working Residents aged 16 plus that Travels between 2 and 10 km to work</v>
      </c>
      <c r="D33" s="15" t="s">
        <v>324</v>
      </c>
      <c r="E33" s="15" t="s">
        <v>378</v>
      </c>
      <c r="F33" s="15" t="s">
        <v>320</v>
      </c>
      <c r="G33" s="15" t="s">
        <v>371</v>
      </c>
      <c r="H33" s="15" t="str">
        <f t="shared" si="8"/>
        <v>COMPUTE pct_Between_2_and_10_km  =  Between_2_and_10_km/Employed_Res_16_plus * 100.</v>
      </c>
      <c r="I33" s="11" t="str">
        <f t="shared" si="2"/>
        <v>VARIABLE LABELS pct_Between_2_and_10_km  '% of Working Residents aged 16 plus that Travels between 2 and 10 km to work'.</v>
      </c>
    </row>
    <row r="34" spans="1:9" x14ac:dyDescent="0.2">
      <c r="A34" s="41"/>
      <c r="B34" s="15" t="str">
        <f>CONCATENATE("pct_",F34)</f>
        <v>pct_Over_10_km</v>
      </c>
      <c r="C34" s="15" t="str">
        <f t="shared" si="9"/>
        <v>% of Working Residents aged 16 plus that Travels over 10 km to work</v>
      </c>
      <c r="D34" s="15" t="s">
        <v>325</v>
      </c>
      <c r="E34" s="15" t="s">
        <v>378</v>
      </c>
      <c r="F34" s="15" t="s">
        <v>321</v>
      </c>
      <c r="G34" s="15" t="s">
        <v>371</v>
      </c>
      <c r="H34" s="15" t="str">
        <f t="shared" si="8"/>
        <v>COMPUTE pct_Over_10_km  =  Over_10_km/Employed_Res_16_plus * 100.</v>
      </c>
      <c r="I34" s="11" t="str">
        <f t="shared" si="2"/>
        <v>VARIABLE LABELS pct_Over_10_km  '% of Working Residents aged 16 plus that Travels over 10 km to work'.</v>
      </c>
    </row>
    <row r="35" spans="1:9" x14ac:dyDescent="0.2">
      <c r="A35" s="42"/>
      <c r="B35" s="19" t="str">
        <f>CONCATENATE("pct_",F35)</f>
        <v>pct_No_fixed_UK_mainland_location</v>
      </c>
      <c r="C35" s="19" t="str">
        <f t="shared" si="9"/>
        <v>% of Working Residents aged 16 plus that Works mainly at an offshore installation, in no fixed place, or outside the UK</v>
      </c>
      <c r="D35" s="19" t="s">
        <v>326</v>
      </c>
      <c r="E35" s="19" t="s">
        <v>378</v>
      </c>
      <c r="F35" s="19" t="s">
        <v>322</v>
      </c>
      <c r="G35" s="19" t="s">
        <v>371</v>
      </c>
      <c r="H35" s="19" t="str">
        <f t="shared" si="8"/>
        <v>COMPUTE pct_No_fixed_UK_mainland_location  =  No_fixed_UK_mainland_location/Employed_Res_16_plus * 100.</v>
      </c>
      <c r="I35" s="11" t="str">
        <f t="shared" si="2"/>
        <v>VARIABLE LABELS pct_No_fixed_UK_mainland_location  '% of Working Residents aged 16 plus that Works mainly at an offshore installation, in no fixed place, or outside the UK'.</v>
      </c>
    </row>
    <row r="36" spans="1:9" x14ac:dyDescent="0.2">
      <c r="A36" s="39" t="s">
        <v>352</v>
      </c>
      <c r="B36" s="11" t="str">
        <f t="shared" ref="B36:B39" si="10">CONCATENATE("pct_",F36)</f>
        <v>pct_Work_from_home</v>
      </c>
      <c r="C36" s="11" t="str">
        <f t="shared" si="9"/>
        <v>% of Working Residents aged 16 plus that Work mainly at or from home</v>
      </c>
      <c r="D36" s="11" t="s">
        <v>134</v>
      </c>
      <c r="E36" s="11" t="s">
        <v>378</v>
      </c>
      <c r="F36" s="11" t="s">
        <v>63</v>
      </c>
      <c r="G36" s="11" t="s">
        <v>371</v>
      </c>
      <c r="H36" s="11" t="str">
        <f t="shared" si="8"/>
        <v>COMPUTE pct_Work_from_home  =  Work_from_home/Employed_Res_16_plus * 100.</v>
      </c>
      <c r="I36" s="11" t="str">
        <f t="shared" si="2"/>
        <v>VARIABLE LABELS pct_Work_from_home  '% of Working Residents aged 16 plus that Work mainly at or from home'.</v>
      </c>
    </row>
    <row r="37" spans="1:9" x14ac:dyDescent="0.2">
      <c r="A37" s="39"/>
      <c r="B37" s="11" t="str">
        <f t="shared" si="10"/>
        <v>pct_Public_Transport</v>
      </c>
      <c r="C37" s="11" t="s">
        <v>385</v>
      </c>
      <c r="D37" s="11" t="s">
        <v>280</v>
      </c>
      <c r="E37" s="11" t="s">
        <v>378</v>
      </c>
      <c r="F37" s="11" t="s">
        <v>64</v>
      </c>
      <c r="G37" s="11" t="s">
        <v>371</v>
      </c>
      <c r="H37" s="11" t="str">
        <f t="shared" si="8"/>
        <v>COMPUTE pct_Public_Transport  =  Public_Transport/Employed_Res_16_plus * 100.</v>
      </c>
      <c r="I37" s="11" t="str">
        <f t="shared" si="2"/>
        <v>VARIABLE LABELS pct_Public_Transport  '% of Working Residents aged 16 plus that commute by Public Transport (Metro, tram, train, bus, taxi)'.</v>
      </c>
    </row>
    <row r="38" spans="1:9" x14ac:dyDescent="0.2">
      <c r="A38" s="39"/>
      <c r="B38" s="11" t="str">
        <f t="shared" si="10"/>
        <v>pct_Private_Transport</v>
      </c>
      <c r="C38" s="11" t="s">
        <v>385</v>
      </c>
      <c r="D38" s="11" t="s">
        <v>281</v>
      </c>
      <c r="E38" s="11" t="s">
        <v>378</v>
      </c>
      <c r="F38" s="11" t="s">
        <v>65</v>
      </c>
      <c r="G38" s="11" t="s">
        <v>371</v>
      </c>
      <c r="H38" s="11" t="str">
        <f t="shared" si="8"/>
        <v>COMPUTE pct_Private_Transport  =  Private_Transport/Employed_Res_16_plus * 100.</v>
      </c>
      <c r="I38" s="11" t="str">
        <f t="shared" si="2"/>
        <v>VARIABLE LABELS pct_Private_Transport  '% of Working Residents aged 16 plus that commute by Public Transport (Metro, tram, train, bus, taxi)'.</v>
      </c>
    </row>
    <row r="39" spans="1:9" x14ac:dyDescent="0.2">
      <c r="A39" s="48"/>
      <c r="B39" s="17" t="str">
        <f t="shared" si="10"/>
        <v>pct_Other_Transport</v>
      </c>
      <c r="C39" s="17" t="s">
        <v>385</v>
      </c>
      <c r="D39" s="17" t="s">
        <v>135</v>
      </c>
      <c r="E39" s="17" t="s">
        <v>378</v>
      </c>
      <c r="F39" s="17" t="s">
        <v>66</v>
      </c>
      <c r="G39" s="17" t="s">
        <v>371</v>
      </c>
      <c r="H39" s="11" t="str">
        <f t="shared" si="8"/>
        <v>COMPUTE pct_Other_Transport  =  Other_Transport/Employed_Res_16_plus * 100.</v>
      </c>
      <c r="I39" s="11" t="str">
        <f t="shared" si="2"/>
        <v>VARIABLE LABELS pct_Other_Transport  '% of Working Residents aged 16 plus that commute by Public Transport (Metro, tram, train, bus, taxi)'.</v>
      </c>
    </row>
    <row r="40" spans="1:9" x14ac:dyDescent="0.2">
      <c r="A40" s="40" t="s">
        <v>165</v>
      </c>
      <c r="B40" s="33" t="str">
        <f t="shared" si="6"/>
        <v>pct_CoB_United_Kingdom</v>
      </c>
      <c r="C40" s="33" t="str">
        <f>CONCATENATE("% of ",E40," born in ",D40)</f>
        <v>% of Resident Population born in United Kingdom</v>
      </c>
      <c r="D40" s="33" t="s">
        <v>107</v>
      </c>
      <c r="E40" s="33" t="s">
        <v>377</v>
      </c>
      <c r="F40" s="33" t="s">
        <v>30</v>
      </c>
      <c r="G40" s="33" t="s">
        <v>5</v>
      </c>
      <c r="H40" s="15" t="str">
        <f t="shared" si="7"/>
        <v>COMPUTE pct_CoB_United_Kingdom  =  CoB_United_Kingdom/Residents * 100.</v>
      </c>
      <c r="I40" s="11" t="str">
        <f t="shared" si="2"/>
        <v>VARIABLE LABELS pct_CoB_United_Kingdom  '% of Resident Population born in United Kingdom'.</v>
      </c>
    </row>
    <row r="41" spans="1:9" x14ac:dyDescent="0.2">
      <c r="A41" s="41"/>
      <c r="B41" s="15" t="str">
        <f t="shared" si="6"/>
        <v>pct_CoB_Ireland</v>
      </c>
      <c r="C41" s="15" t="str">
        <f t="shared" ref="C41:C44" si="11">CONCATENATE("% of ",E41," born in ",D41)</f>
        <v>% of Resident Population born in Ireland</v>
      </c>
      <c r="D41" s="15" t="s">
        <v>108</v>
      </c>
      <c r="E41" s="15" t="s">
        <v>377</v>
      </c>
      <c r="F41" s="15" t="s">
        <v>31</v>
      </c>
      <c r="G41" s="15" t="s">
        <v>5</v>
      </c>
      <c r="H41" s="15" t="str">
        <f t="shared" si="7"/>
        <v>COMPUTE pct_CoB_Ireland  =  CoB_Ireland/Residents * 100.</v>
      </c>
      <c r="I41" s="11" t="str">
        <f t="shared" si="2"/>
        <v>VARIABLE LABELS pct_CoB_Ireland  '% of Resident Population born in Ireland'.</v>
      </c>
    </row>
    <row r="42" spans="1:9" x14ac:dyDescent="0.2">
      <c r="A42" s="41"/>
      <c r="B42" s="15" t="str">
        <f t="shared" si="6"/>
        <v>pct_CoB_EU_Member_pre_2001</v>
      </c>
      <c r="C42" s="15" t="str">
        <f t="shared" si="11"/>
        <v>% of Resident Population born in Other EU: Member countries in March 2001</v>
      </c>
      <c r="D42" s="15" t="s">
        <v>109</v>
      </c>
      <c r="E42" s="15" t="s">
        <v>377</v>
      </c>
      <c r="F42" s="15" t="s">
        <v>32</v>
      </c>
      <c r="G42" s="15" t="s">
        <v>5</v>
      </c>
      <c r="H42" s="15" t="str">
        <f t="shared" si="7"/>
        <v>COMPUTE pct_CoB_EU_Member_pre_2001  =  CoB_EU_Member_pre_2001/Residents * 100.</v>
      </c>
      <c r="I42" s="11" t="str">
        <f t="shared" si="2"/>
        <v>VARIABLE LABELS pct_CoB_EU_Member_pre_2001  '% of Resident Population born in Other EU: Member countries in March 2001'.</v>
      </c>
    </row>
    <row r="43" spans="1:9" x14ac:dyDescent="0.2">
      <c r="A43" s="41"/>
      <c r="B43" s="15" t="str">
        <f t="shared" si="6"/>
        <v>pct_CoB_EU_member_post_2001</v>
      </c>
      <c r="C43" s="15" t="str">
        <f t="shared" si="11"/>
        <v>% of Resident Population born in Other EU: Accession countries April 2001 onwards</v>
      </c>
      <c r="D43" s="15" t="s">
        <v>252</v>
      </c>
      <c r="E43" s="15" t="s">
        <v>377</v>
      </c>
      <c r="F43" s="15" t="s">
        <v>251</v>
      </c>
      <c r="G43" s="15" t="s">
        <v>5</v>
      </c>
      <c r="H43" s="15" t="str">
        <f t="shared" si="7"/>
        <v>COMPUTE pct_CoB_EU_member_post_2001  =  CoB_EU_member_post_2001/Residents * 100.</v>
      </c>
      <c r="I43" s="11" t="str">
        <f t="shared" si="2"/>
        <v>VARIABLE LABELS pct_CoB_EU_member_post_2001  '% of Resident Population born in Other EU: Accession countries April 2001 onwards'.</v>
      </c>
    </row>
    <row r="44" spans="1:9" x14ac:dyDescent="0.2">
      <c r="A44" s="42"/>
      <c r="B44" s="19" t="str">
        <f t="shared" si="6"/>
        <v>pct_CoB_Other</v>
      </c>
      <c r="C44" s="19" t="str">
        <f t="shared" si="11"/>
        <v>% of Resident Population born in Other countries</v>
      </c>
      <c r="D44" s="19" t="s">
        <v>110</v>
      </c>
      <c r="E44" s="19" t="s">
        <v>377</v>
      </c>
      <c r="F44" s="19" t="s">
        <v>33</v>
      </c>
      <c r="G44" s="19" t="s">
        <v>5</v>
      </c>
      <c r="H44" s="15" t="str">
        <f t="shared" si="7"/>
        <v>COMPUTE pct_CoB_Other  =  CoB_Other/Residents * 100.</v>
      </c>
      <c r="I44" s="11" t="str">
        <f t="shared" si="2"/>
        <v>VARIABLE LABELS pct_CoB_Other  '% of Resident Population born in Other countries'.</v>
      </c>
    </row>
    <row r="45" spans="1:9" ht="16" x14ac:dyDescent="0.2">
      <c r="A45" s="32" t="s">
        <v>345</v>
      </c>
      <c r="B45" s="16" t="str">
        <f>CONCATENATE("pct_",F45)</f>
        <v>pct_Disabled</v>
      </c>
      <c r="C45" s="16" t="str">
        <f>CONCATENATE("% of ",E45," whose ",D45)</f>
        <v>% of Resident Population whose Disability limits activities a lot or a little</v>
      </c>
      <c r="D45" s="16" t="s">
        <v>263</v>
      </c>
      <c r="E45" s="16" t="s">
        <v>377</v>
      </c>
      <c r="F45" s="16" t="s">
        <v>264</v>
      </c>
      <c r="G45" s="16" t="s">
        <v>5</v>
      </c>
      <c r="H45" s="11" t="str">
        <f t="shared" si="7"/>
        <v>COMPUTE pct_Disabled  =  Disabled/Residents * 100.</v>
      </c>
      <c r="I45" s="11" t="str">
        <f t="shared" si="2"/>
        <v>VARIABLE LABELS pct_Disabled  '% of Resident Population whose Disability limits activities a lot or a little'.</v>
      </c>
    </row>
    <row r="46" spans="1:9" ht="15" customHeight="1" x14ac:dyDescent="0.2">
      <c r="A46" s="40" t="s">
        <v>174</v>
      </c>
      <c r="B46" s="33" t="str">
        <f t="shared" si="6"/>
        <v>pct_Employee_Part_time</v>
      </c>
      <c r="C46" s="33" t="str">
        <f>CONCATENATE("% of ",E46," who are ",D46)</f>
        <v>% of Residents aged 16 and over who are Economically active: Employee: Part-time</v>
      </c>
      <c r="D46" s="33" t="s">
        <v>136</v>
      </c>
      <c r="E46" s="33" t="s">
        <v>379</v>
      </c>
      <c r="F46" s="33" t="s">
        <v>253</v>
      </c>
      <c r="G46" s="33" t="s">
        <v>364</v>
      </c>
      <c r="H46" s="33" t="str">
        <f t="shared" si="7"/>
        <v>COMPUTE pct_Employee_Part_time  =  Employee_Part_time/Residents_16_plus * 100.</v>
      </c>
      <c r="I46" s="33" t="str">
        <f t="shared" si="2"/>
        <v>VARIABLE LABELS pct_Employee_Part_time  '% of Residents aged 16 and over who are Economically active: Employee: Part-time'.</v>
      </c>
    </row>
    <row r="47" spans="1:9" x14ac:dyDescent="0.2">
      <c r="A47" s="41"/>
      <c r="B47" s="15" t="str">
        <f t="shared" si="6"/>
        <v>pct_Employee_Full_time</v>
      </c>
      <c r="C47" s="15" t="str">
        <f t="shared" ref="C47:C54" si="12">CONCATENATE("% of ",E47," who are ",D47)</f>
        <v>% of Residents aged 16 and over who are Economically active: Employee: Full-time</v>
      </c>
      <c r="D47" s="15" t="s">
        <v>137</v>
      </c>
      <c r="E47" s="15" t="s">
        <v>379</v>
      </c>
      <c r="F47" s="15" t="s">
        <v>254</v>
      </c>
      <c r="G47" s="15" t="s">
        <v>364</v>
      </c>
      <c r="H47" s="15" t="str">
        <f t="shared" si="7"/>
        <v>COMPUTE pct_Employee_Full_time  =  Employee_Full_time/Residents_16_plus * 100.</v>
      </c>
      <c r="I47" s="15" t="str">
        <f t="shared" si="2"/>
        <v>VARIABLE LABELS pct_Employee_Full_time  '% of Residents aged 16 and over who are Economically active: Employee: Full-time'.</v>
      </c>
    </row>
    <row r="48" spans="1:9" x14ac:dyDescent="0.2">
      <c r="A48" s="41"/>
      <c r="B48" s="15" t="str">
        <f t="shared" si="6"/>
        <v>pct_Self_employed</v>
      </c>
      <c r="C48" s="15" t="str">
        <f t="shared" si="12"/>
        <v>% of Residents aged 16 and over who are Economically active: Self-employed</v>
      </c>
      <c r="D48" s="15" t="s">
        <v>138</v>
      </c>
      <c r="E48" s="15" t="s">
        <v>379</v>
      </c>
      <c r="F48" s="15" t="s">
        <v>67</v>
      </c>
      <c r="G48" s="15" t="s">
        <v>364</v>
      </c>
      <c r="H48" s="15" t="str">
        <f t="shared" si="7"/>
        <v>COMPUTE pct_Self_employed  =  Self_employed/Residents_16_plus * 100.</v>
      </c>
      <c r="I48" s="15" t="str">
        <f t="shared" si="2"/>
        <v>VARIABLE LABELS pct_Self_employed  '% of Residents aged 16 and over who are Economically active: Self-employed'.</v>
      </c>
    </row>
    <row r="49" spans="1:9" x14ac:dyDescent="0.2">
      <c r="A49" s="41"/>
      <c r="B49" s="15" t="str">
        <f t="shared" si="6"/>
        <v>pct_Unemployed</v>
      </c>
      <c r="C49" s="15" t="str">
        <f t="shared" si="12"/>
        <v>% of Residents aged 16 and over who are Economically active: Unemployed</v>
      </c>
      <c r="D49" s="15" t="s">
        <v>139</v>
      </c>
      <c r="E49" s="15" t="s">
        <v>379</v>
      </c>
      <c r="F49" s="15" t="s">
        <v>68</v>
      </c>
      <c r="G49" s="15" t="s">
        <v>364</v>
      </c>
      <c r="H49" s="15" t="str">
        <f t="shared" si="7"/>
        <v>COMPUTE pct_Unemployed  =  Unemployed/Residents_16_plus * 100.</v>
      </c>
      <c r="I49" s="15" t="str">
        <f t="shared" si="2"/>
        <v>VARIABLE LABELS pct_Unemployed  '% of Residents aged 16 and over who are Economically active: Unemployed'.</v>
      </c>
    </row>
    <row r="50" spans="1:9" x14ac:dyDescent="0.2">
      <c r="A50" s="41"/>
      <c r="B50" s="15" t="str">
        <f t="shared" si="6"/>
        <v>pct_Student</v>
      </c>
      <c r="C50" s="15" t="str">
        <f t="shared" si="12"/>
        <v>% of Residents aged 16 and over who are Economically (in)active: Full-time student</v>
      </c>
      <c r="D50" s="15" t="s">
        <v>338</v>
      </c>
      <c r="E50" s="15" t="s">
        <v>379</v>
      </c>
      <c r="F50" s="15" t="s">
        <v>255</v>
      </c>
      <c r="G50" s="15" t="s">
        <v>364</v>
      </c>
      <c r="H50" s="15" t="str">
        <f t="shared" si="7"/>
        <v>COMPUTE pct_Student  =  Student/Residents_16_plus * 100.</v>
      </c>
      <c r="I50" s="15" t="str">
        <f t="shared" si="2"/>
        <v>VARIABLE LABELS pct_Student  '% of Residents aged 16 and over who are Economically (in)active: Full-time student'.</v>
      </c>
    </row>
    <row r="51" spans="1:9" x14ac:dyDescent="0.2">
      <c r="A51" s="41"/>
      <c r="B51" s="15" t="str">
        <f t="shared" si="6"/>
        <v>pct_Retired</v>
      </c>
      <c r="C51" s="15" t="str">
        <f t="shared" si="12"/>
        <v>% of Residents aged 16 and over who are Economically inactive: Retired</v>
      </c>
      <c r="D51" s="15" t="s">
        <v>140</v>
      </c>
      <c r="E51" s="15" t="s">
        <v>379</v>
      </c>
      <c r="F51" s="15" t="s">
        <v>69</v>
      </c>
      <c r="G51" s="15" t="s">
        <v>364</v>
      </c>
      <c r="H51" s="15" t="str">
        <f t="shared" si="7"/>
        <v>COMPUTE pct_Retired  =  Retired/Residents_16_plus * 100.</v>
      </c>
      <c r="I51" s="15" t="str">
        <f t="shared" si="2"/>
        <v>VARIABLE LABELS pct_Retired  '% of Residents aged 16 and over who are Economically inactive: Retired'.</v>
      </c>
    </row>
    <row r="52" spans="1:9" x14ac:dyDescent="0.2">
      <c r="A52" s="41"/>
      <c r="B52" s="15" t="str">
        <f t="shared" si="6"/>
        <v>pct_Looking_after_home_or_family</v>
      </c>
      <c r="C52" s="15" t="str">
        <f t="shared" si="12"/>
        <v>% of Residents aged 16 and over who are Economically inactive: Looking after home or family</v>
      </c>
      <c r="D52" s="15" t="s">
        <v>141</v>
      </c>
      <c r="E52" s="15" t="s">
        <v>379</v>
      </c>
      <c r="F52" s="15" t="s">
        <v>70</v>
      </c>
      <c r="G52" s="15" t="s">
        <v>364</v>
      </c>
      <c r="H52" s="15" t="str">
        <f t="shared" si="7"/>
        <v>COMPUTE pct_Looking_after_home_or_family  =  Looking_after_home_or_family/Residents_16_plus * 100.</v>
      </c>
      <c r="I52" s="15" t="str">
        <f t="shared" si="2"/>
        <v>VARIABLE LABELS pct_Looking_after_home_or_family  '% of Residents aged 16 and over who are Economically inactive: Looking after home or family'.</v>
      </c>
    </row>
    <row r="53" spans="1:9" x14ac:dyDescent="0.2">
      <c r="A53" s="41"/>
      <c r="B53" s="15" t="str">
        <f t="shared" si="6"/>
        <v>pct_Longterm_sick_or_disabled</v>
      </c>
      <c r="C53" s="15" t="str">
        <f t="shared" si="12"/>
        <v>% of Residents aged 16 and over who are Economically inactive: Long-term sick or disabled</v>
      </c>
      <c r="D53" s="15" t="s">
        <v>142</v>
      </c>
      <c r="E53" s="15" t="s">
        <v>379</v>
      </c>
      <c r="F53" s="15" t="s">
        <v>71</v>
      </c>
      <c r="G53" s="15" t="s">
        <v>364</v>
      </c>
      <c r="H53" s="15" t="str">
        <f t="shared" si="7"/>
        <v>COMPUTE pct_Longterm_sick_or_disabled  =  Longterm_sick_or_disabled/Residents_16_plus * 100.</v>
      </c>
      <c r="I53" s="15" t="str">
        <f t="shared" si="2"/>
        <v>VARIABLE LABELS pct_Longterm_sick_or_disabled  '% of Residents aged 16 and over who are Economically inactive: Long-term sick or disabled'.</v>
      </c>
    </row>
    <row r="54" spans="1:9" x14ac:dyDescent="0.2">
      <c r="A54" s="42"/>
      <c r="B54" s="19" t="str">
        <f t="shared" si="6"/>
        <v>pct_Economically_inactive_Other</v>
      </c>
      <c r="C54" s="19" t="str">
        <f t="shared" si="12"/>
        <v>% of Residents aged 16 and over who are Economically inactive: Other</v>
      </c>
      <c r="D54" s="19" t="s">
        <v>143</v>
      </c>
      <c r="E54" s="19" t="s">
        <v>379</v>
      </c>
      <c r="F54" s="19" t="s">
        <v>72</v>
      </c>
      <c r="G54" s="19" t="s">
        <v>364</v>
      </c>
      <c r="H54" s="19" t="str">
        <f t="shared" si="7"/>
        <v>COMPUTE pct_Economically_inactive_Other  =  Economically_inactive_Other/Residents_16_plus * 100.</v>
      </c>
      <c r="I54" s="19" t="str">
        <f t="shared" si="2"/>
        <v>VARIABLE LABELS pct_Economically_inactive_Other  '% of Residents aged 16 and over who are Economically inactive: Other'.</v>
      </c>
    </row>
    <row r="55" spans="1:9" x14ac:dyDescent="0.2">
      <c r="A55" s="47" t="s">
        <v>163</v>
      </c>
      <c r="B55" s="11" t="str">
        <f t="shared" si="6"/>
        <v>pct_White_British_and_Irish</v>
      </c>
      <c r="C55" s="11" t="str">
        <f>CONCATENATE("% of ",E55," who are ",D55)</f>
        <v>% of Resident Population who are White: British and Irish</v>
      </c>
      <c r="D55" s="11" t="s">
        <v>95</v>
      </c>
      <c r="E55" s="11" t="s">
        <v>377</v>
      </c>
      <c r="F55" s="11" t="s">
        <v>18</v>
      </c>
      <c r="G55" s="11" t="s">
        <v>5</v>
      </c>
      <c r="H55" s="11" t="str">
        <f t="shared" si="7"/>
        <v>COMPUTE pct_White_British_and_Irish  =  White_British_and_Irish/Residents * 100.</v>
      </c>
      <c r="I55" s="11" t="str">
        <f t="shared" si="2"/>
        <v>VARIABLE LABELS pct_White_British_and_Irish  '% of Resident Population who are White: British and Irish'.</v>
      </c>
    </row>
    <row r="56" spans="1:9" x14ac:dyDescent="0.2">
      <c r="A56" s="47"/>
      <c r="B56" s="11" t="str">
        <f t="shared" si="6"/>
        <v>pct_White_other</v>
      </c>
      <c r="C56" s="11" t="str">
        <f t="shared" ref="C56:C66" si="13">CONCATENATE("% of ",E56," who are ",D56)</f>
        <v>% of Resident Population who are White: Other White</v>
      </c>
      <c r="D56" s="11" t="s">
        <v>96</v>
      </c>
      <c r="E56" s="11" t="s">
        <v>377</v>
      </c>
      <c r="F56" s="11" t="s">
        <v>19</v>
      </c>
      <c r="G56" s="11" t="s">
        <v>5</v>
      </c>
      <c r="H56" s="11" t="str">
        <f t="shared" si="7"/>
        <v>COMPUTE pct_White_other  =  White_other/Residents * 100.</v>
      </c>
      <c r="I56" s="11" t="str">
        <f t="shared" si="2"/>
        <v>VARIABLE LABELS pct_White_other  '% of Resident Population who are White: Other White'.</v>
      </c>
    </row>
    <row r="57" spans="1:9" x14ac:dyDescent="0.2">
      <c r="A57" s="47"/>
      <c r="B57" s="11" t="str">
        <f t="shared" si="6"/>
        <v>pct_Indian</v>
      </c>
      <c r="C57" s="11" t="str">
        <f t="shared" si="13"/>
        <v>% of Resident Population who are Asian/Asian British: Indian</v>
      </c>
      <c r="D57" s="11" t="s">
        <v>98</v>
      </c>
      <c r="E57" s="11" t="s">
        <v>377</v>
      </c>
      <c r="F57" s="11" t="s">
        <v>21</v>
      </c>
      <c r="G57" s="11" t="s">
        <v>5</v>
      </c>
      <c r="H57" s="11" t="str">
        <f t="shared" si="7"/>
        <v>COMPUTE pct_Indian  =  Indian/Residents * 100.</v>
      </c>
      <c r="I57" s="11" t="str">
        <f t="shared" si="2"/>
        <v>VARIABLE LABELS pct_Indian  '% of Resident Population who are Asian/Asian British: Indian'.</v>
      </c>
    </row>
    <row r="58" spans="1:9" x14ac:dyDescent="0.2">
      <c r="A58" s="47"/>
      <c r="B58" s="11" t="str">
        <f t="shared" si="6"/>
        <v>pct_Pakistani</v>
      </c>
      <c r="C58" s="11" t="str">
        <f t="shared" si="13"/>
        <v>% of Resident Population who are Asian/Asian British: Pakistani</v>
      </c>
      <c r="D58" s="11" t="s">
        <v>99</v>
      </c>
      <c r="E58" s="11" t="s">
        <v>377</v>
      </c>
      <c r="F58" s="11" t="s">
        <v>22</v>
      </c>
      <c r="G58" s="11" t="s">
        <v>5</v>
      </c>
      <c r="H58" s="11" t="str">
        <f t="shared" si="7"/>
        <v>COMPUTE pct_Pakistani  =  Pakistani/Residents * 100.</v>
      </c>
      <c r="I58" s="11" t="str">
        <f t="shared" si="2"/>
        <v>VARIABLE LABELS pct_Pakistani  '% of Resident Population who are Asian/Asian British: Pakistani'.</v>
      </c>
    </row>
    <row r="59" spans="1:9" x14ac:dyDescent="0.2">
      <c r="A59" s="47"/>
      <c r="B59" s="11" t="str">
        <f t="shared" si="6"/>
        <v>pct_Bangladeshi</v>
      </c>
      <c r="C59" s="11" t="str">
        <f t="shared" si="13"/>
        <v>% of Resident Population who are Asian/Asian British: Bangladeshi</v>
      </c>
      <c r="D59" s="11" t="s">
        <v>100</v>
      </c>
      <c r="E59" s="11" t="s">
        <v>377</v>
      </c>
      <c r="F59" s="11" t="s">
        <v>23</v>
      </c>
      <c r="G59" s="11" t="s">
        <v>5</v>
      </c>
      <c r="H59" s="11" t="str">
        <f t="shared" si="7"/>
        <v>COMPUTE pct_Bangladeshi  =  Bangladeshi/Residents * 100.</v>
      </c>
      <c r="I59" s="11" t="str">
        <f t="shared" si="2"/>
        <v>VARIABLE LABELS pct_Bangladeshi  '% of Resident Population who are Asian/Asian British: Bangladeshi'.</v>
      </c>
    </row>
    <row r="60" spans="1:9" x14ac:dyDescent="0.2">
      <c r="A60" s="47"/>
      <c r="B60" s="11" t="str">
        <f t="shared" si="6"/>
        <v>pct_Chinese</v>
      </c>
      <c r="C60" s="11" t="str">
        <f t="shared" si="13"/>
        <v>% of Resident Population who are Asian/Asian British: Chinese</v>
      </c>
      <c r="D60" s="11" t="s">
        <v>101</v>
      </c>
      <c r="E60" s="11" t="s">
        <v>377</v>
      </c>
      <c r="F60" s="11" t="s">
        <v>24</v>
      </c>
      <c r="G60" s="11" t="s">
        <v>5</v>
      </c>
      <c r="H60" s="11" t="str">
        <f t="shared" si="7"/>
        <v>COMPUTE pct_Chinese  =  Chinese/Residents * 100.</v>
      </c>
      <c r="I60" s="11" t="str">
        <f t="shared" si="2"/>
        <v>VARIABLE LABELS pct_Chinese  '% of Resident Population who are Asian/Asian British: Chinese'.</v>
      </c>
    </row>
    <row r="61" spans="1:9" x14ac:dyDescent="0.2">
      <c r="A61" s="47"/>
      <c r="B61" s="11" t="str">
        <f t="shared" si="6"/>
        <v>pct_Asian_Other</v>
      </c>
      <c r="C61" s="11" t="str">
        <f t="shared" si="13"/>
        <v>% of Resident Population who are Asian/Asian British: Other Asian</v>
      </c>
      <c r="D61" s="11" t="s">
        <v>102</v>
      </c>
      <c r="E61" s="11" t="s">
        <v>377</v>
      </c>
      <c r="F61" s="11" t="s">
        <v>262</v>
      </c>
      <c r="G61" s="11" t="s">
        <v>5</v>
      </c>
      <c r="H61" s="11" t="str">
        <f t="shared" si="7"/>
        <v>COMPUTE pct_Asian_Other  =  Asian_Other/Residents * 100.</v>
      </c>
      <c r="I61" s="11" t="str">
        <f t="shared" si="2"/>
        <v>VARIABLE LABELS pct_Asian_Other  '% of Resident Population who are Asian/Asian British: Other Asian'.</v>
      </c>
    </row>
    <row r="62" spans="1:9" x14ac:dyDescent="0.2">
      <c r="A62" s="47"/>
      <c r="B62" s="11" t="str">
        <f t="shared" si="6"/>
        <v>pct_Black_African</v>
      </c>
      <c r="C62" s="11" t="str">
        <f t="shared" si="13"/>
        <v>% of Resident Population who are Black African</v>
      </c>
      <c r="D62" s="11" t="s">
        <v>259</v>
      </c>
      <c r="E62" s="11" t="s">
        <v>377</v>
      </c>
      <c r="F62" s="11" t="s">
        <v>256</v>
      </c>
      <c r="G62" s="11" t="s">
        <v>5</v>
      </c>
      <c r="H62" s="11" t="str">
        <f t="shared" si="7"/>
        <v>COMPUTE pct_Black_African  =  Black_African/Residents * 100.</v>
      </c>
      <c r="I62" s="11" t="str">
        <f t="shared" si="2"/>
        <v>VARIABLE LABELS pct_Black_African  '% of Resident Population who are Black African'.</v>
      </c>
    </row>
    <row r="63" spans="1:9" x14ac:dyDescent="0.2">
      <c r="A63" s="47"/>
      <c r="B63" s="11" t="str">
        <f t="shared" si="6"/>
        <v>pct_Black_Caribbean</v>
      </c>
      <c r="C63" s="11" t="str">
        <f t="shared" si="13"/>
        <v>% of Resident Population who are Black Caribbean</v>
      </c>
      <c r="D63" s="11" t="s">
        <v>260</v>
      </c>
      <c r="E63" s="11" t="s">
        <v>377</v>
      </c>
      <c r="F63" s="11" t="s">
        <v>257</v>
      </c>
      <c r="G63" s="11" t="s">
        <v>5</v>
      </c>
      <c r="H63" s="11" t="str">
        <f t="shared" si="7"/>
        <v>COMPUTE pct_Black_Caribbean  =  Black_Caribbean/Residents * 100.</v>
      </c>
      <c r="I63" s="11" t="str">
        <f t="shared" si="2"/>
        <v>VARIABLE LABELS pct_Black_Caribbean  '% of Resident Population who are Black Caribbean'.</v>
      </c>
    </row>
    <row r="64" spans="1:9" x14ac:dyDescent="0.2">
      <c r="A64" s="47"/>
      <c r="B64" s="11" t="str">
        <f t="shared" si="6"/>
        <v>pct_Black_Other</v>
      </c>
      <c r="C64" s="11" t="str">
        <f t="shared" si="13"/>
        <v>% of Resident Population who are Black Other</v>
      </c>
      <c r="D64" s="11" t="s">
        <v>261</v>
      </c>
      <c r="E64" s="11" t="s">
        <v>377</v>
      </c>
      <c r="F64" s="11" t="s">
        <v>258</v>
      </c>
      <c r="G64" s="11" t="s">
        <v>5</v>
      </c>
      <c r="H64" s="11" t="str">
        <f t="shared" si="7"/>
        <v>COMPUTE pct_Black_Other  =  Black_Other/Residents * 100.</v>
      </c>
      <c r="I64" s="11" t="str">
        <f t="shared" ref="I64:I127" si="14">CONCATENATE("VARIABLE LABELS ",B64,"  '",C64,"'.")</f>
        <v>VARIABLE LABELS pct_Black_Other  '% of Resident Population who are Black Other'.</v>
      </c>
    </row>
    <row r="65" spans="1:9" x14ac:dyDescent="0.2">
      <c r="A65" s="47"/>
      <c r="B65" s="11" t="str">
        <f t="shared" si="6"/>
        <v>pct_Mixed</v>
      </c>
      <c r="C65" s="11" t="str">
        <f t="shared" si="13"/>
        <v>% of Resident Population who are Mixed/multiple ethnic group: Other Mixed</v>
      </c>
      <c r="D65" s="11" t="s">
        <v>97</v>
      </c>
      <c r="E65" s="11" t="s">
        <v>377</v>
      </c>
      <c r="F65" s="11" t="s">
        <v>20</v>
      </c>
      <c r="G65" s="11" t="s">
        <v>5</v>
      </c>
      <c r="H65" s="11" t="str">
        <f t="shared" si="7"/>
        <v>COMPUTE pct_Mixed  =  Mixed/Residents * 100.</v>
      </c>
      <c r="I65" s="11" t="str">
        <f t="shared" si="14"/>
        <v>VARIABLE LABELS pct_Mixed  '% of Resident Population who are Mixed/multiple ethnic group: Other Mixed'.</v>
      </c>
    </row>
    <row r="66" spans="1:9" x14ac:dyDescent="0.2">
      <c r="A66" s="47"/>
      <c r="B66" s="11" t="str">
        <f t="shared" si="6"/>
        <v>pct_Other_ethnicity</v>
      </c>
      <c r="C66" s="11" t="str">
        <f t="shared" si="13"/>
        <v>% of Resident Population who are Arab or Other Ethnic Groups</v>
      </c>
      <c r="D66" s="11" t="s">
        <v>103</v>
      </c>
      <c r="E66" s="11" t="s">
        <v>377</v>
      </c>
      <c r="F66" s="11" t="s">
        <v>25</v>
      </c>
      <c r="G66" s="11" t="s">
        <v>5</v>
      </c>
      <c r="H66" s="11" t="str">
        <f t="shared" si="7"/>
        <v>COMPUTE pct_Other_ethnicity  =  Other_ethnicity/Residents * 100.</v>
      </c>
      <c r="I66" s="11" t="str">
        <f t="shared" si="14"/>
        <v>VARIABLE LABELS pct_Other_ethnicity  '% of Resident Population who are Arab or Other Ethnic Groups'.</v>
      </c>
    </row>
    <row r="67" spans="1:9" x14ac:dyDescent="0.2">
      <c r="A67" s="40" t="s">
        <v>395</v>
      </c>
      <c r="B67" s="33" t="s">
        <v>239</v>
      </c>
      <c r="C67" s="33" t="str">
        <f>CONCATENATE("% of ",E67," who identy as ",D67)</f>
        <v>% of Residents aged 16 and over who identy as Sex at birth</v>
      </c>
      <c r="D67" s="33" t="s">
        <v>243</v>
      </c>
      <c r="E67" s="33" t="s">
        <v>379</v>
      </c>
      <c r="F67" s="33" t="s">
        <v>270</v>
      </c>
      <c r="G67" s="33" t="s">
        <v>364</v>
      </c>
      <c r="H67" s="33" t="str">
        <f t="shared" ref="H67:H71" si="15">CONCATENATE("COMPUTE pct_",F67,"  =  ",F67,"/",G67," * 100.")</f>
        <v>COMPUTE pct_Sex_at_Birth  =  Sex_at_Birth/Residents_16_plus * 100.</v>
      </c>
      <c r="I67" s="11" t="str">
        <f t="shared" si="14"/>
        <v>VARIABLE LABELS pct_Sex_at_Birth  '% of Residents aged 16 and over who identy as Sex at birth'.</v>
      </c>
    </row>
    <row r="68" spans="1:9" x14ac:dyDescent="0.2">
      <c r="A68" s="41"/>
      <c r="B68" s="15" t="s">
        <v>240</v>
      </c>
      <c r="C68" s="15" t="str">
        <f>CONCATENATE("% of ",E68," who identify as ",D68)</f>
        <v>% of Residents aged 16 and over who identify as Transexual</v>
      </c>
      <c r="D68" s="15" t="s">
        <v>244</v>
      </c>
      <c r="E68" s="15" t="s">
        <v>379</v>
      </c>
      <c r="F68" s="15" t="s">
        <v>244</v>
      </c>
      <c r="G68" s="15" t="s">
        <v>364</v>
      </c>
      <c r="H68" s="15" t="str">
        <f t="shared" si="15"/>
        <v>COMPUTE pct_Transexual  =  Transexual/Residents_16_plus * 100.</v>
      </c>
      <c r="I68" s="11" t="str">
        <f t="shared" si="14"/>
        <v>VARIABLE LABELS pct_Transexual  '% of Residents aged 16 and over who identify as Transexual'.</v>
      </c>
    </row>
    <row r="69" spans="1:9" x14ac:dyDescent="0.2">
      <c r="A69" s="41"/>
      <c r="B69" s="15" t="s">
        <v>241</v>
      </c>
      <c r="C69" s="15" t="str">
        <f>CONCATENATE("% of ",E69," who identify as ",D69)</f>
        <v>% of Residents aged 16 and over who identify as Other gender identity</v>
      </c>
      <c r="D69" s="15" t="s">
        <v>245</v>
      </c>
      <c r="E69" s="15" t="s">
        <v>379</v>
      </c>
      <c r="F69" s="15" t="s">
        <v>271</v>
      </c>
      <c r="G69" s="15" t="s">
        <v>364</v>
      </c>
      <c r="H69" s="15" t="str">
        <f t="shared" si="15"/>
        <v>COMPUTE pct_Other_gender_identity  =  Other_gender_identity/Residents_16_plus * 100.</v>
      </c>
      <c r="I69" s="11" t="str">
        <f t="shared" si="14"/>
        <v>VARIABLE LABELS pct_Other_gender_identity  '% of Residents aged 16 and over who identify as Other gender identity'.</v>
      </c>
    </row>
    <row r="70" spans="1:9" x14ac:dyDescent="0.2">
      <c r="A70" s="42"/>
      <c r="B70" s="19" t="s">
        <v>242</v>
      </c>
      <c r="C70" s="19" t="str">
        <f>CONCATENATE("% of ",E70," who identify as ",D70)</f>
        <v>% of Residents aged 16 and over who identify as Gender identity not stated</v>
      </c>
      <c r="D70" s="19" t="s">
        <v>246</v>
      </c>
      <c r="E70" s="19" t="s">
        <v>379</v>
      </c>
      <c r="F70" s="19" t="s">
        <v>272</v>
      </c>
      <c r="G70" s="19" t="s">
        <v>364</v>
      </c>
      <c r="H70" s="19" t="str">
        <f t="shared" si="15"/>
        <v>COMPUTE pct_Gender_identity_not_stated  =  Gender_identity_not_stated/Residents_16_plus * 100.</v>
      </c>
      <c r="I70" s="11" t="str">
        <f t="shared" si="14"/>
        <v>VARIABLE LABELS Pct_Gender_Identity_not_stated  '% of Residents aged 16 and over who identify as Gender identity not stated'.</v>
      </c>
    </row>
    <row r="71" spans="1:9" x14ac:dyDescent="0.2">
      <c r="A71" s="49" t="s">
        <v>171</v>
      </c>
      <c r="B71" s="11" t="str">
        <f t="shared" ref="B71" si="16">CONCATENATE("pct_",F71)</f>
        <v>pct_Very_good_health</v>
      </c>
      <c r="C71" s="11" t="s">
        <v>386</v>
      </c>
      <c r="D71" s="11" t="s">
        <v>122</v>
      </c>
      <c r="E71" s="11" t="s">
        <v>377</v>
      </c>
      <c r="F71" s="11" t="s">
        <v>51</v>
      </c>
      <c r="G71" s="11" t="s">
        <v>5</v>
      </c>
      <c r="H71" s="11" t="str">
        <f t="shared" si="15"/>
        <v>COMPUTE pct_Very_good_health  =  Very_good_health/Residents * 100.</v>
      </c>
      <c r="I71" s="11" t="str">
        <f t="shared" si="14"/>
        <v>VARIABLE LABELS pct_Very_good_health  '% of Resident Population who have Very good health'.</v>
      </c>
    </row>
    <row r="72" spans="1:9" x14ac:dyDescent="0.2">
      <c r="A72" s="47"/>
      <c r="B72" s="11" t="str">
        <f t="shared" ref="B72:B75" si="17">CONCATENATE("pct_",F72)</f>
        <v>pct_Good_health</v>
      </c>
      <c r="C72" s="11" t="s">
        <v>386</v>
      </c>
      <c r="D72" s="11" t="s">
        <v>123</v>
      </c>
      <c r="E72" s="11" t="s">
        <v>377</v>
      </c>
      <c r="F72" s="11" t="s">
        <v>52</v>
      </c>
      <c r="G72" s="11" t="s">
        <v>5</v>
      </c>
      <c r="H72" s="11" t="str">
        <f t="shared" ref="H72:H116" si="18">CONCATENATE("COMPUTE pct_",F72,"  =  ",F72,"/",G72," * 100.")</f>
        <v>COMPUTE pct_Good_health  =  Good_health/Residents * 100.</v>
      </c>
      <c r="I72" s="11" t="str">
        <f t="shared" si="14"/>
        <v>VARIABLE LABELS pct_Good_health  '% of Resident Population who have Very good health'.</v>
      </c>
    </row>
    <row r="73" spans="1:9" x14ac:dyDescent="0.2">
      <c r="A73" s="47"/>
      <c r="B73" s="11" t="str">
        <f t="shared" si="17"/>
        <v>pct_Fair_health</v>
      </c>
      <c r="C73" s="11" t="s">
        <v>386</v>
      </c>
      <c r="D73" s="11" t="s">
        <v>124</v>
      </c>
      <c r="E73" s="11" t="s">
        <v>377</v>
      </c>
      <c r="F73" s="11" t="s">
        <v>53</v>
      </c>
      <c r="G73" s="11" t="s">
        <v>5</v>
      </c>
      <c r="H73" s="11" t="str">
        <f t="shared" si="18"/>
        <v>COMPUTE pct_Fair_health  =  Fair_health/Residents * 100.</v>
      </c>
      <c r="I73" s="11" t="str">
        <f t="shared" si="14"/>
        <v>VARIABLE LABELS pct_Fair_health  '% of Resident Population who have Very good health'.</v>
      </c>
    </row>
    <row r="74" spans="1:9" x14ac:dyDescent="0.2">
      <c r="A74" s="47"/>
      <c r="B74" s="11" t="str">
        <f t="shared" si="17"/>
        <v>pct_Bad_health</v>
      </c>
      <c r="C74" s="11" t="s">
        <v>386</v>
      </c>
      <c r="D74" s="11" t="s">
        <v>125</v>
      </c>
      <c r="E74" s="11" t="s">
        <v>377</v>
      </c>
      <c r="F74" s="11" t="s">
        <v>54</v>
      </c>
      <c r="G74" s="11" t="s">
        <v>5</v>
      </c>
      <c r="H74" s="11" t="str">
        <f t="shared" si="18"/>
        <v>COMPUTE pct_Bad_health  =  Bad_health/Residents * 100.</v>
      </c>
      <c r="I74" s="11" t="str">
        <f t="shared" si="14"/>
        <v>VARIABLE LABELS pct_Bad_health  '% of Resident Population who have Very good health'.</v>
      </c>
    </row>
    <row r="75" spans="1:9" x14ac:dyDescent="0.2">
      <c r="A75" s="50"/>
      <c r="B75" s="17" t="str">
        <f t="shared" si="17"/>
        <v>pct_Very_bad_health</v>
      </c>
      <c r="C75" s="17" t="s">
        <v>386</v>
      </c>
      <c r="D75" s="17" t="s">
        <v>126</v>
      </c>
      <c r="E75" s="17" t="s">
        <v>377</v>
      </c>
      <c r="F75" s="17" t="s">
        <v>55</v>
      </c>
      <c r="G75" s="17" t="s">
        <v>5</v>
      </c>
      <c r="H75" s="11" t="str">
        <f t="shared" si="18"/>
        <v>COMPUTE pct_Very_bad_health  =  Very_bad_health/Residents * 100.</v>
      </c>
      <c r="I75" s="11" t="str">
        <f t="shared" si="14"/>
        <v>VARIABLE LABELS pct_Very_bad_health  '% of Resident Population who have Very good health'.</v>
      </c>
    </row>
    <row r="76" spans="1:9" x14ac:dyDescent="0.2">
      <c r="A76" s="40" t="s">
        <v>172</v>
      </c>
      <c r="B76" s="33" t="str">
        <f t="shared" ref="B76:B89" si="19">CONCATENATE("pct_",F76)</f>
        <v>pct_No_qualifications</v>
      </c>
      <c r="C76" s="33" t="str">
        <f>CONCATENATE("% of ",E76," with ",D76)</f>
        <v>% of Residents aged 16 and over with No qualifications</v>
      </c>
      <c r="D76" s="33" t="s">
        <v>127</v>
      </c>
      <c r="E76" s="33" t="s">
        <v>379</v>
      </c>
      <c r="F76" s="33" t="s">
        <v>57</v>
      </c>
      <c r="G76" s="33" t="s">
        <v>364</v>
      </c>
      <c r="H76" s="15" t="str">
        <f t="shared" si="18"/>
        <v>COMPUTE pct_No_qualifications  =  No_qualifications/Residents_16_plus * 100.</v>
      </c>
      <c r="I76" s="11" t="str">
        <f t="shared" si="14"/>
        <v>VARIABLE LABELS pct_No_qualifications  '% of Residents aged 16 and over with No qualifications'.</v>
      </c>
    </row>
    <row r="77" spans="1:9" x14ac:dyDescent="0.2">
      <c r="A77" s="41"/>
      <c r="B77" s="15" t="str">
        <f t="shared" si="19"/>
        <v>pct_GCSE</v>
      </c>
      <c r="C77" s="15" t="str">
        <f t="shared" ref="C77:C80" si="20">CONCATENATE("% of ",E77," with ",D77)</f>
        <v>% of Residents aged 16 and over with Highest level of qualification: Level 1, Level 2 or Apprenticeship</v>
      </c>
      <c r="D77" s="15" t="s">
        <v>128</v>
      </c>
      <c r="E77" s="15" t="s">
        <v>379</v>
      </c>
      <c r="F77" s="15" t="s">
        <v>58</v>
      </c>
      <c r="G77" s="15" t="s">
        <v>364</v>
      </c>
      <c r="H77" s="15" t="str">
        <f t="shared" si="18"/>
        <v>COMPUTE pct_GCSE  =  GCSE/Residents_16_plus * 100.</v>
      </c>
      <c r="I77" s="11" t="str">
        <f t="shared" si="14"/>
        <v>VARIABLE LABELS pct_GCSE  '% of Residents aged 16 and over with Highest level of qualification: Level 1, Level 2 or Apprenticeship'.</v>
      </c>
    </row>
    <row r="78" spans="1:9" x14ac:dyDescent="0.2">
      <c r="A78" s="41"/>
      <c r="B78" s="15" t="str">
        <f t="shared" si="19"/>
        <v>pct_A_level</v>
      </c>
      <c r="C78" s="15" t="str">
        <f t="shared" si="20"/>
        <v>% of Residents aged 16 and over with Highest level of qualification: Level 3 qualifications</v>
      </c>
      <c r="D78" s="15" t="s">
        <v>129</v>
      </c>
      <c r="E78" s="15" t="s">
        <v>379</v>
      </c>
      <c r="F78" s="15" t="s">
        <v>59</v>
      </c>
      <c r="G78" s="15" t="s">
        <v>364</v>
      </c>
      <c r="H78" s="15" t="str">
        <f t="shared" si="18"/>
        <v>COMPUTE pct_A_level  =  A_level/Residents_16_plus * 100.</v>
      </c>
      <c r="I78" s="11" t="str">
        <f t="shared" si="14"/>
        <v>VARIABLE LABELS pct_A_level  '% of Residents aged 16 and over with Highest level of qualification: Level 3 qualifications'.</v>
      </c>
    </row>
    <row r="79" spans="1:9" x14ac:dyDescent="0.2">
      <c r="A79" s="41"/>
      <c r="B79" s="15" t="str">
        <f t="shared" ref="B79" si="21">CONCATENATE("pct_",F79)</f>
        <v>pct_Degree_plus</v>
      </c>
      <c r="C79" s="15" t="str">
        <f t="shared" ref="C79" si="22">CONCATENATE("% of ",E79," with ",D79)</f>
        <v>% of Residents aged 16 and over with Highest level of qualification: Level 4 qualifications and above</v>
      </c>
      <c r="D79" s="15" t="s">
        <v>130</v>
      </c>
      <c r="E79" s="15" t="s">
        <v>379</v>
      </c>
      <c r="F79" s="15" t="s">
        <v>60</v>
      </c>
      <c r="G79" s="15" t="s">
        <v>364</v>
      </c>
      <c r="H79" s="15" t="str">
        <f t="shared" ref="H79" si="23">CONCATENATE("COMPUTE pct_",F79,"  =  ",F79,"/",G79," * 100.")</f>
        <v>COMPUTE pct_Degree_plus  =  Degree_plus/Residents_16_plus * 100.</v>
      </c>
      <c r="I79" s="11" t="str">
        <f t="shared" ref="I79" si="24">CONCATENATE("VARIABLE LABELS ",B79,"  '",C79,"'.")</f>
        <v>VARIABLE LABELS pct_Degree_plus  '% of Residents aged 16 and over with Highest level of qualification: Level 4 qualifications and above'.</v>
      </c>
    </row>
    <row r="80" spans="1:9" x14ac:dyDescent="0.2">
      <c r="A80" s="42"/>
      <c r="B80" s="19" t="str">
        <f t="shared" si="19"/>
        <v>pct_Other_qualifications</v>
      </c>
      <c r="C80" s="19" t="str">
        <f t="shared" si="20"/>
        <v>% of Residents aged 16 and over with Highest level of qualification: Other</v>
      </c>
      <c r="D80" s="19" t="s">
        <v>373</v>
      </c>
      <c r="E80" s="19" t="s">
        <v>379</v>
      </c>
      <c r="F80" s="19" t="s">
        <v>372</v>
      </c>
      <c r="G80" s="19" t="s">
        <v>364</v>
      </c>
      <c r="H80" s="15" t="str">
        <f t="shared" si="18"/>
        <v>COMPUTE pct_Other_qualifications  =  Other_qualifications/Residents_16_plus * 100.</v>
      </c>
      <c r="I80" s="11" t="str">
        <f t="shared" si="14"/>
        <v>VARIABLE LABELS pct_Other_qualifications  '% of Residents aged 16 and over with Highest level of qualification: Other'.</v>
      </c>
    </row>
    <row r="81" spans="1:9" ht="16" customHeight="1" x14ac:dyDescent="0.2">
      <c r="A81" s="38" t="s">
        <v>327</v>
      </c>
      <c r="B81" s="11" t="str">
        <f t="shared" si="19"/>
        <v>pct_Work_part_time</v>
      </c>
      <c r="C81" s="11" t="str">
        <f>CONCATENATE("% of ",E81," who ",D81)</f>
        <v>% of Working residents aaged 16 plus who Work part-time (0 to 30 hours per week)</v>
      </c>
      <c r="D81" s="11" t="s">
        <v>329</v>
      </c>
      <c r="E81" s="11" t="s">
        <v>380</v>
      </c>
      <c r="F81" s="11" t="s">
        <v>330</v>
      </c>
      <c r="G81" s="11" t="s">
        <v>371</v>
      </c>
      <c r="H81" s="11" t="str">
        <f t="shared" si="18"/>
        <v>COMPUTE pct_Work_part_time  =  Work_part_time/Employed_Res_16_plus * 100.</v>
      </c>
      <c r="I81" s="11" t="str">
        <f t="shared" si="14"/>
        <v>VARIABLE LABELS pct_Work_part_time  '% of Working residents aaged 16 plus who Work part-time (0 to 30 hours per week)'.</v>
      </c>
    </row>
    <row r="82" spans="1:9" x14ac:dyDescent="0.2">
      <c r="A82" s="39"/>
      <c r="B82" s="11" t="str">
        <f t="shared" si="19"/>
        <v>pct_Work_full_time</v>
      </c>
      <c r="C82" s="11" t="str">
        <f>CONCATENATE("% of ",E82," who ",D82)</f>
        <v>% of Working residents aaged 16 plus who Work full-time (31 or more hours per week)</v>
      </c>
      <c r="D82" s="11" t="s">
        <v>328</v>
      </c>
      <c r="E82" s="11" t="s">
        <v>380</v>
      </c>
      <c r="F82" s="11" t="s">
        <v>331</v>
      </c>
      <c r="G82" s="11" t="s">
        <v>371</v>
      </c>
      <c r="H82" s="11" t="str">
        <f t="shared" si="18"/>
        <v>COMPUTE pct_Work_full_time  =  Work_full_time/Employed_Res_16_plus * 100.</v>
      </c>
      <c r="I82" s="11" t="str">
        <f t="shared" si="14"/>
        <v>VARIABLE LABELS pct_Work_full_time  '% of Working residents aaged 16 plus who Work full-time (31 or more hours per week)'.</v>
      </c>
    </row>
    <row r="83" spans="1:9" x14ac:dyDescent="0.2">
      <c r="A83" s="40" t="s">
        <v>167</v>
      </c>
      <c r="B83" s="33" t="str">
        <f t="shared" si="19"/>
        <v>pct_Lone_person</v>
      </c>
      <c r="C83" s="33" t="str">
        <f>CONCATENATE("% of ",E83," that are ",D83)</f>
        <v>% of Households that are Single person households</v>
      </c>
      <c r="D83" s="33" t="s">
        <v>111</v>
      </c>
      <c r="E83" s="33" t="s">
        <v>6</v>
      </c>
      <c r="F83" s="33" t="s">
        <v>39</v>
      </c>
      <c r="G83" s="33" t="s">
        <v>6</v>
      </c>
      <c r="H83" s="33" t="str">
        <f t="shared" si="18"/>
        <v>COMPUTE pct_Lone_person  =  Lone_person/Households * 100.</v>
      </c>
      <c r="I83" s="15" t="str">
        <f t="shared" si="14"/>
        <v>VARIABLE LABELS pct_Lone_person  '% of Households that are Single person households'.</v>
      </c>
    </row>
    <row r="84" spans="1:9" x14ac:dyDescent="0.2">
      <c r="A84" s="41"/>
      <c r="B84" s="15" t="str">
        <f t="shared" si="19"/>
        <v>pct_Couple_no_kids</v>
      </c>
      <c r="C84" s="15" t="str">
        <f t="shared" ref="C84:C87" si="25">CONCATENATE("% of ",E84," who are ",D84)</f>
        <v>% of Households who are Mixed or same sex couple households with no children</v>
      </c>
      <c r="D84" s="15" t="s">
        <v>112</v>
      </c>
      <c r="E84" s="15" t="s">
        <v>6</v>
      </c>
      <c r="F84" s="15" t="s">
        <v>40</v>
      </c>
      <c r="G84" s="15" t="s">
        <v>6</v>
      </c>
      <c r="H84" s="15" t="str">
        <f t="shared" si="18"/>
        <v>COMPUTE pct_Couple_no_kids  =  Couple_no_kids/Households * 100.</v>
      </c>
      <c r="I84" s="15" t="str">
        <f t="shared" si="14"/>
        <v>VARIABLE LABELS pct_Couple_no_kids  '% of Households who are Mixed or same sex couple households with no children'.</v>
      </c>
    </row>
    <row r="85" spans="1:9" x14ac:dyDescent="0.2">
      <c r="A85" s="41"/>
      <c r="B85" s="15" t="str">
        <f t="shared" si="19"/>
        <v>pct_Couple_with_kids</v>
      </c>
      <c r="C85" s="15" t="str">
        <f t="shared" si="25"/>
        <v>% of Households who are Mixed or same sex couple households with children</v>
      </c>
      <c r="D85" s="15" t="s">
        <v>387</v>
      </c>
      <c r="E85" s="15" t="s">
        <v>6</v>
      </c>
      <c r="F85" s="15" t="s">
        <v>360</v>
      </c>
      <c r="G85" s="15" t="s">
        <v>6</v>
      </c>
      <c r="H85" s="15" t="str">
        <f t="shared" si="18"/>
        <v>COMPUTE pct_Couple_with_kids  =  Couple_with_kids/Households * 100.</v>
      </c>
      <c r="I85" s="15" t="str">
        <f t="shared" si="14"/>
        <v>VARIABLE LABELS pct_Couple_with_kids  '% of Households who are Mixed or same sex couple households with children'.</v>
      </c>
    </row>
    <row r="86" spans="1:9" x14ac:dyDescent="0.2">
      <c r="A86" s="41"/>
      <c r="B86" s="15" t="str">
        <f t="shared" si="19"/>
        <v>pct_Lone_parent_family</v>
      </c>
      <c r="C86" s="15" t="str">
        <f t="shared" si="25"/>
        <v>% of Households who are Lone parent families</v>
      </c>
      <c r="D86" s="15" t="s">
        <v>388</v>
      </c>
      <c r="E86" s="15" t="s">
        <v>6</v>
      </c>
      <c r="F86" s="15" t="s">
        <v>361</v>
      </c>
      <c r="G86" s="15" t="s">
        <v>6</v>
      </c>
      <c r="H86" s="15" t="str">
        <f t="shared" si="18"/>
        <v>COMPUTE pct_Lone_parent_family  =  Lone_parent_family/Households * 100.</v>
      </c>
      <c r="I86" s="15" t="str">
        <f t="shared" si="14"/>
        <v>VARIABLE LABELS pct_Lone_parent_family  '% of Households who are Lone parent families'.</v>
      </c>
    </row>
    <row r="87" spans="1:9" x14ac:dyDescent="0.2">
      <c r="A87" s="42"/>
      <c r="B87" s="19" t="str">
        <f t="shared" si="19"/>
        <v>pct_Other_household_type</v>
      </c>
      <c r="C87" s="19" t="str">
        <f t="shared" si="25"/>
        <v>% of Households who are Other household types</v>
      </c>
      <c r="D87" s="19" t="s">
        <v>113</v>
      </c>
      <c r="E87" s="19" t="s">
        <v>6</v>
      </c>
      <c r="F87" s="19" t="s">
        <v>41</v>
      </c>
      <c r="G87" s="19" t="s">
        <v>6</v>
      </c>
      <c r="H87" s="19" t="str">
        <f t="shared" si="18"/>
        <v>COMPUTE pct_Other_household_type  =  Other_household_type/Households * 100.</v>
      </c>
      <c r="I87" s="15" t="str">
        <f t="shared" si="14"/>
        <v>VARIABLE LABELS pct_Other_household_type  '% of Households who are Other household types'.</v>
      </c>
    </row>
    <row r="88" spans="1:9" ht="16" customHeight="1" x14ac:dyDescent="0.2">
      <c r="A88" s="39" t="s">
        <v>265</v>
      </c>
      <c r="B88" s="11" t="str">
        <f t="shared" si="19"/>
        <v>pct_One_to_Four_person_household</v>
      </c>
      <c r="C88" s="11" t="str">
        <f>CONCATENATE("% of ",E88," containing ",D88)</f>
        <v>% of Households containing 1-4 persons</v>
      </c>
      <c r="D88" s="11" t="s">
        <v>369</v>
      </c>
      <c r="E88" s="11" t="s">
        <v>6</v>
      </c>
      <c r="F88" s="11" t="s">
        <v>368</v>
      </c>
      <c r="G88" s="11" t="s">
        <v>6</v>
      </c>
      <c r="H88" s="11" t="str">
        <f t="shared" si="18"/>
        <v>COMPUTE pct_One_to_Four_person_household  =  One_to_Four_person_household/Households * 100.</v>
      </c>
      <c r="I88" s="15" t="str">
        <f t="shared" si="14"/>
        <v>VARIABLE LABELS pct_One_to_Four_person_household  '% of Households containing 1-4 persons'.</v>
      </c>
    </row>
    <row r="89" spans="1:9" x14ac:dyDescent="0.2">
      <c r="A89" s="39"/>
      <c r="B89" s="11" t="str">
        <f t="shared" si="19"/>
        <v>pct_Five_plus_person_household</v>
      </c>
      <c r="C89" s="11" t="str">
        <f>CONCATENATE("% of ",E89," containing ",D89)</f>
        <v>% of Households containing 5+ persons</v>
      </c>
      <c r="D89" s="11" t="s">
        <v>267</v>
      </c>
      <c r="E89" s="11" t="s">
        <v>6</v>
      </c>
      <c r="F89" s="11" t="s">
        <v>266</v>
      </c>
      <c r="G89" s="11" t="s">
        <v>6</v>
      </c>
      <c r="H89" s="11" t="str">
        <f t="shared" si="18"/>
        <v>COMPUTE pct_Five_plus_person_household  =  Five_plus_person_household/Households * 100.</v>
      </c>
      <c r="I89" s="15" t="str">
        <f t="shared" si="14"/>
        <v>VARIABLE LABELS pct_Five_plus_person_household  '% of Households containing 5+ persons'.</v>
      </c>
    </row>
    <row r="90" spans="1:9" x14ac:dyDescent="0.2">
      <c r="A90" s="44" t="s">
        <v>175</v>
      </c>
      <c r="B90" s="33" t="str">
        <f t="shared" ref="B90:B116" si="26">CONCATENATE("pct_",F90)</f>
        <v>pct_Agriculture_forestry_and_fishing</v>
      </c>
      <c r="C90" s="33" t="str">
        <f>CONCATENATE("% of ",E90," who are working in ",D90)</f>
        <v>% of Working residents aged 16 plus who are working in Agriculture, forestry and fishing</v>
      </c>
      <c r="D90" s="33" t="s">
        <v>144</v>
      </c>
      <c r="E90" s="33" t="s">
        <v>389</v>
      </c>
      <c r="F90" s="33" t="s">
        <v>73</v>
      </c>
      <c r="G90" s="33" t="s">
        <v>371</v>
      </c>
      <c r="H90" s="33" t="str">
        <f t="shared" si="18"/>
        <v>COMPUTE pct_Agriculture_forestry_and_fishing  =  Agriculture_forestry_and_fishing/Employed_Res_16_plus * 100.</v>
      </c>
      <c r="I90" s="15" t="str">
        <f t="shared" si="14"/>
        <v>VARIABLE LABELS pct_Agriculture_forestry_and_fishing  '% of Working residents aged 16 plus who are working in Agriculture, forestry and fishing'.</v>
      </c>
    </row>
    <row r="91" spans="1:9" x14ac:dyDescent="0.2">
      <c r="A91" s="45"/>
      <c r="B91" s="15" t="str">
        <f t="shared" si="26"/>
        <v>pct_Mining_and_quarrying</v>
      </c>
      <c r="C91" s="15" t="str">
        <f t="shared" ref="C91:C107" si="27">CONCATENATE("% of ",E91," who are working in ",D91)</f>
        <v>% of Working residents aged 16 plus who are working in Mining and quarrying</v>
      </c>
      <c r="D91" s="15" t="s">
        <v>145</v>
      </c>
      <c r="E91" s="15" t="s">
        <v>389</v>
      </c>
      <c r="F91" s="15" t="s">
        <v>74</v>
      </c>
      <c r="G91" s="15" t="s">
        <v>371</v>
      </c>
      <c r="H91" s="15" t="str">
        <f t="shared" si="18"/>
        <v>COMPUTE pct_Mining_and_quarrying  =  Mining_and_quarrying/Employed_Res_16_plus * 100.</v>
      </c>
      <c r="I91" s="15" t="str">
        <f t="shared" si="14"/>
        <v>VARIABLE LABELS pct_Mining_and_quarrying  '% of Working residents aged 16 plus who are working in Mining and quarrying'.</v>
      </c>
    </row>
    <row r="92" spans="1:9" x14ac:dyDescent="0.2">
      <c r="A92" s="45"/>
      <c r="B92" s="15" t="str">
        <f t="shared" si="26"/>
        <v>pct_Manufacturing</v>
      </c>
      <c r="C92" s="15" t="str">
        <f t="shared" si="27"/>
        <v>% of Working residents aged 16 plus who are working in Manufacturing</v>
      </c>
      <c r="D92" s="15" t="s">
        <v>75</v>
      </c>
      <c r="E92" s="15" t="s">
        <v>389</v>
      </c>
      <c r="F92" s="15" t="s">
        <v>75</v>
      </c>
      <c r="G92" s="15" t="s">
        <v>371</v>
      </c>
      <c r="H92" s="15" t="str">
        <f t="shared" si="18"/>
        <v>COMPUTE pct_Manufacturing  =  Manufacturing/Employed_Res_16_plus * 100.</v>
      </c>
      <c r="I92" s="15" t="str">
        <f t="shared" si="14"/>
        <v>VARIABLE LABELS pct_Manufacturing  '% of Working residents aged 16 plus who are working in Manufacturing'.</v>
      </c>
    </row>
    <row r="93" spans="1:9" x14ac:dyDescent="0.2">
      <c r="A93" s="45"/>
      <c r="B93" s="15" t="str">
        <f t="shared" si="26"/>
        <v>pct_Electricity_gas_air_conditioning</v>
      </c>
      <c r="C93" s="15" t="str">
        <f t="shared" si="27"/>
        <v>% of Working residents aged 16 plus who are working in Electricity, gas, steam and air conditioning supply</v>
      </c>
      <c r="D93" s="15" t="s">
        <v>146</v>
      </c>
      <c r="E93" s="15" t="s">
        <v>389</v>
      </c>
      <c r="F93" s="15" t="s">
        <v>214</v>
      </c>
      <c r="G93" s="15" t="s">
        <v>371</v>
      </c>
      <c r="H93" s="15" t="str">
        <f t="shared" si="18"/>
        <v>COMPUTE pct_Electricity_gas_air_conditioning  =  Electricity_gas_air_conditioning/Employed_Res_16_plus * 100.</v>
      </c>
      <c r="I93" s="15" t="str">
        <f t="shared" si="14"/>
        <v>VARIABLE LABELS pct_Electricity_gas_air_conditioning  '% of Working residents aged 16 plus who are working in Electricity, gas, steam and air conditioning supply'.</v>
      </c>
    </row>
    <row r="94" spans="1:9" x14ac:dyDescent="0.2">
      <c r="A94" s="45"/>
      <c r="B94" s="15" t="str">
        <f t="shared" si="26"/>
        <v>pct_Water_and_waste</v>
      </c>
      <c r="C94" s="15" t="str">
        <f t="shared" si="27"/>
        <v>% of Working residents aged 16 plus who are working in Water supply; sewerage, waste management and remediation activities</v>
      </c>
      <c r="D94" s="15" t="s">
        <v>147</v>
      </c>
      <c r="E94" s="15" t="s">
        <v>389</v>
      </c>
      <c r="F94" s="15" t="s">
        <v>76</v>
      </c>
      <c r="G94" s="15" t="s">
        <v>371</v>
      </c>
      <c r="H94" s="15" t="str">
        <f t="shared" si="18"/>
        <v>COMPUTE pct_Water_and_waste  =  Water_and_waste/Employed_Res_16_plus * 100.</v>
      </c>
      <c r="I94" s="15" t="str">
        <f t="shared" si="14"/>
        <v>VARIABLE LABELS pct_Water_and_waste  '% of Working residents aged 16 plus who are working in Water supply; sewerage, waste management and remediation activities'.</v>
      </c>
    </row>
    <row r="95" spans="1:9" x14ac:dyDescent="0.2">
      <c r="A95" s="45"/>
      <c r="B95" s="15" t="str">
        <f t="shared" si="26"/>
        <v>pct_Construction</v>
      </c>
      <c r="C95" s="15" t="str">
        <f t="shared" si="27"/>
        <v>% of Working residents aged 16 plus who are working in Construction</v>
      </c>
      <c r="D95" s="15" t="s">
        <v>77</v>
      </c>
      <c r="E95" s="15" t="s">
        <v>389</v>
      </c>
      <c r="F95" s="15" t="s">
        <v>77</v>
      </c>
      <c r="G95" s="15" t="s">
        <v>371</v>
      </c>
      <c r="H95" s="15" t="str">
        <f t="shared" si="18"/>
        <v>COMPUTE pct_Construction  =  Construction/Employed_Res_16_plus * 100.</v>
      </c>
      <c r="I95" s="15" t="str">
        <f t="shared" si="14"/>
        <v>VARIABLE LABELS pct_Construction  '% of Working residents aged 16 plus who are working in Construction'.</v>
      </c>
    </row>
    <row r="96" spans="1:9" x14ac:dyDescent="0.2">
      <c r="A96" s="45"/>
      <c r="B96" s="15" t="str">
        <f t="shared" si="26"/>
        <v>pct_Wholesale_retail_and_vehicle_repair</v>
      </c>
      <c r="C96" s="15" t="str">
        <f t="shared" si="27"/>
        <v>% of Working residents aged 16 plus who are working in Wholesale and retail trade; repair of motor vehicles and motor cycles</v>
      </c>
      <c r="D96" s="15" t="s">
        <v>148</v>
      </c>
      <c r="E96" s="15" t="s">
        <v>389</v>
      </c>
      <c r="F96" s="15" t="s">
        <v>362</v>
      </c>
      <c r="G96" s="15" t="s">
        <v>371</v>
      </c>
      <c r="H96" s="15" t="str">
        <f t="shared" si="18"/>
        <v>COMPUTE pct_Wholesale_retail_and_vehicle_repair  =  Wholesale_retail_and_vehicle_repair/Employed_Res_16_plus * 100.</v>
      </c>
      <c r="I96" s="15" t="str">
        <f t="shared" si="14"/>
        <v>VARIABLE LABELS pct_Wholesale_retail_and_vehicle_repair  '% of Working residents aged 16 plus who are working in Wholesale and retail trade; repair of motor vehicles and motor cycles'.</v>
      </c>
    </row>
    <row r="97" spans="1:9" x14ac:dyDescent="0.2">
      <c r="A97" s="45"/>
      <c r="B97" s="15" t="str">
        <f t="shared" si="26"/>
        <v>pct_Transport_and_storage</v>
      </c>
      <c r="C97" s="15" t="str">
        <f t="shared" si="27"/>
        <v>% of Working residents aged 16 plus who are working in Transport and storage</v>
      </c>
      <c r="D97" s="15" t="s">
        <v>149</v>
      </c>
      <c r="E97" s="15" t="s">
        <v>389</v>
      </c>
      <c r="F97" s="15" t="s">
        <v>78</v>
      </c>
      <c r="G97" s="15" t="s">
        <v>371</v>
      </c>
      <c r="H97" s="15" t="str">
        <f t="shared" si="18"/>
        <v>COMPUTE pct_Transport_and_storage  =  Transport_and_storage/Employed_Res_16_plus * 100.</v>
      </c>
      <c r="I97" s="15" t="str">
        <f t="shared" si="14"/>
        <v>VARIABLE LABELS pct_Transport_and_storage  '% of Working residents aged 16 plus who are working in Transport and storage'.</v>
      </c>
    </row>
    <row r="98" spans="1:9" x14ac:dyDescent="0.2">
      <c r="A98" s="45"/>
      <c r="B98" s="15" t="str">
        <f t="shared" si="26"/>
        <v>pct_Accommodation_and_food_service</v>
      </c>
      <c r="C98" s="15" t="str">
        <f t="shared" si="27"/>
        <v>% of Working residents aged 16 plus who are working in Accommodation and food service activities</v>
      </c>
      <c r="D98" s="15" t="s">
        <v>150</v>
      </c>
      <c r="E98" s="15" t="s">
        <v>389</v>
      </c>
      <c r="F98" s="15" t="s">
        <v>79</v>
      </c>
      <c r="G98" s="15" t="s">
        <v>371</v>
      </c>
      <c r="H98" s="15" t="str">
        <f t="shared" si="18"/>
        <v>COMPUTE pct_Accommodation_and_food_service  =  Accommodation_and_food_service/Employed_Res_16_plus * 100.</v>
      </c>
      <c r="I98" s="15" t="str">
        <f t="shared" si="14"/>
        <v>VARIABLE LABELS pct_Accommodation_and_food_service  '% of Working residents aged 16 plus who are working in Accommodation and food service activities'.</v>
      </c>
    </row>
    <row r="99" spans="1:9" x14ac:dyDescent="0.2">
      <c r="A99" s="45"/>
      <c r="B99" s="15" t="str">
        <f t="shared" si="26"/>
        <v>pct_Information_and_communication</v>
      </c>
      <c r="C99" s="15" t="str">
        <f t="shared" si="27"/>
        <v>% of Working residents aged 16 plus who are working in Information and communication</v>
      </c>
      <c r="D99" s="15" t="s">
        <v>151</v>
      </c>
      <c r="E99" s="15" t="s">
        <v>389</v>
      </c>
      <c r="F99" s="15" t="s">
        <v>80</v>
      </c>
      <c r="G99" s="15" t="s">
        <v>371</v>
      </c>
      <c r="H99" s="15" t="str">
        <f t="shared" si="18"/>
        <v>COMPUTE pct_Information_and_communication  =  Information_and_communication/Employed_Res_16_plus * 100.</v>
      </c>
      <c r="I99" s="15" t="str">
        <f t="shared" si="14"/>
        <v>VARIABLE LABELS pct_Information_and_communication  '% of Working residents aged 16 plus who are working in Information and communication'.</v>
      </c>
    </row>
    <row r="100" spans="1:9" x14ac:dyDescent="0.2">
      <c r="A100" s="45"/>
      <c r="B100" s="15" t="str">
        <f t="shared" si="26"/>
        <v>pct_Financial_and_insurance</v>
      </c>
      <c r="C100" s="15" t="str">
        <f t="shared" si="27"/>
        <v>% of Working residents aged 16 plus who are working in Financial and insurance activities</v>
      </c>
      <c r="D100" s="15" t="s">
        <v>152</v>
      </c>
      <c r="E100" s="15" t="s">
        <v>389</v>
      </c>
      <c r="F100" s="15" t="s">
        <v>81</v>
      </c>
      <c r="G100" s="15" t="s">
        <v>371</v>
      </c>
      <c r="H100" s="15" t="str">
        <f t="shared" si="18"/>
        <v>COMPUTE pct_Financial_and_insurance  =  Financial_and_insurance/Employed_Res_16_plus * 100.</v>
      </c>
      <c r="I100" s="15" t="str">
        <f t="shared" si="14"/>
        <v>VARIABLE LABELS pct_Financial_and_insurance  '% of Working residents aged 16 plus who are working in Financial and insurance activities'.</v>
      </c>
    </row>
    <row r="101" spans="1:9" x14ac:dyDescent="0.2">
      <c r="A101" s="45"/>
      <c r="B101" s="15" t="str">
        <f t="shared" si="26"/>
        <v>pct_Real_estate</v>
      </c>
      <c r="C101" s="15" t="str">
        <f t="shared" si="27"/>
        <v>% of Working residents aged 16 plus who are working in Real estate activities</v>
      </c>
      <c r="D101" s="15" t="s">
        <v>153</v>
      </c>
      <c r="E101" s="15" t="s">
        <v>389</v>
      </c>
      <c r="F101" s="15" t="s">
        <v>82</v>
      </c>
      <c r="G101" s="15" t="s">
        <v>371</v>
      </c>
      <c r="H101" s="15" t="str">
        <f t="shared" si="18"/>
        <v>COMPUTE pct_Real_estate  =  Real_estate/Employed_Res_16_plus * 100.</v>
      </c>
      <c r="I101" s="15" t="str">
        <f t="shared" si="14"/>
        <v>VARIABLE LABELS pct_Real_estate  '% of Working residents aged 16 plus who are working in Real estate activities'.</v>
      </c>
    </row>
    <row r="102" spans="1:9" x14ac:dyDescent="0.2">
      <c r="A102" s="45"/>
      <c r="B102" s="15" t="str">
        <f t="shared" si="26"/>
        <v>pct_Scientific_and_technical</v>
      </c>
      <c r="C102" s="15" t="str">
        <f t="shared" si="27"/>
        <v>% of Working residents aged 16 plus who are working in Professional, scientific and technical activities</v>
      </c>
      <c r="D102" s="15" t="s">
        <v>154</v>
      </c>
      <c r="E102" s="15" t="s">
        <v>389</v>
      </c>
      <c r="F102" s="15" t="s">
        <v>83</v>
      </c>
      <c r="G102" s="15" t="s">
        <v>371</v>
      </c>
      <c r="H102" s="15" t="str">
        <f t="shared" si="18"/>
        <v>COMPUTE pct_Scientific_and_technical  =  Scientific_and_technical/Employed_Res_16_plus * 100.</v>
      </c>
      <c r="I102" s="15" t="str">
        <f t="shared" si="14"/>
        <v>VARIABLE LABELS pct_Scientific_and_technical  '% of Working residents aged 16 plus who are working in Professional, scientific and technical activities'.</v>
      </c>
    </row>
    <row r="103" spans="1:9" x14ac:dyDescent="0.2">
      <c r="A103" s="45"/>
      <c r="B103" s="15" t="str">
        <f t="shared" si="26"/>
        <v>pct_Administrative_and_support</v>
      </c>
      <c r="C103" s="15" t="str">
        <f t="shared" si="27"/>
        <v>% of Working residents aged 16 plus who are working in Administrative and support service activities</v>
      </c>
      <c r="D103" s="15" t="s">
        <v>155</v>
      </c>
      <c r="E103" s="15" t="s">
        <v>389</v>
      </c>
      <c r="F103" s="15" t="s">
        <v>84</v>
      </c>
      <c r="G103" s="15" t="s">
        <v>371</v>
      </c>
      <c r="H103" s="15" t="str">
        <f t="shared" si="18"/>
        <v>COMPUTE pct_Administrative_and_support  =  Administrative_and_support/Employed_Res_16_plus * 100.</v>
      </c>
      <c r="I103" s="15" t="str">
        <f t="shared" si="14"/>
        <v>VARIABLE LABELS pct_Administrative_and_support  '% of Working residents aged 16 plus who are working in Administrative and support service activities'.</v>
      </c>
    </row>
    <row r="104" spans="1:9" x14ac:dyDescent="0.2">
      <c r="A104" s="45"/>
      <c r="B104" s="15" t="str">
        <f t="shared" si="26"/>
        <v>pct_Public_administration_and_defence</v>
      </c>
      <c r="C104" s="15" t="str">
        <f t="shared" si="27"/>
        <v>% of Working residents aged 16 plus who are working in Public administration and defence; compulsory social security</v>
      </c>
      <c r="D104" s="15" t="s">
        <v>156</v>
      </c>
      <c r="E104" s="15" t="s">
        <v>389</v>
      </c>
      <c r="F104" s="15" t="s">
        <v>85</v>
      </c>
      <c r="G104" s="15" t="s">
        <v>371</v>
      </c>
      <c r="H104" s="15" t="str">
        <f t="shared" si="18"/>
        <v>COMPUTE pct_Public_administration_and_defence  =  Public_administration_and_defence/Employed_Res_16_plus * 100.</v>
      </c>
      <c r="I104" s="15" t="str">
        <f t="shared" si="14"/>
        <v>VARIABLE LABELS pct_Public_administration_and_defence  '% of Working residents aged 16 plus who are working in Public administration and defence; compulsory social security'.</v>
      </c>
    </row>
    <row r="105" spans="1:9" x14ac:dyDescent="0.2">
      <c r="A105" s="45"/>
      <c r="B105" s="15" t="str">
        <f t="shared" si="26"/>
        <v>pct_Education</v>
      </c>
      <c r="C105" s="15" t="str">
        <f t="shared" si="27"/>
        <v>% of Working residents aged 16 plus who are working in Education</v>
      </c>
      <c r="D105" s="15" t="s">
        <v>86</v>
      </c>
      <c r="E105" s="15" t="s">
        <v>389</v>
      </c>
      <c r="F105" s="15" t="s">
        <v>86</v>
      </c>
      <c r="G105" s="15" t="s">
        <v>371</v>
      </c>
      <c r="H105" s="15" t="str">
        <f t="shared" si="18"/>
        <v>COMPUTE pct_Education  =  Education/Employed_Res_16_plus * 100.</v>
      </c>
      <c r="I105" s="15" t="str">
        <f t="shared" si="14"/>
        <v>VARIABLE LABELS pct_Education  '% of Working residents aged 16 plus who are working in Education'.</v>
      </c>
    </row>
    <row r="106" spans="1:9" x14ac:dyDescent="0.2">
      <c r="A106" s="45"/>
      <c r="B106" s="15" t="str">
        <f t="shared" si="26"/>
        <v>pct_Human_health_and_social_work</v>
      </c>
      <c r="C106" s="15" t="str">
        <f t="shared" si="27"/>
        <v>% of Working residents aged 16 plus who are working in Human health and social work activities</v>
      </c>
      <c r="D106" s="15" t="s">
        <v>157</v>
      </c>
      <c r="E106" s="15" t="s">
        <v>389</v>
      </c>
      <c r="F106" s="15" t="s">
        <v>87</v>
      </c>
      <c r="G106" s="15" t="s">
        <v>371</v>
      </c>
      <c r="H106" s="15" t="str">
        <f t="shared" si="18"/>
        <v>COMPUTE pct_Human_health_and_social_work  =  Human_health_and_social_work/Employed_Res_16_plus * 100.</v>
      </c>
      <c r="I106" s="15" t="str">
        <f t="shared" si="14"/>
        <v>VARIABLE LABELS pct_Human_health_and_social_work  '% of Working residents aged 16 plus who are working in Human health and social work activities'.</v>
      </c>
    </row>
    <row r="107" spans="1:9" x14ac:dyDescent="0.2">
      <c r="A107" s="46"/>
      <c r="B107" s="19" t="str">
        <f t="shared" si="26"/>
        <v>pct_Other_industry</v>
      </c>
      <c r="C107" s="19" t="str">
        <f t="shared" si="27"/>
        <v>% of Working residents aged 16 plus who are working in Other industry</v>
      </c>
      <c r="D107" s="19" t="s">
        <v>158</v>
      </c>
      <c r="E107" s="19" t="s">
        <v>389</v>
      </c>
      <c r="F107" s="19" t="s">
        <v>88</v>
      </c>
      <c r="G107" s="19" t="s">
        <v>371</v>
      </c>
      <c r="H107" s="19" t="str">
        <f t="shared" si="18"/>
        <v>COMPUTE pct_Other_industry  =  Other_industry/Employed_Res_16_plus * 100.</v>
      </c>
      <c r="I107" s="19" t="str">
        <f t="shared" si="14"/>
        <v>VARIABLE LABELS pct_Other_industry  '% of Working residents aged 16 plus who are working in Other industry'.</v>
      </c>
    </row>
    <row r="108" spans="1:9" x14ac:dyDescent="0.2">
      <c r="A108" s="38" t="s">
        <v>166</v>
      </c>
      <c r="B108" s="16" t="str">
        <f t="shared" si="26"/>
        <v>pct_Single</v>
      </c>
      <c r="C108" s="16" t="str">
        <f>CONCATENATE("% of ",E108," who are ",D108)</f>
        <v>% of Household Residents aged 16 and over who are Single</v>
      </c>
      <c r="D108" s="16" t="s">
        <v>35</v>
      </c>
      <c r="E108" s="16" t="s">
        <v>381</v>
      </c>
      <c r="F108" s="16" t="s">
        <v>35</v>
      </c>
      <c r="G108" s="16" t="s">
        <v>370</v>
      </c>
      <c r="H108" s="11" t="str">
        <f t="shared" si="18"/>
        <v>COMPUTE pct_Single  =  Single/Household_Res_16_plus * 100.</v>
      </c>
      <c r="I108" s="11" t="str">
        <f t="shared" si="14"/>
        <v>VARIABLE LABELS pct_Single  '% of Household Residents aged 16 and over who are Single'.</v>
      </c>
    </row>
    <row r="109" spans="1:9" x14ac:dyDescent="0.2">
      <c r="A109" s="39"/>
      <c r="B109" s="11" t="str">
        <f t="shared" si="26"/>
        <v>pct_Married_opposite_sex_couple</v>
      </c>
      <c r="C109" s="11" t="str">
        <f>CONCATENATE("% of ",E109," living in a ",D109)</f>
        <v>% of Household Residents aged 16 and over living in a Married opposite sex couple</v>
      </c>
      <c r="D109" s="11" t="s">
        <v>390</v>
      </c>
      <c r="E109" s="11" t="s">
        <v>381</v>
      </c>
      <c r="F109" s="11" t="s">
        <v>273</v>
      </c>
      <c r="G109" s="11" t="s">
        <v>370</v>
      </c>
      <c r="H109" s="11" t="str">
        <f t="shared" si="18"/>
        <v>COMPUTE pct_Married_opposite_sex_couple  =  Married_opposite_sex_couple/Household_Res_16_plus * 100.</v>
      </c>
      <c r="I109" s="11" t="str">
        <f t="shared" si="14"/>
        <v>VARIABLE LABELS pct_Married_opposite_sex_couple  '% of Household Residents aged 16 and over living in a Married opposite sex couple'.</v>
      </c>
    </row>
    <row r="110" spans="1:9" x14ac:dyDescent="0.2">
      <c r="A110" s="39"/>
      <c r="B110" s="11" t="str">
        <f t="shared" si="26"/>
        <v>pct_Cohabiting_opposite_sex_couple</v>
      </c>
      <c r="C110" s="11" t="str">
        <f t="shared" ref="C110:C111" si="28">CONCATENATE("% of ",E110," living in a ",D110)</f>
        <v>% of Household Residents aged 16 and over living in a Cohabiting opposite sex couple</v>
      </c>
      <c r="D110" s="11" t="s">
        <v>391</v>
      </c>
      <c r="E110" s="11" t="s">
        <v>381</v>
      </c>
      <c r="F110" s="11" t="s">
        <v>274</v>
      </c>
      <c r="G110" s="11" t="s">
        <v>370</v>
      </c>
      <c r="H110" s="11" t="str">
        <f t="shared" si="18"/>
        <v>COMPUTE pct_Cohabiting_opposite_sex_couple  =  Cohabiting_opposite_sex_couple/Household_Res_16_plus * 100.</v>
      </c>
      <c r="I110" s="11" t="str">
        <f t="shared" si="14"/>
        <v>VARIABLE LABELS pct_Cohabiting_opposite_sex_couple  '% of Household Residents aged 16 and over living in a Cohabiting opposite sex couple'.</v>
      </c>
    </row>
    <row r="111" spans="1:9" x14ac:dyDescent="0.2">
      <c r="A111" s="39"/>
      <c r="B111" s="11" t="str">
        <f t="shared" si="26"/>
        <v>pct_Same_sex_couple</v>
      </c>
      <c r="C111" s="11" t="str">
        <f t="shared" si="28"/>
        <v>% of Household Residents aged 16 and over living in a Same sex couple (married or cohabiting)</v>
      </c>
      <c r="D111" s="11" t="s">
        <v>392</v>
      </c>
      <c r="E111" s="11" t="s">
        <v>381</v>
      </c>
      <c r="F111" s="11" t="s">
        <v>34</v>
      </c>
      <c r="G111" s="11" t="s">
        <v>370</v>
      </c>
      <c r="H111" s="11" t="str">
        <f t="shared" si="18"/>
        <v>COMPUTE pct_Same_sex_couple  =  Same_sex_couple/Household_Res_16_plus * 100.</v>
      </c>
      <c r="I111" s="11" t="str">
        <f t="shared" si="14"/>
        <v>VARIABLE LABELS pct_Same_sex_couple  '% of Household Residents aged 16 and over living in a Same sex couple (married or cohabiting)'.</v>
      </c>
    </row>
    <row r="112" spans="1:9" x14ac:dyDescent="0.2">
      <c r="A112" s="39"/>
      <c r="B112" s="11" t="str">
        <f t="shared" si="26"/>
        <v>pct_Legal_couple_living_apart</v>
      </c>
      <c r="C112" s="11" t="str">
        <f>CONCATENATE("% of ",E112," in a ",D112)</f>
        <v>% of Household Residents aged 16 and over in a Married couple living apart</v>
      </c>
      <c r="D112" s="11" t="s">
        <v>393</v>
      </c>
      <c r="E112" s="11" t="s">
        <v>381</v>
      </c>
      <c r="F112" s="11" t="s">
        <v>179</v>
      </c>
      <c r="G112" s="11" t="s">
        <v>370</v>
      </c>
      <c r="H112" s="11" t="str">
        <f t="shared" si="18"/>
        <v>COMPUTE pct_Legal_couple_living_apart  =  Legal_couple_living_apart/Household_Res_16_plus * 100.</v>
      </c>
      <c r="I112" s="11" t="str">
        <f t="shared" si="14"/>
        <v>VARIABLE LABELS pct_Legal_couple_living_apart  '% of Household Residents aged 16 and over in a Married couple living apart'.</v>
      </c>
    </row>
    <row r="113" spans="1:9" x14ac:dyDescent="0.2">
      <c r="A113" s="39"/>
      <c r="B113" s="11" t="str">
        <f t="shared" si="26"/>
        <v>pct_Separated</v>
      </c>
      <c r="C113" s="11" t="str">
        <f t="shared" ref="C113:C115" si="29">CONCATENATE("% of ",E113," who are ",D113)</f>
        <v>% of Household Residents aged 16 and over who are Separated (but still legally married or still legally in a civil partnership)</v>
      </c>
      <c r="D113" s="11" t="s">
        <v>275</v>
      </c>
      <c r="E113" s="11" t="s">
        <v>381</v>
      </c>
      <c r="F113" s="11" t="s">
        <v>36</v>
      </c>
      <c r="G113" s="11" t="s">
        <v>370</v>
      </c>
      <c r="H113" s="11" t="str">
        <f t="shared" si="18"/>
        <v>COMPUTE pct_Separated  =  Separated/Household_Res_16_plus * 100.</v>
      </c>
      <c r="I113" s="11" t="str">
        <f t="shared" si="14"/>
        <v>VARIABLE LABELS pct_Separated  '% of Household Residents aged 16 and over who are Separated (but still legally married or still legally in a civil partnership)'.</v>
      </c>
    </row>
    <row r="114" spans="1:9" x14ac:dyDescent="0.2">
      <c r="A114" s="39"/>
      <c r="B114" s="11" t="str">
        <f t="shared" si="26"/>
        <v>pct_Divorced</v>
      </c>
      <c r="C114" s="11" t="str">
        <f t="shared" si="29"/>
        <v>% of Household Residents aged 16 and over who are Divorced</v>
      </c>
      <c r="D114" s="11" t="s">
        <v>37</v>
      </c>
      <c r="E114" s="11" t="s">
        <v>381</v>
      </c>
      <c r="F114" s="11" t="s">
        <v>37</v>
      </c>
      <c r="G114" s="11" t="s">
        <v>370</v>
      </c>
      <c r="H114" s="11" t="str">
        <f t="shared" si="18"/>
        <v>COMPUTE pct_Divorced  =  Divorced/Household_Res_16_plus * 100.</v>
      </c>
      <c r="I114" s="11" t="str">
        <f t="shared" si="14"/>
        <v>VARIABLE LABELS pct_Divorced  '% of Household Residents aged 16 and over who are Divorced'.</v>
      </c>
    </row>
    <row r="115" spans="1:9" x14ac:dyDescent="0.2">
      <c r="A115" s="39"/>
      <c r="B115" s="11" t="str">
        <f t="shared" si="26"/>
        <v>pct_Widowed</v>
      </c>
      <c r="C115" s="11" t="str">
        <f t="shared" si="29"/>
        <v>% of Household Residents aged 16 and over who are Widowed</v>
      </c>
      <c r="D115" s="11" t="s">
        <v>38</v>
      </c>
      <c r="E115" s="11" t="s">
        <v>381</v>
      </c>
      <c r="F115" s="11" t="s">
        <v>38</v>
      </c>
      <c r="G115" s="11" t="s">
        <v>370</v>
      </c>
      <c r="H115" s="11" t="str">
        <f t="shared" si="18"/>
        <v>COMPUTE pct_Widowed  =  Widowed/Household_Res_16_plus * 100.</v>
      </c>
      <c r="I115" s="11" t="str">
        <f t="shared" si="14"/>
        <v>VARIABLE LABELS pct_Widowed  '% of Household Residents aged 16 and over who are Widowed'.</v>
      </c>
    </row>
    <row r="116" spans="1:9" x14ac:dyDescent="0.2">
      <c r="A116" s="34" t="s">
        <v>170</v>
      </c>
      <c r="B116" s="35" t="str">
        <f t="shared" si="26"/>
        <v>pct_Crowded_housing</v>
      </c>
      <c r="C116" s="35" t="str">
        <f>CONCATENATE("% of ",E116," with ",D116)</f>
        <v>% of Households with One or more persons per room</v>
      </c>
      <c r="D116" s="35" t="s">
        <v>180</v>
      </c>
      <c r="E116" s="35" t="s">
        <v>6</v>
      </c>
      <c r="F116" s="35" t="s">
        <v>50</v>
      </c>
      <c r="G116" s="35" t="s">
        <v>6</v>
      </c>
      <c r="H116" s="35" t="str">
        <f t="shared" si="18"/>
        <v>COMPUTE pct_Crowded_housing  =  Crowded_housing/Households * 100.</v>
      </c>
      <c r="I116" s="15" t="str">
        <f t="shared" si="14"/>
        <v>VARIABLE LABELS pct_Crowded_housing  '% of Households with One or more persons per room'.</v>
      </c>
    </row>
    <row r="117" spans="1:9" ht="16" x14ac:dyDescent="0.2">
      <c r="A117" s="21" t="s">
        <v>207</v>
      </c>
      <c r="B117" s="17" t="s">
        <v>178</v>
      </c>
      <c r="C117" s="17" t="s">
        <v>276</v>
      </c>
      <c r="D117" s="17" t="s">
        <v>382</v>
      </c>
      <c r="E117" s="17" t="s">
        <v>394</v>
      </c>
      <c r="F117" s="17" t="s">
        <v>5</v>
      </c>
      <c r="G117" s="17" t="s">
        <v>394</v>
      </c>
      <c r="H117" s="17" t="s">
        <v>216</v>
      </c>
      <c r="I117" s="17" t="str">
        <f t="shared" si="14"/>
        <v>VARIABLE LABELS Density  'Residents per square kilometre'.</v>
      </c>
    </row>
    <row r="118" spans="1:9" x14ac:dyDescent="0.2">
      <c r="A118" s="44" t="s">
        <v>164</v>
      </c>
      <c r="B118" s="33" t="str">
        <f t="shared" ref="B118:B127" si="30">CONCATENATE("pct_",F118)</f>
        <v>pct_No_religion</v>
      </c>
      <c r="C118" s="33" t="str">
        <f>CONCATENATE("% of ",E118," who have ",D118)</f>
        <v>% of Resident Population who have No religion</v>
      </c>
      <c r="D118" s="33" t="s">
        <v>105</v>
      </c>
      <c r="E118" s="33" t="s">
        <v>377</v>
      </c>
      <c r="F118" s="33" t="s">
        <v>28</v>
      </c>
      <c r="G118" s="33" t="s">
        <v>5</v>
      </c>
      <c r="H118" s="33" t="str">
        <f t="shared" ref="H118:H128" si="31">CONCATENATE("COMPUTE pct_",F118,"  =  ",F118,"/",G118," * 100.")</f>
        <v>COMPUTE pct_No_religion  =  No_religion/Residents * 100.</v>
      </c>
      <c r="I118" s="15" t="str">
        <f t="shared" si="14"/>
        <v>VARIABLE LABELS pct_No_religion  '% of Resident Population who have No religion'.</v>
      </c>
    </row>
    <row r="119" spans="1:9" x14ac:dyDescent="0.2">
      <c r="A119" s="45"/>
      <c r="B119" s="15" t="str">
        <f t="shared" si="30"/>
        <v>pct_Christian</v>
      </c>
      <c r="C119" s="15" t="str">
        <f t="shared" ref="C119:C122" si="32">CONCATENATE("% of ",E119," who are ",D119)</f>
        <v>% of Resident Population who are Christian</v>
      </c>
      <c r="D119" s="15" t="s">
        <v>26</v>
      </c>
      <c r="E119" s="15" t="s">
        <v>377</v>
      </c>
      <c r="F119" s="15" t="s">
        <v>26</v>
      </c>
      <c r="G119" s="15" t="s">
        <v>5</v>
      </c>
      <c r="H119" s="15" t="str">
        <f t="shared" si="31"/>
        <v>COMPUTE pct_Christian  =  Christian/Residents * 100.</v>
      </c>
      <c r="I119" s="15" t="str">
        <f t="shared" si="14"/>
        <v>VARIABLE LABELS pct_Christian  '% of Resident Population who are Christian'.</v>
      </c>
    </row>
    <row r="120" spans="1:9" x14ac:dyDescent="0.2">
      <c r="A120" s="45"/>
      <c r="B120" s="15" t="str">
        <f t="shared" ref="B120" si="33">CONCATENATE("pct_",F120)</f>
        <v>pct_Muslim</v>
      </c>
      <c r="C120" s="15" t="str">
        <f t="shared" si="32"/>
        <v>% of Resident Population who are Muslim</v>
      </c>
      <c r="D120" s="15" t="s">
        <v>277</v>
      </c>
      <c r="E120" s="15" t="s">
        <v>377</v>
      </c>
      <c r="F120" s="15" t="s">
        <v>277</v>
      </c>
      <c r="G120" s="15" t="s">
        <v>5</v>
      </c>
      <c r="H120" s="15" t="str">
        <f t="shared" ref="H120" si="34">CONCATENATE("COMPUTE pct_",F120,"  =  ",F120,"/",G120," * 100.")</f>
        <v>COMPUTE pct_Muslim  =  Muslim/Residents * 100.</v>
      </c>
      <c r="I120" s="15" t="str">
        <f t="shared" si="14"/>
        <v>VARIABLE LABELS pct_Muslim  '% of Resident Population who are Muslim'.</v>
      </c>
    </row>
    <row r="121" spans="1:9" x14ac:dyDescent="0.2">
      <c r="A121" s="45"/>
      <c r="B121" s="15" t="str">
        <f t="shared" si="30"/>
        <v>pct_Other_religion</v>
      </c>
      <c r="C121" s="15" t="str">
        <f t="shared" si="32"/>
        <v>% of Resident Population who are Other religion</v>
      </c>
      <c r="D121" s="15" t="s">
        <v>104</v>
      </c>
      <c r="E121" s="15" t="s">
        <v>377</v>
      </c>
      <c r="F121" s="15" t="s">
        <v>27</v>
      </c>
      <c r="G121" s="15" t="s">
        <v>5</v>
      </c>
      <c r="H121" s="15" t="str">
        <f t="shared" si="31"/>
        <v>COMPUTE pct_Other_religion  =  Other_religion/Residents * 100.</v>
      </c>
      <c r="I121" s="15" t="str">
        <f t="shared" si="14"/>
        <v>VARIABLE LABELS pct_Other_religion  '% of Resident Population who are Other religion'.</v>
      </c>
    </row>
    <row r="122" spans="1:9" x14ac:dyDescent="0.2">
      <c r="A122" s="46"/>
      <c r="B122" s="19" t="str">
        <f t="shared" si="30"/>
        <v>pct_Religion_not_stated</v>
      </c>
      <c r="C122" s="19" t="str">
        <f t="shared" si="32"/>
        <v>% of Resident Population who are Religion not stated</v>
      </c>
      <c r="D122" s="19" t="s">
        <v>106</v>
      </c>
      <c r="E122" s="19" t="s">
        <v>377</v>
      </c>
      <c r="F122" s="19" t="s">
        <v>29</v>
      </c>
      <c r="G122" s="19" t="s">
        <v>5</v>
      </c>
      <c r="H122" s="19" t="str">
        <f t="shared" si="31"/>
        <v>COMPUTE pct_Religion_not_stated  =  Religion_not_stated/Residents * 100.</v>
      </c>
      <c r="I122" s="15" t="str">
        <f t="shared" si="14"/>
        <v>VARIABLE LABELS pct_Religion_not_stated  '% of Resident Population who are Religion not stated'.</v>
      </c>
    </row>
    <row r="123" spans="1:9" x14ac:dyDescent="0.2">
      <c r="A123" s="39" t="s">
        <v>210</v>
      </c>
      <c r="B123" s="11" t="str">
        <f t="shared" si="30"/>
        <v>pct_Household_Resident</v>
      </c>
      <c r="C123" s="11" t="str">
        <f>CONCATENATE("% of ",E123," who ",D123)</f>
        <v>% of Resident Population who Live in a private household</v>
      </c>
      <c r="D123" s="11" t="s">
        <v>187</v>
      </c>
      <c r="E123" s="11" t="s">
        <v>377</v>
      </c>
      <c r="F123" s="11" t="s">
        <v>9</v>
      </c>
      <c r="G123" s="11" t="s">
        <v>5</v>
      </c>
      <c r="H123" s="11" t="str">
        <f t="shared" si="31"/>
        <v>COMPUTE pct_Household_Resident  =  Household_Resident/Residents * 100.</v>
      </c>
      <c r="I123" s="11" t="str">
        <f t="shared" si="14"/>
        <v>VARIABLE LABELS pct_Household_Resident  '% of Resident Population who Live in a private household'.</v>
      </c>
    </row>
    <row r="124" spans="1:9" x14ac:dyDescent="0.2">
      <c r="A124" s="48"/>
      <c r="B124" s="11" t="str">
        <f t="shared" si="30"/>
        <v>pct_Communal_Resident</v>
      </c>
      <c r="C124" s="11" t="str">
        <f>CONCATENATE("% of ",E124," who ",D124)</f>
        <v>% of Resident Population who Live in a communal establishment</v>
      </c>
      <c r="D124" s="11" t="s">
        <v>193</v>
      </c>
      <c r="E124" s="11" t="s">
        <v>377</v>
      </c>
      <c r="F124" s="11" t="s">
        <v>10</v>
      </c>
      <c r="G124" s="11" t="s">
        <v>5</v>
      </c>
      <c r="H124" s="11" t="str">
        <f t="shared" si="31"/>
        <v>COMPUTE pct_Communal_Resident  =  Communal_Resident/Residents * 100.</v>
      </c>
      <c r="I124" s="11" t="str">
        <f t="shared" si="14"/>
        <v>VARIABLE LABELS pct_Communal_Resident  '% of Resident Population who Live in a communal establishment'.</v>
      </c>
    </row>
    <row r="125" spans="1:9" ht="16" customHeight="1" x14ac:dyDescent="0.2">
      <c r="A125" s="40" t="s">
        <v>311</v>
      </c>
      <c r="B125" s="33" t="str">
        <f t="shared" si="30"/>
        <v>pct_Second_address_none</v>
      </c>
      <c r="C125" s="33" t="str">
        <f>CONCATENATE("% of ",E125," who have ",D125)</f>
        <v>% of Resident Population who have No second address</v>
      </c>
      <c r="D125" s="33" t="s">
        <v>315</v>
      </c>
      <c r="E125" s="33" t="s">
        <v>377</v>
      </c>
      <c r="F125" s="33" t="s">
        <v>312</v>
      </c>
      <c r="G125" s="33" t="s">
        <v>5</v>
      </c>
      <c r="H125" s="33" t="str">
        <f t="shared" si="31"/>
        <v>COMPUTE pct_Second_address_none  =  Second_address_none/Residents * 100.</v>
      </c>
      <c r="I125" s="11" t="str">
        <f t="shared" si="14"/>
        <v>VARIABLE LABELS pct_Second_address_none  '% of Resident Population who have No second address'.</v>
      </c>
    </row>
    <row r="126" spans="1:9" x14ac:dyDescent="0.2">
      <c r="A126" s="41"/>
      <c r="B126" s="15" t="str">
        <f t="shared" si="30"/>
        <v>pct_Second_address_in_UK</v>
      </c>
      <c r="C126" s="15" t="str">
        <f>CONCATENATE("% of ",E126," who have ",D126)</f>
        <v>% of Resident Population who have Second address is in the UK</v>
      </c>
      <c r="D126" s="15" t="s">
        <v>316</v>
      </c>
      <c r="E126" s="15" t="s">
        <v>377</v>
      </c>
      <c r="F126" s="15" t="s">
        <v>313</v>
      </c>
      <c r="G126" s="15" t="s">
        <v>5</v>
      </c>
      <c r="H126" s="15" t="str">
        <f t="shared" si="31"/>
        <v>COMPUTE pct_Second_address_in_UK  =  Second_address_in_UK/Residents * 100.</v>
      </c>
      <c r="I126" s="11" t="str">
        <f t="shared" si="14"/>
        <v>VARIABLE LABELS pct_Second_address_in_UK  '% of Resident Population who have Second address is in the UK'.</v>
      </c>
    </row>
    <row r="127" spans="1:9" x14ac:dyDescent="0.2">
      <c r="A127" s="41"/>
      <c r="B127" s="19" t="str">
        <f t="shared" si="30"/>
        <v>pct_Second_address_outside_UK</v>
      </c>
      <c r="C127" s="19" t="str">
        <f>CONCATENATE("% of ",E127," who have ",D127)</f>
        <v>% of Resident Population who have Second address is outside the UK</v>
      </c>
      <c r="D127" s="19" t="s">
        <v>317</v>
      </c>
      <c r="E127" s="19" t="s">
        <v>377</v>
      </c>
      <c r="F127" s="19" t="s">
        <v>314</v>
      </c>
      <c r="G127" s="19" t="s">
        <v>5</v>
      </c>
      <c r="H127" s="19" t="str">
        <f t="shared" si="31"/>
        <v>COMPUTE pct_Second_address_outside_UK  =  Second_address_outside_UK/Residents * 100.</v>
      </c>
      <c r="I127" s="11" t="str">
        <f t="shared" si="14"/>
        <v>VARIABLE LABELS pct_Second_address_outside_UK  '% of Resident Population who have Second address is outside the UK'.</v>
      </c>
    </row>
    <row r="128" spans="1:9" x14ac:dyDescent="0.2">
      <c r="A128" s="47" t="s">
        <v>161</v>
      </c>
      <c r="B128" s="11" t="str">
        <f t="shared" ref="B128:B129" si="35">CONCATENATE("pct_",F128)</f>
        <v>pct_Females</v>
      </c>
      <c r="C128" s="11" t="str">
        <f>CONCATENATE("% of ",E128," who are ",D128)</f>
        <v>% of Resident Population who are Males</v>
      </c>
      <c r="D128" s="11" t="s">
        <v>7</v>
      </c>
      <c r="E128" s="11" t="s">
        <v>377</v>
      </c>
      <c r="F128" s="11" t="s">
        <v>8</v>
      </c>
      <c r="G128" s="11" t="s">
        <v>5</v>
      </c>
      <c r="H128" s="11" t="str">
        <f t="shared" si="31"/>
        <v>COMPUTE pct_Females  =  Females/Residents * 100.</v>
      </c>
      <c r="I128" s="15" t="str">
        <f t="shared" ref="I128:I149" si="36">CONCATENATE("VARIABLE LABELS ",B128,"  '",C128,"'.")</f>
        <v>VARIABLE LABELS pct_Females  '% of Resident Population who are Males'.</v>
      </c>
    </row>
    <row r="129" spans="1:9" x14ac:dyDescent="0.2">
      <c r="A129" s="50"/>
      <c r="B129" s="17" t="str">
        <f t="shared" si="35"/>
        <v>pct_Males</v>
      </c>
      <c r="C129" s="17" t="str">
        <f>CONCATENATE("% of ",E129," who are ",D129)</f>
        <v>% of Resident Population who are Females</v>
      </c>
      <c r="D129" s="17" t="s">
        <v>8</v>
      </c>
      <c r="E129" s="17" t="s">
        <v>377</v>
      </c>
      <c r="F129" s="17" t="s">
        <v>7</v>
      </c>
      <c r="G129" s="17" t="s">
        <v>5</v>
      </c>
      <c r="H129" s="17" t="str">
        <f t="shared" ref="H129:H134" si="37">CONCATENATE("COMPUTE pct_",F129,"  =  ",F129,"/",G129," * 100.")</f>
        <v>COMPUTE pct_Males  =  Males/Residents * 100.</v>
      </c>
      <c r="I129" s="15" t="str">
        <f t="shared" si="36"/>
        <v>VARIABLE LABELS pct_Males  '% of Resident Population who are Females'.</v>
      </c>
    </row>
    <row r="130" spans="1:9" x14ac:dyDescent="0.2">
      <c r="A130" s="40" t="s">
        <v>396</v>
      </c>
      <c r="B130" s="33" t="s">
        <v>237</v>
      </c>
      <c r="C130" s="33" t="str">
        <f>CONCATENATE("% of ",E130," who are ",D130)</f>
        <v>% of Residents aged 16 and over who are Heterosexuals</v>
      </c>
      <c r="D130" s="33" t="s">
        <v>231</v>
      </c>
      <c r="E130" s="33" t="s">
        <v>379</v>
      </c>
      <c r="F130" s="33" t="s">
        <v>231</v>
      </c>
      <c r="G130" s="33" t="s">
        <v>364</v>
      </c>
      <c r="H130" s="33" t="str">
        <f t="shared" si="37"/>
        <v>COMPUTE pct_Heterosexuals  =  Heterosexuals/Residents_16_plus * 100.</v>
      </c>
      <c r="I130" s="15" t="str">
        <f t="shared" si="36"/>
        <v>VARIABLE LABELS pct_Heterosexual  '% of Residents aged 16 and over who are Heterosexuals'.</v>
      </c>
    </row>
    <row r="131" spans="1:9" x14ac:dyDescent="0.2">
      <c r="A131" s="41"/>
      <c r="B131" s="15" t="s">
        <v>228</v>
      </c>
      <c r="C131" s="15" t="str">
        <f t="shared" ref="C131:C134" si="38">CONCATENATE("% of ",E131," who are ",D131)</f>
        <v>% of Residents aged 16 and over who are Homosexuals</v>
      </c>
      <c r="D131" s="15" t="s">
        <v>232</v>
      </c>
      <c r="E131" s="15" t="s">
        <v>379</v>
      </c>
      <c r="F131" s="15" t="s">
        <v>232</v>
      </c>
      <c r="G131" s="15" t="s">
        <v>364</v>
      </c>
      <c r="H131" s="15" t="str">
        <f t="shared" si="37"/>
        <v>COMPUTE pct_Homosexuals  =  Homosexuals/Residents_16_plus * 100.</v>
      </c>
      <c r="I131" s="15" t="str">
        <f t="shared" si="36"/>
        <v>VARIABLE LABELS pct_Homosexual  '% of Residents aged 16 and over who are Homosexuals'.</v>
      </c>
    </row>
    <row r="132" spans="1:9" x14ac:dyDescent="0.2">
      <c r="A132" s="41"/>
      <c r="B132" s="15" t="s">
        <v>229</v>
      </c>
      <c r="C132" s="15" t="str">
        <f t="shared" si="38"/>
        <v>% of Residents aged 16 and over who are Bisexuals</v>
      </c>
      <c r="D132" s="15" t="s">
        <v>233</v>
      </c>
      <c r="E132" s="15" t="s">
        <v>379</v>
      </c>
      <c r="F132" s="15" t="s">
        <v>233</v>
      </c>
      <c r="G132" s="15" t="s">
        <v>364</v>
      </c>
      <c r="H132" s="15" t="str">
        <f t="shared" si="37"/>
        <v>COMPUTE pct_Bisexuals  =  Bisexuals/Residents_16_plus * 100.</v>
      </c>
      <c r="I132" s="15" t="str">
        <f t="shared" si="36"/>
        <v>VARIABLE LABELS pct_Bisexual  '% of Residents aged 16 and over who are Bisexuals'.</v>
      </c>
    </row>
    <row r="133" spans="1:9" x14ac:dyDescent="0.2">
      <c r="A133" s="41"/>
      <c r="B133" s="15" t="s">
        <v>235</v>
      </c>
      <c r="C133" s="15" t="str">
        <f t="shared" si="38"/>
        <v>% of Residents aged 16 and over who are Other orientation</v>
      </c>
      <c r="D133" s="15" t="s">
        <v>234</v>
      </c>
      <c r="E133" s="15" t="s">
        <v>379</v>
      </c>
      <c r="F133" s="15" t="s">
        <v>268</v>
      </c>
      <c r="G133" s="15" t="s">
        <v>364</v>
      </c>
      <c r="H133" s="15" t="str">
        <f t="shared" si="37"/>
        <v>COMPUTE pct_Other_orientation  =  Other_orientation/Residents_16_plus * 100.</v>
      </c>
      <c r="I133" s="15" t="str">
        <f t="shared" si="36"/>
        <v>VARIABLE LABELS pct_Other_orientation  '% of Residents aged 16 and over who are Other orientation'.</v>
      </c>
    </row>
    <row r="134" spans="1:9" x14ac:dyDescent="0.2">
      <c r="A134" s="42"/>
      <c r="B134" s="19" t="s">
        <v>230</v>
      </c>
      <c r="C134" s="19" t="str">
        <f t="shared" si="38"/>
        <v>% of Residents aged 16 and over who are Orientation not stated</v>
      </c>
      <c r="D134" s="19" t="s">
        <v>236</v>
      </c>
      <c r="E134" s="19" t="s">
        <v>379</v>
      </c>
      <c r="F134" s="19" t="s">
        <v>269</v>
      </c>
      <c r="G134" s="19" t="s">
        <v>364</v>
      </c>
      <c r="H134" s="19" t="str">
        <f t="shared" si="37"/>
        <v>COMPUTE pct_Orientation_not_stated  =  Orientation_not_stated/Residents_16_plus * 100.</v>
      </c>
      <c r="I134" s="15" t="str">
        <f t="shared" si="36"/>
        <v>VARIABLE LABELS Pct_Orientation_not_stated  '% of Residents aged 16 and over who are Orientation not stated'.</v>
      </c>
    </row>
    <row r="135" spans="1:9" x14ac:dyDescent="0.2">
      <c r="A135" s="39" t="s">
        <v>181</v>
      </c>
      <c r="B135" s="11" t="str">
        <f t="shared" ref="B135:B143" si="39">CONCATENATE("pct_",F135)</f>
        <v>pct_Higher_manager_prof</v>
      </c>
      <c r="C135" s="11" t="str">
        <f>CONCATENATE("% of ",E135," who are in ",D135)</f>
        <v>% of Residents aged 16 and over who are in Higher managerial and professional occupations</v>
      </c>
      <c r="D135" s="11" t="s">
        <v>195</v>
      </c>
      <c r="E135" s="11" t="s">
        <v>379</v>
      </c>
      <c r="F135" s="11" t="s">
        <v>182</v>
      </c>
      <c r="G135" s="11" t="s">
        <v>364</v>
      </c>
      <c r="H135" s="11" t="str">
        <f t="shared" ref="H135:H143" si="40">CONCATENATE("COMPUTE pct_",F135,"  =  ",F135,"/",G135," * 100.")</f>
        <v>COMPUTE pct_Higher_manager_prof  =  Higher_manager_prof/Residents_16_plus * 100.</v>
      </c>
      <c r="I135" s="11" t="str">
        <f t="shared" si="36"/>
        <v>VARIABLE LABELS pct_Higher_manager_prof  '% of Residents aged 16 and over who are in Higher managerial and professional occupations'.</v>
      </c>
    </row>
    <row r="136" spans="1:9" x14ac:dyDescent="0.2">
      <c r="A136" s="39"/>
      <c r="B136" s="11" t="str">
        <f t="shared" si="39"/>
        <v>pct_Lower_manager_prof</v>
      </c>
      <c r="C136" s="11" t="str">
        <f t="shared" ref="C136:C143" si="41">CONCATENATE("% of ",E136," who are in ",D136)</f>
        <v>% of Residents aged 16 and over who are in Lower managerial and professional occupations</v>
      </c>
      <c r="D136" s="11" t="s">
        <v>196</v>
      </c>
      <c r="E136" s="11" t="s">
        <v>379</v>
      </c>
      <c r="F136" s="11" t="s">
        <v>183</v>
      </c>
      <c r="G136" s="11" t="s">
        <v>364</v>
      </c>
      <c r="H136" s="11" t="str">
        <f t="shared" si="40"/>
        <v>COMPUTE pct_Lower_manager_prof  =  Lower_manager_prof/Residents_16_plus * 100.</v>
      </c>
      <c r="I136" s="11" t="str">
        <f t="shared" si="36"/>
        <v>VARIABLE LABELS pct_Lower_manager_prof  '% of Residents aged 16 and over who are in Lower managerial and professional occupations'.</v>
      </c>
    </row>
    <row r="137" spans="1:9" x14ac:dyDescent="0.2">
      <c r="A137" s="39"/>
      <c r="B137" s="11" t="str">
        <f t="shared" si="39"/>
        <v>pct_Intermediate</v>
      </c>
      <c r="C137" s="11" t="str">
        <f t="shared" si="41"/>
        <v>% of Residents aged 16 and over who are in Intermediate occupations</v>
      </c>
      <c r="D137" s="11" t="s">
        <v>197</v>
      </c>
      <c r="E137" s="11" t="s">
        <v>379</v>
      </c>
      <c r="F137" s="11" t="s">
        <v>359</v>
      </c>
      <c r="G137" s="11" t="s">
        <v>364</v>
      </c>
      <c r="H137" s="11" t="str">
        <f t="shared" si="40"/>
        <v>COMPUTE pct_Intermediate  =  Intermediate/Residents_16_plus * 100.</v>
      </c>
      <c r="I137" s="11" t="str">
        <f t="shared" si="36"/>
        <v>VARIABLE LABELS pct_Intermediate  '% of Residents aged 16 and over who are in Intermediate occupations'.</v>
      </c>
    </row>
    <row r="138" spans="1:9" x14ac:dyDescent="0.2">
      <c r="A138" s="39"/>
      <c r="B138" s="11" t="str">
        <f t="shared" si="39"/>
        <v>pct_Small_employer_self_employed</v>
      </c>
      <c r="C138" s="11" t="str">
        <f t="shared" si="41"/>
        <v>% of Residents aged 16 and over who are in Small employers or self-employed</v>
      </c>
      <c r="D138" s="11" t="s">
        <v>198</v>
      </c>
      <c r="E138" s="11" t="s">
        <v>379</v>
      </c>
      <c r="F138" s="11" t="s">
        <v>184</v>
      </c>
      <c r="G138" s="11" t="s">
        <v>364</v>
      </c>
      <c r="H138" s="11" t="str">
        <f t="shared" si="40"/>
        <v>COMPUTE pct_Small_employer_self_employed  =  Small_employer_self_employed/Residents_16_plus * 100.</v>
      </c>
      <c r="I138" s="11" t="str">
        <f t="shared" si="36"/>
        <v>VARIABLE LABELS pct_Small_employer_self_employed  '% of Residents aged 16 and over who are in Small employers or self-employed'.</v>
      </c>
    </row>
    <row r="139" spans="1:9" x14ac:dyDescent="0.2">
      <c r="A139" s="39"/>
      <c r="B139" s="11" t="str">
        <f t="shared" si="39"/>
        <v>pct_Lower_supervisory_technical</v>
      </c>
      <c r="C139" s="11" t="str">
        <f t="shared" si="41"/>
        <v>% of Residents aged 16 and over who are in Lower supervisory and technical occupations</v>
      </c>
      <c r="D139" s="11" t="s">
        <v>201</v>
      </c>
      <c r="E139" s="11" t="s">
        <v>379</v>
      </c>
      <c r="F139" s="11" t="s">
        <v>185</v>
      </c>
      <c r="G139" s="11" t="s">
        <v>364</v>
      </c>
      <c r="H139" s="11" t="str">
        <f t="shared" si="40"/>
        <v>COMPUTE pct_Lower_supervisory_technical  =  Lower_supervisory_technical/Residents_16_plus * 100.</v>
      </c>
      <c r="I139" s="11" t="str">
        <f t="shared" si="36"/>
        <v>VARIABLE LABELS pct_Lower_supervisory_technical  '% of Residents aged 16 and over who are in Lower supervisory and technical occupations'.</v>
      </c>
    </row>
    <row r="140" spans="1:9" x14ac:dyDescent="0.2">
      <c r="A140" s="39"/>
      <c r="B140" s="11" t="str">
        <f t="shared" si="39"/>
        <v>pct_Semi_routine</v>
      </c>
      <c r="C140" s="11" t="str">
        <f t="shared" si="41"/>
        <v>% of Residents aged 16 and over who are in Semi-routine occupations</v>
      </c>
      <c r="D140" s="11" t="s">
        <v>199</v>
      </c>
      <c r="E140" s="11" t="s">
        <v>379</v>
      </c>
      <c r="F140" s="11" t="s">
        <v>356</v>
      </c>
      <c r="G140" s="11" t="s">
        <v>364</v>
      </c>
      <c r="H140" s="11" t="str">
        <f t="shared" si="40"/>
        <v>COMPUTE pct_Semi_routine  =  Semi_routine/Residents_16_plus * 100.</v>
      </c>
      <c r="I140" s="11" t="str">
        <f t="shared" si="36"/>
        <v>VARIABLE LABELS pct_Semi_routine  '% of Residents aged 16 and over who are in Semi-routine occupations'.</v>
      </c>
    </row>
    <row r="141" spans="1:9" x14ac:dyDescent="0.2">
      <c r="A141" s="39"/>
      <c r="B141" s="11" t="str">
        <f t="shared" si="39"/>
        <v>pct_Routine</v>
      </c>
      <c r="C141" s="11" t="str">
        <f t="shared" si="41"/>
        <v>% of Residents aged 16 and over who are in Routine occupations</v>
      </c>
      <c r="D141" s="11" t="s">
        <v>200</v>
      </c>
      <c r="E141" s="11" t="s">
        <v>379</v>
      </c>
      <c r="F141" s="11" t="s">
        <v>357</v>
      </c>
      <c r="G141" s="11" t="s">
        <v>364</v>
      </c>
      <c r="H141" s="11" t="str">
        <f t="shared" si="40"/>
        <v>COMPUTE pct_Routine  =  Routine/Residents_16_plus * 100.</v>
      </c>
      <c r="I141" s="11" t="str">
        <f t="shared" si="36"/>
        <v>VARIABLE LABELS pct_Routine  '% of Residents aged 16 and over who are in Routine occupations'.</v>
      </c>
    </row>
    <row r="142" spans="1:9" x14ac:dyDescent="0.2">
      <c r="A142" s="39"/>
      <c r="B142" s="11" t="str">
        <f t="shared" ref="B142" si="42">CONCATENATE("pct_",F142)</f>
        <v>pct_Long_unemployed_never_worked</v>
      </c>
      <c r="C142" s="11" t="str">
        <f t="shared" si="41"/>
        <v>% of Residents aged 16 and over who are in Long-term unemployed or have never worked</v>
      </c>
      <c r="D142" s="11" t="s">
        <v>202</v>
      </c>
      <c r="E142" s="11" t="s">
        <v>379</v>
      </c>
      <c r="F142" s="11" t="s">
        <v>358</v>
      </c>
      <c r="G142" s="11" t="s">
        <v>364</v>
      </c>
      <c r="H142" s="11" t="str">
        <f t="shared" ref="H142" si="43">CONCATENATE("COMPUTE pct_",F142,"  =  ",F142,"/",G142," * 100.")</f>
        <v>COMPUTE pct_Long_unemployed_never_worked  =  Long_unemployed_never_worked/Residents_16_plus * 100.</v>
      </c>
      <c r="I142" s="11" t="str">
        <f t="shared" si="36"/>
        <v>VARIABLE LABELS pct_Long_unemployed_never_worked  '% of Residents aged 16 and over who are in Long-term unemployed or have never worked'.</v>
      </c>
    </row>
    <row r="143" spans="1:9" x14ac:dyDescent="0.2">
      <c r="A143" s="39"/>
      <c r="B143" s="11" t="str">
        <f t="shared" si="39"/>
        <v>pct_Full_time_student</v>
      </c>
      <c r="C143" s="11" t="str">
        <f t="shared" si="41"/>
        <v>% of Residents aged 16 and over who are in Full-time students</v>
      </c>
      <c r="D143" s="11" t="s">
        <v>278</v>
      </c>
      <c r="E143" s="11" t="s">
        <v>379</v>
      </c>
      <c r="F143" s="11" t="s">
        <v>279</v>
      </c>
      <c r="G143" s="11" t="s">
        <v>364</v>
      </c>
      <c r="H143" s="11" t="str">
        <f t="shared" si="40"/>
        <v>COMPUTE pct_Full_time_student  =  Full_time_student/Residents_16_plus * 100.</v>
      </c>
      <c r="I143" s="11" t="str">
        <f t="shared" si="36"/>
        <v>VARIABLE LABELS pct_Full_time_student  '% of Residents aged 16 and over who are in Full-time students'.</v>
      </c>
    </row>
    <row r="144" spans="1:9" x14ac:dyDescent="0.2">
      <c r="A144" s="44" t="s">
        <v>169</v>
      </c>
      <c r="B144" s="33" t="str">
        <f t="shared" ref="B144:B147" si="44">CONCATENATE("pct_",F144)</f>
        <v>pct_Owned</v>
      </c>
      <c r="C144" s="33" t="str">
        <f>CONCATENATE("% of ",E144," living in ",D144, " accommodation")</f>
        <v>% of Households living in Owned and Shared Ownership accommodation</v>
      </c>
      <c r="D144" s="33" t="s">
        <v>118</v>
      </c>
      <c r="E144" s="33" t="s">
        <v>6</v>
      </c>
      <c r="F144" s="33" t="s">
        <v>46</v>
      </c>
      <c r="G144" s="33" t="s">
        <v>6</v>
      </c>
      <c r="H144" s="33" t="str">
        <f t="shared" ref="H144:H147" si="45">CONCATENATE("COMPUTE pct_",F144,"  =  ",F144,"/",G144," * 100.")</f>
        <v>COMPUTE pct_Owned  =  Owned/Households * 100.</v>
      </c>
      <c r="I144" s="14" t="str">
        <f t="shared" si="36"/>
        <v>VARIABLE LABELS pct_Owned  '% of Households living in Owned and Shared Ownership accommodation'.</v>
      </c>
    </row>
    <row r="145" spans="1:9" x14ac:dyDescent="0.2">
      <c r="A145" s="45"/>
      <c r="B145" s="15" t="str">
        <f t="shared" si="44"/>
        <v>pct_Social_rented</v>
      </c>
      <c r="C145" s="15" t="str">
        <f t="shared" ref="C145:C147" si="46">CONCATENATE("% of ",E145," living in ",D145, " accommodation")</f>
        <v>% of Households living in Social rented accommodation</v>
      </c>
      <c r="D145" s="15" t="s">
        <v>119</v>
      </c>
      <c r="E145" s="15" t="s">
        <v>6</v>
      </c>
      <c r="F145" s="15" t="s">
        <v>47</v>
      </c>
      <c r="G145" s="15" t="s">
        <v>6</v>
      </c>
      <c r="H145" s="15" t="str">
        <f t="shared" si="45"/>
        <v>COMPUTE pct_Social_rented  =  Social_rented/Households * 100.</v>
      </c>
      <c r="I145" s="14" t="str">
        <f t="shared" si="36"/>
        <v>VARIABLE LABELS pct_Social_rented  '% of Households living in Social rented accommodation'.</v>
      </c>
    </row>
    <row r="146" spans="1:9" x14ac:dyDescent="0.2">
      <c r="A146" s="45"/>
      <c r="B146" s="15" t="str">
        <f t="shared" si="44"/>
        <v>pct_Private_rented</v>
      </c>
      <c r="C146" s="15" t="str">
        <f t="shared" si="46"/>
        <v>% of Households living in Private rented accommodation</v>
      </c>
      <c r="D146" s="15" t="s">
        <v>120</v>
      </c>
      <c r="E146" s="15" t="s">
        <v>6</v>
      </c>
      <c r="F146" s="15" t="s">
        <v>48</v>
      </c>
      <c r="G146" s="15" t="s">
        <v>6</v>
      </c>
      <c r="H146" s="15" t="str">
        <f t="shared" si="45"/>
        <v>COMPUTE pct_Private_rented  =  Private_rented/Households * 100.</v>
      </c>
      <c r="I146" s="14" t="str">
        <f t="shared" si="36"/>
        <v>VARIABLE LABELS pct_Private_rented  '% of Households living in Private rented accommodation'.</v>
      </c>
    </row>
    <row r="147" spans="1:9" x14ac:dyDescent="0.2">
      <c r="A147" s="46"/>
      <c r="B147" s="19" t="str">
        <f t="shared" si="44"/>
        <v>pct_Living_rent_free</v>
      </c>
      <c r="C147" s="19" t="str">
        <f t="shared" si="46"/>
        <v>% of Households living in Living rent free accommodation</v>
      </c>
      <c r="D147" s="19" t="s">
        <v>121</v>
      </c>
      <c r="E147" s="19" t="s">
        <v>6</v>
      </c>
      <c r="F147" s="19" t="s">
        <v>49</v>
      </c>
      <c r="G147" s="19" t="s">
        <v>6</v>
      </c>
      <c r="H147" s="19" t="str">
        <f t="shared" si="45"/>
        <v>COMPUTE pct_Living_rent_free  =  Living_rent_free/Households * 100.</v>
      </c>
      <c r="I147" s="14" t="str">
        <f t="shared" si="36"/>
        <v>VARIABLE LABELS pct_Living_rent_free  '% of Households living in Living rent free accommodation'.</v>
      </c>
    </row>
    <row r="148" spans="1:9" x14ac:dyDescent="0.2">
      <c r="A148" s="36" t="s">
        <v>332</v>
      </c>
      <c r="B148" s="11" t="s">
        <v>333</v>
      </c>
      <c r="C148" s="11" t="str">
        <f>CONCATENATE("% of ",E148," who ",D148)</f>
        <v>% of Residents aged 16 and over who Previously served in UK Armed forces (regular or reserve)</v>
      </c>
      <c r="D148" s="11" t="s">
        <v>334</v>
      </c>
      <c r="E148" s="11" t="s">
        <v>379</v>
      </c>
      <c r="F148" s="11" t="s">
        <v>335</v>
      </c>
      <c r="G148" s="11" t="s">
        <v>364</v>
      </c>
      <c r="H148" s="11" t="str">
        <f t="shared" ref="H148" si="47">CONCATENATE("COMPUTE pct_",F148,"  =  ",F148,"/",G148," * 100.")</f>
        <v>COMPUTE pct_UK_Veteran  =  UK_Veteran/Residents_16_plus * 100.</v>
      </c>
      <c r="I148" s="11" t="str">
        <f t="shared" si="36"/>
        <v>VARIABLE LABELS pct_UK_Veteran  '% of Residents aged 16 and over who Previously served in UK Armed forces (regular or reserve)'.</v>
      </c>
    </row>
    <row r="149" spans="1:9" x14ac:dyDescent="0.2">
      <c r="A149" s="34" t="s">
        <v>353</v>
      </c>
      <c r="B149" s="35" t="str">
        <f>CONCATENATE("pct_",F149)</f>
        <v>pct_Provides_unpaid_care</v>
      </c>
      <c r="C149" s="35" t="str">
        <f>CONCATENATE("% of ",E149," who ",D149)</f>
        <v>% of Residents aged 5 and over who Provide unpaid care</v>
      </c>
      <c r="D149" s="35" t="s">
        <v>194</v>
      </c>
      <c r="E149" s="35" t="s">
        <v>383</v>
      </c>
      <c r="F149" s="35" t="s">
        <v>56</v>
      </c>
      <c r="G149" s="35" t="s">
        <v>365</v>
      </c>
      <c r="H149" s="35" t="str">
        <f>CONCATENATE("COMPUTE pct_",F149,"  =  ",F149,"/",G149," * 100.")</f>
        <v>COMPUTE pct_Provides_unpaid_care  =  Provides_unpaid_care/Residents_5_plus * 100.</v>
      </c>
      <c r="I149" s="15" t="str">
        <f t="shared" si="36"/>
        <v>VARIABLE LABELS pct_Provides_unpaid_care  '% of Residents aged 5 and over who Provide unpaid care'.</v>
      </c>
    </row>
  </sheetData>
  <mergeCells count="26">
    <mergeCell ref="A118:A122"/>
    <mergeCell ref="A125:A127"/>
    <mergeCell ref="A128:A129"/>
    <mergeCell ref="A130:A134"/>
    <mergeCell ref="A144:A147"/>
    <mergeCell ref="A135:A143"/>
    <mergeCell ref="A123:A124"/>
    <mergeCell ref="A2:A6"/>
    <mergeCell ref="A76:A80"/>
    <mergeCell ref="A31:A35"/>
    <mergeCell ref="A81:A82"/>
    <mergeCell ref="A36:A39"/>
    <mergeCell ref="A46:A54"/>
    <mergeCell ref="A40:A44"/>
    <mergeCell ref="A55:A66"/>
    <mergeCell ref="A67:A70"/>
    <mergeCell ref="A71:A75"/>
    <mergeCell ref="A108:A115"/>
    <mergeCell ref="A83:A87"/>
    <mergeCell ref="A7:A10"/>
    <mergeCell ref="A11:A18"/>
    <mergeCell ref="A19:A22"/>
    <mergeCell ref="A23:A25"/>
    <mergeCell ref="A26:A30"/>
    <mergeCell ref="A88:A89"/>
    <mergeCell ref="A90:A107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53255131-b129-4010-86e1-474bfd7e8076}" enabled="0" method="" siteId="{53255131-b129-4010-86e1-474bfd7e807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Index</vt:lpstr>
      <vt:lpstr>Geography and Denominators</vt:lpstr>
      <vt:lpstr>Percentages</vt:lpstr>
      <vt:lpstr>Accom_type</vt:lpstr>
      <vt:lpstr>Address_one_year_ago</vt:lpstr>
      <vt:lpstr>Age</vt:lpstr>
      <vt:lpstr>Bedrooms</vt:lpstr>
      <vt:lpstr>Care</vt:lpstr>
      <vt:lpstr>Cars</vt:lpstr>
      <vt:lpstr>Central_Heating</vt:lpstr>
      <vt:lpstr>CoB</vt:lpstr>
      <vt:lpstr>Commuting_Distance</vt:lpstr>
      <vt:lpstr>Commuting_Method</vt:lpstr>
      <vt:lpstr>Denominators</vt:lpstr>
      <vt:lpstr>Disability</vt:lpstr>
      <vt:lpstr>Economic_activity</vt:lpstr>
      <vt:lpstr>Ethnicity</vt:lpstr>
      <vt:lpstr>Gender_Identity</vt:lpstr>
      <vt:lpstr>Geography</vt:lpstr>
      <vt:lpstr>Health</vt:lpstr>
      <vt:lpstr>hh_comp</vt:lpstr>
      <vt:lpstr>Highest_qual</vt:lpstr>
      <vt:lpstr>Hours_Worked</vt:lpstr>
      <vt:lpstr>Household_Size</vt:lpstr>
      <vt:lpstr>industry</vt:lpstr>
      <vt:lpstr>Marital_status</vt:lpstr>
      <vt:lpstr>nssec</vt:lpstr>
      <vt:lpstr>Over_crowding</vt:lpstr>
      <vt:lpstr>Population_Density</vt:lpstr>
      <vt:lpstr>Religion</vt:lpstr>
      <vt:lpstr>Resident_type</vt:lpstr>
      <vt:lpstr>Second_Address</vt:lpstr>
      <vt:lpstr>Sex</vt:lpstr>
      <vt:lpstr>Sexual_Orientation</vt:lpstr>
      <vt:lpstr>Tenure</vt:lpstr>
      <vt:lpstr>Trans_to_work</vt:lpstr>
      <vt:lpstr>UK_Veterans</vt:lpstr>
      <vt:lpstr>Unpaid_Care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Paul</dc:creator>
  <cp:lastModifiedBy>Williamson, Paul</cp:lastModifiedBy>
  <dcterms:created xsi:type="dcterms:W3CDTF">2018-11-02T07:29:17Z</dcterms:created>
  <dcterms:modified xsi:type="dcterms:W3CDTF">2023-09-13T16:24:14Z</dcterms:modified>
</cp:coreProperties>
</file>