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4"/>
  <workbookPr/>
  <mc:AlternateContent xmlns:mc="http://schemas.openxmlformats.org/markup-compatibility/2006">
    <mc:Choice Requires="x15">
      <x15ac:absPath xmlns:x15ac="http://schemas.microsoft.com/office/spreadsheetml/2010/11/ac" url="/Users/yvoncavaloc/Documents/Université/PARCOURSUP/PARCOURSUP 2021/LAS SVT/"/>
    </mc:Choice>
  </mc:AlternateContent>
  <xr:revisionPtr revIDLastSave="0" documentId="13_ncr:1_{DEC1C4CF-206B-9F43-9669-601533D7BA00}" xr6:coauthVersionLast="46" xr6:coauthVersionMax="46" xr10:uidLastSave="{00000000-0000-0000-0000-000000000000}"/>
  <bookViews>
    <workbookView xWindow="0" yWindow="500" windowWidth="21860" windowHeight="17500" xr2:uid="{00000000-000D-0000-FFFF-FFFF00000000}"/>
  </bookViews>
  <sheets>
    <sheet name="L1 TREC5 2021 Nettoyé" sheetId="1" r:id="rId1"/>
  </sheets>
  <definedNames>
    <definedName name="_xlnm._FilterDatabase" localSheetId="0" hidden="1">'L1 TREC5 2021 Nettoyé'!$A$2:$AJE$190</definedName>
  </definedNames>
  <calcPr calcId="191029"/>
</workbook>
</file>

<file path=xl/calcChain.xml><?xml version="1.0" encoding="utf-8"?>
<calcChain xmlns="http://schemas.openxmlformats.org/spreadsheetml/2006/main">
  <c r="BD117" i="1" l="1"/>
  <c r="Q26" i="1" l="1"/>
  <c r="Z185" i="1" l="1"/>
  <c r="AP13" i="1"/>
  <c r="AK185" i="1"/>
  <c r="AE185" i="1"/>
  <c r="BG123" i="1" l="1"/>
  <c r="BH123" i="1"/>
  <c r="BG143" i="1"/>
  <c r="BH143" i="1"/>
  <c r="BG176" i="1"/>
  <c r="BH176" i="1"/>
  <c r="BG124" i="1"/>
  <c r="BH124" i="1"/>
  <c r="BG36" i="1"/>
  <c r="BH36" i="1"/>
  <c r="BG100" i="1"/>
  <c r="BH100" i="1"/>
  <c r="BG50" i="1"/>
  <c r="BH50" i="1"/>
  <c r="BG165" i="1"/>
  <c r="BH165" i="1"/>
  <c r="BG8" i="1"/>
  <c r="BH8" i="1"/>
  <c r="BG168" i="1"/>
  <c r="BH168" i="1"/>
  <c r="BG61" i="1"/>
  <c r="BH61" i="1"/>
  <c r="BG7" i="1"/>
  <c r="BH7" i="1"/>
  <c r="BG6" i="1"/>
  <c r="BH6" i="1"/>
  <c r="BG127" i="1"/>
  <c r="BH127" i="1"/>
  <c r="BG60" i="1"/>
  <c r="BH60" i="1"/>
  <c r="BG47" i="1"/>
  <c r="BH47" i="1"/>
  <c r="BG145" i="1"/>
  <c r="BH145" i="1"/>
  <c r="BG39" i="1"/>
  <c r="BH39" i="1"/>
  <c r="BG54" i="1"/>
  <c r="BH54" i="1"/>
  <c r="BG93" i="1"/>
  <c r="BH93" i="1"/>
  <c r="BG121" i="1"/>
  <c r="BH121" i="1"/>
  <c r="BG117" i="1"/>
  <c r="BH117" i="1"/>
  <c r="BG134" i="1"/>
  <c r="BH134" i="1"/>
  <c r="BG138" i="1"/>
  <c r="BH138" i="1"/>
  <c r="BG130" i="1"/>
  <c r="BH130" i="1"/>
  <c r="BG63" i="1"/>
  <c r="BH63" i="1"/>
  <c r="BG169" i="1"/>
  <c r="BH169" i="1"/>
  <c r="BG75" i="1"/>
  <c r="BH75" i="1"/>
  <c r="BG83" i="1"/>
  <c r="BH83" i="1"/>
  <c r="BG131" i="1"/>
  <c r="BH131" i="1"/>
  <c r="BG81" i="1"/>
  <c r="BH81" i="1"/>
  <c r="BG90" i="1"/>
  <c r="BH90" i="1"/>
  <c r="BG69" i="1"/>
  <c r="BH69" i="1"/>
  <c r="BG106" i="1"/>
  <c r="BH106" i="1"/>
  <c r="BG128" i="1"/>
  <c r="BH128" i="1"/>
  <c r="BG19" i="1"/>
  <c r="BH19" i="1"/>
  <c r="BG112" i="1"/>
  <c r="BH112" i="1"/>
  <c r="BG5" i="1"/>
  <c r="BH5" i="1"/>
  <c r="BG160" i="1"/>
  <c r="BH160" i="1"/>
  <c r="BG46" i="1"/>
  <c r="BH46" i="1"/>
  <c r="BG142" i="1"/>
  <c r="BH142" i="1"/>
  <c r="BG43" i="1"/>
  <c r="BH43" i="1"/>
  <c r="BG88" i="1"/>
  <c r="BH88" i="1"/>
  <c r="BG103" i="1"/>
  <c r="BH103" i="1"/>
  <c r="BG132" i="1"/>
  <c r="BH132" i="1"/>
  <c r="BG25" i="1"/>
  <c r="BH25" i="1"/>
  <c r="BG15" i="1"/>
  <c r="BH15" i="1"/>
  <c r="BG34" i="1"/>
  <c r="BH34" i="1"/>
  <c r="BG152" i="1"/>
  <c r="BH152" i="1"/>
  <c r="BG9" i="1"/>
  <c r="BH9" i="1"/>
  <c r="BG139" i="1"/>
  <c r="BH139" i="1"/>
  <c r="BG154" i="1"/>
  <c r="BH154" i="1"/>
  <c r="BG89" i="1"/>
  <c r="BH89" i="1"/>
  <c r="BG151" i="1"/>
  <c r="BH151" i="1"/>
  <c r="BG146" i="1"/>
  <c r="BH146" i="1"/>
  <c r="BG126" i="1"/>
  <c r="BH126" i="1"/>
  <c r="BG76" i="1"/>
  <c r="BH76" i="1"/>
  <c r="BG58" i="1"/>
  <c r="BH58" i="1"/>
  <c r="BG180" i="1"/>
  <c r="BH180" i="1"/>
  <c r="BG51" i="1"/>
  <c r="BH51" i="1"/>
  <c r="BG155" i="1"/>
  <c r="BH155" i="1"/>
  <c r="BG28" i="1"/>
  <c r="BH28" i="1"/>
  <c r="BI28" i="1" s="1"/>
  <c r="BG98" i="1"/>
  <c r="BH98" i="1"/>
  <c r="BG164" i="1"/>
  <c r="BH164" i="1"/>
  <c r="BG11" i="1"/>
  <c r="BI11" i="1" s="1"/>
  <c r="BH11" i="1"/>
  <c r="BG73" i="1"/>
  <c r="BH73" i="1"/>
  <c r="BG137" i="1"/>
  <c r="BH137" i="1"/>
  <c r="BG74" i="1"/>
  <c r="BH74" i="1"/>
  <c r="BG72" i="1"/>
  <c r="BH72" i="1"/>
  <c r="BG27" i="1"/>
  <c r="BH27" i="1"/>
  <c r="BI27" i="1" s="1"/>
  <c r="BG91" i="1"/>
  <c r="BH91" i="1"/>
  <c r="BG13" i="1"/>
  <c r="BH13" i="1"/>
  <c r="BG174" i="1"/>
  <c r="BH174" i="1"/>
  <c r="BG70" i="1"/>
  <c r="BH70" i="1"/>
  <c r="BI70" i="1" s="1"/>
  <c r="BG140" i="1"/>
  <c r="BI140" i="1" s="1"/>
  <c r="BH140" i="1"/>
  <c r="BG53" i="1"/>
  <c r="BH53" i="1"/>
  <c r="BG80" i="1"/>
  <c r="BH80" i="1"/>
  <c r="BG167" i="1"/>
  <c r="BH167" i="1"/>
  <c r="BG122" i="1"/>
  <c r="BI122" i="1" s="1"/>
  <c r="BH122" i="1"/>
  <c r="BG101" i="1"/>
  <c r="BH101" i="1"/>
  <c r="BG40" i="1"/>
  <c r="BH40" i="1"/>
  <c r="BG118" i="1"/>
  <c r="BH118" i="1"/>
  <c r="BG99" i="1"/>
  <c r="BH99" i="1"/>
  <c r="BI99" i="1" s="1"/>
  <c r="BG62" i="1"/>
  <c r="BH62" i="1"/>
  <c r="BG104" i="1"/>
  <c r="BH104" i="1"/>
  <c r="BG153" i="1"/>
  <c r="BH153" i="1"/>
  <c r="BI153" i="1" s="1"/>
  <c r="BG31" i="1"/>
  <c r="BH31" i="1"/>
  <c r="BG110" i="1"/>
  <c r="BH110" i="1"/>
  <c r="BG185" i="1"/>
  <c r="BH185" i="1"/>
  <c r="BG35" i="1"/>
  <c r="BH35" i="1"/>
  <c r="BI35" i="1" s="1"/>
  <c r="BG30" i="1"/>
  <c r="BI30" i="1" s="1"/>
  <c r="BH30" i="1"/>
  <c r="BG120" i="1"/>
  <c r="BH120" i="1"/>
  <c r="BG24" i="1"/>
  <c r="BH24" i="1"/>
  <c r="BG182" i="1"/>
  <c r="BH182" i="1"/>
  <c r="BI182" i="1" s="1"/>
  <c r="BG171" i="1"/>
  <c r="BI171" i="1" s="1"/>
  <c r="BH171" i="1"/>
  <c r="BG173" i="1"/>
  <c r="BH173" i="1"/>
  <c r="BG82" i="1"/>
  <c r="BH82" i="1"/>
  <c r="BG156" i="1"/>
  <c r="BH156" i="1"/>
  <c r="BG52" i="1"/>
  <c r="BI52" i="1" s="1"/>
  <c r="BH52" i="1"/>
  <c r="BG87" i="1"/>
  <c r="BH87" i="1"/>
  <c r="BG184" i="1"/>
  <c r="BH184" i="1"/>
  <c r="BG85" i="1"/>
  <c r="BH85" i="1"/>
  <c r="BG94" i="1"/>
  <c r="BH94" i="1"/>
  <c r="BG57" i="1"/>
  <c r="BH57" i="1"/>
  <c r="BG172" i="1"/>
  <c r="BH172" i="1"/>
  <c r="BG148" i="1"/>
  <c r="BH148" i="1"/>
  <c r="BG37" i="1"/>
  <c r="BI37" i="1" s="1"/>
  <c r="BH37" i="1"/>
  <c r="BG49" i="1"/>
  <c r="BH49" i="1"/>
  <c r="BG67" i="1"/>
  <c r="BH67" i="1"/>
  <c r="BG116" i="1"/>
  <c r="BH116" i="1"/>
  <c r="BG41" i="1"/>
  <c r="BI41" i="1" s="1"/>
  <c r="BH41" i="1"/>
  <c r="BG158" i="1"/>
  <c r="BH158" i="1"/>
  <c r="BG18" i="1"/>
  <c r="BH18" i="1"/>
  <c r="BG144" i="1"/>
  <c r="BH144" i="1"/>
  <c r="BG179" i="1"/>
  <c r="BH179" i="1"/>
  <c r="BI179" i="1" s="1"/>
  <c r="BG86" i="1"/>
  <c r="BH86" i="1"/>
  <c r="BG181" i="1"/>
  <c r="BH181" i="1"/>
  <c r="BG66" i="1"/>
  <c r="BH66" i="1"/>
  <c r="BI66" i="1" s="1"/>
  <c r="BG3" i="1"/>
  <c r="BH3" i="1"/>
  <c r="BG163" i="1"/>
  <c r="BH163" i="1"/>
  <c r="BG79" i="1"/>
  <c r="BH79" i="1"/>
  <c r="BG183" i="1"/>
  <c r="BH183" i="1"/>
  <c r="BI183" i="1" s="1"/>
  <c r="BG59" i="1"/>
  <c r="BI59" i="1" s="1"/>
  <c r="BH59" i="1"/>
  <c r="BG42" i="1"/>
  <c r="BH42" i="1"/>
  <c r="BG22" i="1"/>
  <c r="BH22" i="1"/>
  <c r="BG92" i="1"/>
  <c r="BH92" i="1"/>
  <c r="BI92" i="1" s="1"/>
  <c r="BG178" i="1"/>
  <c r="BI178" i="1" s="1"/>
  <c r="BH178" i="1"/>
  <c r="BG157" i="1"/>
  <c r="BH157" i="1"/>
  <c r="BG149" i="1"/>
  <c r="BH149" i="1"/>
  <c r="BG12" i="1"/>
  <c r="BH12" i="1"/>
  <c r="BG84" i="1"/>
  <c r="BI84" i="1" s="1"/>
  <c r="BH84" i="1"/>
  <c r="BG55" i="1"/>
  <c r="BH55" i="1"/>
  <c r="BG23" i="1"/>
  <c r="BH23" i="1"/>
  <c r="BG159" i="1"/>
  <c r="BH159" i="1"/>
  <c r="BI159" i="1" s="1"/>
  <c r="BG16" i="1"/>
  <c r="BH16" i="1"/>
  <c r="BG113" i="1"/>
  <c r="BH113" i="1"/>
  <c r="BG187" i="1"/>
  <c r="BH187" i="1"/>
  <c r="BG108" i="1"/>
  <c r="BH108" i="1"/>
  <c r="BI108" i="1" s="1"/>
  <c r="BG115" i="1"/>
  <c r="BI115" i="1" s="1"/>
  <c r="BH115" i="1"/>
  <c r="BG150" i="1"/>
  <c r="BH150" i="1"/>
  <c r="BG10" i="1"/>
  <c r="BH10" i="1"/>
  <c r="BG170" i="1"/>
  <c r="BH170" i="1"/>
  <c r="BI170" i="1" s="1"/>
  <c r="BG107" i="1"/>
  <c r="BI107" i="1" s="1"/>
  <c r="BH107" i="1"/>
  <c r="BG175" i="1"/>
  <c r="BH175" i="1"/>
  <c r="BG56" i="1"/>
  <c r="BH56" i="1"/>
  <c r="BG119" i="1"/>
  <c r="BH119" i="1"/>
  <c r="BG78" i="1"/>
  <c r="BI78" i="1" s="1"/>
  <c r="BH78" i="1"/>
  <c r="BG189" i="1"/>
  <c r="BH189" i="1"/>
  <c r="BG95" i="1"/>
  <c r="BH95" i="1"/>
  <c r="BG29" i="1"/>
  <c r="BH29" i="1"/>
  <c r="BG38" i="1"/>
  <c r="BH38" i="1"/>
  <c r="BG162" i="1"/>
  <c r="BH162" i="1"/>
  <c r="BG44" i="1"/>
  <c r="BH44" i="1"/>
  <c r="BG188" i="1"/>
  <c r="BH188" i="1"/>
  <c r="BG114" i="1"/>
  <c r="BI114" i="1" s="1"/>
  <c r="BH114" i="1"/>
  <c r="BG135" i="1"/>
  <c r="BH135" i="1"/>
  <c r="BG96" i="1"/>
  <c r="BH96" i="1"/>
  <c r="BG21" i="1"/>
  <c r="BH21" i="1"/>
  <c r="BG48" i="1"/>
  <c r="BI48" i="1" s="1"/>
  <c r="BH48" i="1"/>
  <c r="BG190" i="1"/>
  <c r="BH190" i="1"/>
  <c r="BG166" i="1"/>
  <c r="BH166" i="1"/>
  <c r="BG65" i="1"/>
  <c r="BH65" i="1"/>
  <c r="BG45" i="1"/>
  <c r="BI45" i="1" s="1"/>
  <c r="BH45" i="1"/>
  <c r="BG33" i="1"/>
  <c r="BH33" i="1"/>
  <c r="BG147" i="1"/>
  <c r="BH147" i="1"/>
  <c r="BG71" i="1"/>
  <c r="BH71" i="1"/>
  <c r="BG141" i="1"/>
  <c r="BH141" i="1"/>
  <c r="BG109" i="1"/>
  <c r="BH109" i="1"/>
  <c r="BG136" i="1"/>
  <c r="BH136" i="1"/>
  <c r="BG14" i="1"/>
  <c r="BH14" i="1"/>
  <c r="BG20" i="1"/>
  <c r="BH20" i="1"/>
  <c r="BG111" i="1"/>
  <c r="BH111" i="1"/>
  <c r="BG64" i="1"/>
  <c r="BH64" i="1"/>
  <c r="BG105" i="1"/>
  <c r="BH105" i="1"/>
  <c r="BG4" i="1"/>
  <c r="BI4" i="1" s="1"/>
  <c r="BH4" i="1"/>
  <c r="BG133" i="1"/>
  <c r="BH133" i="1"/>
  <c r="BG32" i="1"/>
  <c r="BH32" i="1"/>
  <c r="BG97" i="1"/>
  <c r="BH97" i="1"/>
  <c r="BG161" i="1"/>
  <c r="BH161" i="1"/>
  <c r="BG102" i="1"/>
  <c r="BH102" i="1"/>
  <c r="BG129" i="1"/>
  <c r="BH129" i="1"/>
  <c r="BG17" i="1"/>
  <c r="BH17" i="1"/>
  <c r="BG68" i="1"/>
  <c r="BH68" i="1"/>
  <c r="BG125" i="1"/>
  <c r="BH125" i="1"/>
  <c r="BG186" i="1"/>
  <c r="BH186" i="1"/>
  <c r="BG177" i="1"/>
  <c r="BH177" i="1"/>
  <c r="BG77" i="1"/>
  <c r="BH77" i="1"/>
  <c r="BH26" i="1"/>
  <c r="BG26" i="1"/>
  <c r="BC123" i="1"/>
  <c r="BD123" i="1"/>
  <c r="BC143" i="1"/>
  <c r="BD143" i="1"/>
  <c r="BC176" i="1"/>
  <c r="BD176" i="1"/>
  <c r="BE176" i="1" s="1"/>
  <c r="BC124" i="1"/>
  <c r="BD124" i="1"/>
  <c r="BC36" i="1"/>
  <c r="BD36" i="1"/>
  <c r="BC100" i="1"/>
  <c r="BD100" i="1"/>
  <c r="BC50" i="1"/>
  <c r="BD50" i="1"/>
  <c r="BE50" i="1" s="1"/>
  <c r="BC165" i="1"/>
  <c r="BD165" i="1"/>
  <c r="BC8" i="1"/>
  <c r="BD8" i="1"/>
  <c r="BC168" i="1"/>
  <c r="BD168" i="1"/>
  <c r="BC61" i="1"/>
  <c r="BD61" i="1"/>
  <c r="BC7" i="1"/>
  <c r="BD7" i="1"/>
  <c r="BC6" i="1"/>
  <c r="BD6" i="1"/>
  <c r="BC127" i="1"/>
  <c r="BD127" i="1"/>
  <c r="BC60" i="1"/>
  <c r="BD60" i="1"/>
  <c r="BC47" i="1"/>
  <c r="BD47" i="1"/>
  <c r="BC145" i="1"/>
  <c r="BD145" i="1"/>
  <c r="BC39" i="1"/>
  <c r="BD39" i="1"/>
  <c r="BC54" i="1"/>
  <c r="BD54" i="1"/>
  <c r="BC93" i="1"/>
  <c r="BD93" i="1"/>
  <c r="BC121" i="1"/>
  <c r="BD121" i="1"/>
  <c r="BC117" i="1"/>
  <c r="BC134" i="1"/>
  <c r="BD134" i="1"/>
  <c r="BC138" i="1"/>
  <c r="BD138" i="1"/>
  <c r="BC130" i="1"/>
  <c r="BD130" i="1"/>
  <c r="BC63" i="1"/>
  <c r="BD63" i="1"/>
  <c r="BC169" i="1"/>
  <c r="BD169" i="1"/>
  <c r="BC75" i="1"/>
  <c r="BE75" i="1" s="1"/>
  <c r="BD75" i="1"/>
  <c r="BC83" i="1"/>
  <c r="BD83" i="1"/>
  <c r="BC131" i="1"/>
  <c r="BD131" i="1"/>
  <c r="BC81" i="1"/>
  <c r="BD81" i="1"/>
  <c r="BC90" i="1"/>
  <c r="BD90" i="1"/>
  <c r="BC69" i="1"/>
  <c r="BD69" i="1"/>
  <c r="BC106" i="1"/>
  <c r="BD106" i="1"/>
  <c r="BC128" i="1"/>
  <c r="BD128" i="1"/>
  <c r="BC19" i="1"/>
  <c r="BE19" i="1" s="1"/>
  <c r="BD19" i="1"/>
  <c r="BC112" i="1"/>
  <c r="BD112" i="1"/>
  <c r="BC5" i="1"/>
  <c r="BD5" i="1"/>
  <c r="BC160" i="1"/>
  <c r="BD160" i="1"/>
  <c r="BC46" i="1"/>
  <c r="BE46" i="1" s="1"/>
  <c r="BD46" i="1"/>
  <c r="BC142" i="1"/>
  <c r="BD142" i="1"/>
  <c r="BC43" i="1"/>
  <c r="BD43" i="1"/>
  <c r="BC88" i="1"/>
  <c r="BD88" i="1"/>
  <c r="BC103" i="1"/>
  <c r="BE103" i="1" s="1"/>
  <c r="BD103" i="1"/>
  <c r="BC132" i="1"/>
  <c r="BD132" i="1"/>
  <c r="BC25" i="1"/>
  <c r="BD25" i="1"/>
  <c r="BC15" i="1"/>
  <c r="BD15" i="1"/>
  <c r="BC34" i="1"/>
  <c r="BD34" i="1"/>
  <c r="BC152" i="1"/>
  <c r="BD152" i="1"/>
  <c r="BC9" i="1"/>
  <c r="BD9" i="1"/>
  <c r="BC139" i="1"/>
  <c r="BD139" i="1"/>
  <c r="BC154" i="1"/>
  <c r="BE154" i="1" s="1"/>
  <c r="BD154" i="1"/>
  <c r="BC89" i="1"/>
  <c r="BD89" i="1"/>
  <c r="BC151" i="1"/>
  <c r="BD151" i="1"/>
  <c r="BC146" i="1"/>
  <c r="BD146" i="1"/>
  <c r="BC126" i="1"/>
  <c r="BE126" i="1" s="1"/>
  <c r="BD126" i="1"/>
  <c r="BC76" i="1"/>
  <c r="BD76" i="1"/>
  <c r="BC58" i="1"/>
  <c r="BD58" i="1"/>
  <c r="BC180" i="1"/>
  <c r="BD180" i="1"/>
  <c r="BC51" i="1"/>
  <c r="BE51" i="1" s="1"/>
  <c r="BD51" i="1"/>
  <c r="BC155" i="1"/>
  <c r="BD155" i="1"/>
  <c r="BC28" i="1"/>
  <c r="BD28" i="1"/>
  <c r="BC98" i="1"/>
  <c r="BD98" i="1"/>
  <c r="BC164" i="1"/>
  <c r="BD164" i="1"/>
  <c r="BC11" i="1"/>
  <c r="BD11" i="1"/>
  <c r="BC73" i="1"/>
  <c r="BD73" i="1"/>
  <c r="BC137" i="1"/>
  <c r="BD137" i="1"/>
  <c r="BC74" i="1"/>
  <c r="BD74" i="1"/>
  <c r="BC72" i="1"/>
  <c r="BD72" i="1"/>
  <c r="BC27" i="1"/>
  <c r="BD27" i="1"/>
  <c r="BC91" i="1"/>
  <c r="BD91" i="1"/>
  <c r="BC13" i="1"/>
  <c r="BD13" i="1"/>
  <c r="BC174" i="1"/>
  <c r="BD174" i="1"/>
  <c r="BC70" i="1"/>
  <c r="BD70" i="1"/>
  <c r="BC140" i="1"/>
  <c r="BD140" i="1"/>
  <c r="BC53" i="1"/>
  <c r="BD53" i="1"/>
  <c r="BE53" i="1" s="1"/>
  <c r="BC80" i="1"/>
  <c r="BD80" i="1"/>
  <c r="BC167" i="1"/>
  <c r="BD167" i="1"/>
  <c r="BC122" i="1"/>
  <c r="BD122" i="1"/>
  <c r="BC101" i="1"/>
  <c r="BD101" i="1"/>
  <c r="BC40" i="1"/>
  <c r="BD40" i="1"/>
  <c r="BC118" i="1"/>
  <c r="BD118" i="1"/>
  <c r="BC99" i="1"/>
  <c r="BD99" i="1"/>
  <c r="BC62" i="1"/>
  <c r="BD62" i="1"/>
  <c r="BC104" i="1"/>
  <c r="BD104" i="1"/>
  <c r="BC153" i="1"/>
  <c r="BD153" i="1"/>
  <c r="BC31" i="1"/>
  <c r="BD31" i="1"/>
  <c r="BC110" i="1"/>
  <c r="BD110" i="1"/>
  <c r="BC185" i="1"/>
  <c r="BD185" i="1"/>
  <c r="BC35" i="1"/>
  <c r="BD35" i="1"/>
  <c r="BC30" i="1"/>
  <c r="BD30" i="1"/>
  <c r="BC120" i="1"/>
  <c r="BD120" i="1"/>
  <c r="BE120" i="1" s="1"/>
  <c r="BC24" i="1"/>
  <c r="BD24" i="1"/>
  <c r="BC182" i="1"/>
  <c r="BD182" i="1"/>
  <c r="BC171" i="1"/>
  <c r="BD171" i="1"/>
  <c r="BC173" i="1"/>
  <c r="BD173" i="1"/>
  <c r="BC82" i="1"/>
  <c r="BD82" i="1"/>
  <c r="BC156" i="1"/>
  <c r="BD156" i="1"/>
  <c r="BC52" i="1"/>
  <c r="BD52" i="1"/>
  <c r="BC87" i="1"/>
  <c r="BE87" i="1" s="1"/>
  <c r="BD87" i="1"/>
  <c r="BC184" i="1"/>
  <c r="BD184" i="1"/>
  <c r="BC85" i="1"/>
  <c r="BD85" i="1"/>
  <c r="BC94" i="1"/>
  <c r="BD94" i="1"/>
  <c r="BC57" i="1"/>
  <c r="BE57" i="1" s="1"/>
  <c r="BD57" i="1"/>
  <c r="BC172" i="1"/>
  <c r="BD172" i="1"/>
  <c r="BC148" i="1"/>
  <c r="BD148" i="1"/>
  <c r="BC37" i="1"/>
  <c r="BD37" i="1"/>
  <c r="BC49" i="1"/>
  <c r="BE49" i="1" s="1"/>
  <c r="BD49" i="1"/>
  <c r="BC67" i="1"/>
  <c r="BD67" i="1"/>
  <c r="BC116" i="1"/>
  <c r="BD116" i="1"/>
  <c r="BC41" i="1"/>
  <c r="BD41" i="1"/>
  <c r="BC158" i="1"/>
  <c r="BD158" i="1"/>
  <c r="BC18" i="1"/>
  <c r="BD18" i="1"/>
  <c r="BC144" i="1"/>
  <c r="BD144" i="1"/>
  <c r="BC179" i="1"/>
  <c r="BD179" i="1"/>
  <c r="BC86" i="1"/>
  <c r="BD86" i="1"/>
  <c r="BC181" i="1"/>
  <c r="BD181" i="1"/>
  <c r="BC66" i="1"/>
  <c r="BD66" i="1"/>
  <c r="BC3" i="1"/>
  <c r="BD3" i="1"/>
  <c r="BC163" i="1"/>
  <c r="BE163" i="1" s="1"/>
  <c r="BD163" i="1"/>
  <c r="BC79" i="1"/>
  <c r="BD79" i="1"/>
  <c r="BC183" i="1"/>
  <c r="BD183" i="1"/>
  <c r="BC59" i="1"/>
  <c r="BD59" i="1"/>
  <c r="BC42" i="1"/>
  <c r="BE42" i="1" s="1"/>
  <c r="BD42" i="1"/>
  <c r="BC22" i="1"/>
  <c r="BD22" i="1"/>
  <c r="BC92" i="1"/>
  <c r="BD92" i="1"/>
  <c r="BC178" i="1"/>
  <c r="BD178" i="1"/>
  <c r="BC157" i="1"/>
  <c r="BD157" i="1"/>
  <c r="BC149" i="1"/>
  <c r="BD149" i="1"/>
  <c r="BC12" i="1"/>
  <c r="BD12" i="1"/>
  <c r="BC84" i="1"/>
  <c r="BD84" i="1"/>
  <c r="BC55" i="1"/>
  <c r="BE55" i="1" s="1"/>
  <c r="BD55" i="1"/>
  <c r="BC23" i="1"/>
  <c r="BD23" i="1"/>
  <c r="BC159" i="1"/>
  <c r="BD159" i="1"/>
  <c r="BC16" i="1"/>
  <c r="BD16" i="1"/>
  <c r="BC113" i="1"/>
  <c r="BE113" i="1" s="1"/>
  <c r="BD113" i="1"/>
  <c r="BC187" i="1"/>
  <c r="BD187" i="1"/>
  <c r="BC108" i="1"/>
  <c r="BD108" i="1"/>
  <c r="BC115" i="1"/>
  <c r="BD115" i="1"/>
  <c r="BC150" i="1"/>
  <c r="BD150" i="1"/>
  <c r="BC10" i="1"/>
  <c r="BD10" i="1"/>
  <c r="BC170" i="1"/>
  <c r="BD170" i="1"/>
  <c r="BC107" i="1"/>
  <c r="BD107" i="1"/>
  <c r="BC175" i="1"/>
  <c r="BD175" i="1"/>
  <c r="BC56" i="1"/>
  <c r="BD56" i="1"/>
  <c r="BC119" i="1"/>
  <c r="BD119" i="1"/>
  <c r="BC78" i="1"/>
  <c r="BD78" i="1"/>
  <c r="BC189" i="1"/>
  <c r="BE189" i="1" s="1"/>
  <c r="BD189" i="1"/>
  <c r="BC95" i="1"/>
  <c r="BD95" i="1"/>
  <c r="BC29" i="1"/>
  <c r="BD29" i="1"/>
  <c r="BC38" i="1"/>
  <c r="BD38" i="1"/>
  <c r="BC162" i="1"/>
  <c r="BE162" i="1" s="1"/>
  <c r="BD162" i="1"/>
  <c r="BC44" i="1"/>
  <c r="BD44" i="1"/>
  <c r="BC188" i="1"/>
  <c r="BD188" i="1"/>
  <c r="BC114" i="1"/>
  <c r="BD114" i="1"/>
  <c r="BC135" i="1"/>
  <c r="BE135" i="1" s="1"/>
  <c r="BD135" i="1"/>
  <c r="BC96" i="1"/>
  <c r="BD96" i="1"/>
  <c r="BC21" i="1"/>
  <c r="BD21" i="1"/>
  <c r="BC48" i="1"/>
  <c r="BD48" i="1"/>
  <c r="BC190" i="1"/>
  <c r="BD190" i="1"/>
  <c r="BC166" i="1"/>
  <c r="BD166" i="1"/>
  <c r="BC65" i="1"/>
  <c r="BD65" i="1"/>
  <c r="BC45" i="1"/>
  <c r="BD45" i="1"/>
  <c r="BC33" i="1"/>
  <c r="BD33" i="1"/>
  <c r="BC147" i="1"/>
  <c r="BD147" i="1"/>
  <c r="BC71" i="1"/>
  <c r="BD71" i="1"/>
  <c r="BC141" i="1"/>
  <c r="BD141" i="1"/>
  <c r="BC109" i="1"/>
  <c r="BD109" i="1"/>
  <c r="BC136" i="1"/>
  <c r="BD136" i="1"/>
  <c r="BC14" i="1"/>
  <c r="BD14" i="1"/>
  <c r="BC20" i="1"/>
  <c r="BD20" i="1"/>
  <c r="BC111" i="1"/>
  <c r="BD111" i="1"/>
  <c r="BC64" i="1"/>
  <c r="BD64" i="1"/>
  <c r="BC105" i="1"/>
  <c r="BD105" i="1"/>
  <c r="BC4" i="1"/>
  <c r="BD4" i="1"/>
  <c r="BC133" i="1"/>
  <c r="BD133" i="1"/>
  <c r="BC32" i="1"/>
  <c r="BD32" i="1"/>
  <c r="BC97" i="1"/>
  <c r="BD97" i="1"/>
  <c r="BC161" i="1"/>
  <c r="BD161" i="1"/>
  <c r="BC102" i="1"/>
  <c r="BD102" i="1"/>
  <c r="BC129" i="1"/>
  <c r="BD129" i="1"/>
  <c r="BC17" i="1"/>
  <c r="BD17" i="1"/>
  <c r="BC68" i="1"/>
  <c r="BD68" i="1"/>
  <c r="BC125" i="1"/>
  <c r="BE125" i="1" s="1"/>
  <c r="BD125" i="1"/>
  <c r="BC186" i="1"/>
  <c r="BD186" i="1"/>
  <c r="BC177" i="1"/>
  <c r="BD177" i="1"/>
  <c r="BC77" i="1"/>
  <c r="BD77" i="1"/>
  <c r="BD26" i="1"/>
  <c r="BC26" i="1"/>
  <c r="AY123" i="1"/>
  <c r="AZ123" i="1"/>
  <c r="AY143" i="1"/>
  <c r="AZ143" i="1"/>
  <c r="AY176" i="1"/>
  <c r="AZ176" i="1"/>
  <c r="AY124" i="1"/>
  <c r="BA124" i="1" s="1"/>
  <c r="AZ124" i="1"/>
  <c r="AY36" i="1"/>
  <c r="AZ36" i="1"/>
  <c r="AY100" i="1"/>
  <c r="AZ100" i="1"/>
  <c r="AY50" i="1"/>
  <c r="BA50" i="1" s="1"/>
  <c r="AZ50" i="1"/>
  <c r="AY165" i="1"/>
  <c r="BA165" i="1" s="1"/>
  <c r="AZ165" i="1"/>
  <c r="AY8" i="1"/>
  <c r="AZ8" i="1"/>
  <c r="AY168" i="1"/>
  <c r="AZ168" i="1"/>
  <c r="AY61" i="1"/>
  <c r="BA61" i="1" s="1"/>
  <c r="AZ61" i="1"/>
  <c r="AY7" i="1"/>
  <c r="BA7" i="1" s="1"/>
  <c r="AZ7" i="1"/>
  <c r="AY6" i="1"/>
  <c r="AZ6" i="1"/>
  <c r="AY127" i="1"/>
  <c r="AZ127" i="1"/>
  <c r="AY60" i="1"/>
  <c r="BA60" i="1" s="1"/>
  <c r="AZ60" i="1"/>
  <c r="AY47" i="1"/>
  <c r="BA47" i="1" s="1"/>
  <c r="AZ47" i="1"/>
  <c r="AY145" i="1"/>
  <c r="AZ145" i="1"/>
  <c r="AY39" i="1"/>
  <c r="AZ39" i="1"/>
  <c r="AY54" i="1"/>
  <c r="BA54" i="1" s="1"/>
  <c r="AZ54" i="1"/>
  <c r="AY93" i="1"/>
  <c r="BA93" i="1" s="1"/>
  <c r="AZ93" i="1"/>
  <c r="AY121" i="1"/>
  <c r="AZ121" i="1"/>
  <c r="AY117" i="1"/>
  <c r="AZ117" i="1"/>
  <c r="AY134" i="1"/>
  <c r="BA134" i="1" s="1"/>
  <c r="AZ134" i="1"/>
  <c r="AY138" i="1"/>
  <c r="BA138" i="1" s="1"/>
  <c r="AZ138" i="1"/>
  <c r="AY130" i="1"/>
  <c r="AZ130" i="1"/>
  <c r="AY63" i="1"/>
  <c r="AZ63" i="1"/>
  <c r="AY169" i="1"/>
  <c r="BA169" i="1" s="1"/>
  <c r="AZ169" i="1"/>
  <c r="AY75" i="1"/>
  <c r="BA75" i="1" s="1"/>
  <c r="AZ75" i="1"/>
  <c r="AY83" i="1"/>
  <c r="AZ83" i="1"/>
  <c r="AY131" i="1"/>
  <c r="AZ131" i="1"/>
  <c r="AY81" i="1"/>
  <c r="BA81" i="1" s="1"/>
  <c r="AZ81" i="1"/>
  <c r="AY90" i="1"/>
  <c r="BA90" i="1" s="1"/>
  <c r="AZ90" i="1"/>
  <c r="AY69" i="1"/>
  <c r="AZ69" i="1"/>
  <c r="AY106" i="1"/>
  <c r="AZ106" i="1"/>
  <c r="AY128" i="1"/>
  <c r="BA128" i="1" s="1"/>
  <c r="AZ128" i="1"/>
  <c r="AY19" i="1"/>
  <c r="BA19" i="1" s="1"/>
  <c r="AZ19" i="1"/>
  <c r="AY112" i="1"/>
  <c r="AZ112" i="1"/>
  <c r="AY5" i="1"/>
  <c r="AZ5" i="1"/>
  <c r="AY160" i="1"/>
  <c r="AZ160" i="1"/>
  <c r="AY46" i="1"/>
  <c r="BA46" i="1" s="1"/>
  <c r="AZ46" i="1"/>
  <c r="AY142" i="1"/>
  <c r="AZ142" i="1"/>
  <c r="AY43" i="1"/>
  <c r="AZ43" i="1"/>
  <c r="AY88" i="1"/>
  <c r="BA88" i="1" s="1"/>
  <c r="AZ88" i="1"/>
  <c r="AY103" i="1"/>
  <c r="BA103" i="1" s="1"/>
  <c r="AZ103" i="1"/>
  <c r="AY132" i="1"/>
  <c r="AZ132" i="1"/>
  <c r="AY25" i="1"/>
  <c r="AZ25" i="1"/>
  <c r="AY15" i="1"/>
  <c r="AZ15" i="1"/>
  <c r="AY34" i="1"/>
  <c r="BA34" i="1" s="1"/>
  <c r="AZ34" i="1"/>
  <c r="AY152" i="1"/>
  <c r="AZ152" i="1"/>
  <c r="AY9" i="1"/>
  <c r="AZ9" i="1"/>
  <c r="AY139" i="1"/>
  <c r="BA139" i="1" s="1"/>
  <c r="AZ139" i="1"/>
  <c r="AY154" i="1"/>
  <c r="BA154" i="1" s="1"/>
  <c r="AZ154" i="1"/>
  <c r="AY89" i="1"/>
  <c r="AZ89" i="1"/>
  <c r="AY151" i="1"/>
  <c r="AZ151" i="1"/>
  <c r="AY146" i="1"/>
  <c r="AZ146" i="1"/>
  <c r="AY126" i="1"/>
  <c r="BA126" i="1" s="1"/>
  <c r="AZ126" i="1"/>
  <c r="AY76" i="1"/>
  <c r="AZ76" i="1"/>
  <c r="AY58" i="1"/>
  <c r="AZ58" i="1"/>
  <c r="AY180" i="1"/>
  <c r="AZ180" i="1"/>
  <c r="AY51" i="1"/>
  <c r="BA51" i="1" s="1"/>
  <c r="AZ51" i="1"/>
  <c r="AY155" i="1"/>
  <c r="AZ155" i="1"/>
  <c r="AY28" i="1"/>
  <c r="AZ28" i="1"/>
  <c r="AY98" i="1"/>
  <c r="AZ98" i="1"/>
  <c r="AY164" i="1"/>
  <c r="BA164" i="1" s="1"/>
  <c r="AZ164" i="1"/>
  <c r="AY11" i="1"/>
  <c r="AZ11" i="1"/>
  <c r="AY73" i="1"/>
  <c r="AZ73" i="1"/>
  <c r="AY137" i="1"/>
  <c r="AZ137" i="1"/>
  <c r="AY74" i="1"/>
  <c r="BA74" i="1" s="1"/>
  <c r="AZ74" i="1"/>
  <c r="AY72" i="1"/>
  <c r="AZ72" i="1"/>
  <c r="AY27" i="1"/>
  <c r="AZ27" i="1"/>
  <c r="AY91" i="1"/>
  <c r="AZ91" i="1"/>
  <c r="AY13" i="1"/>
  <c r="BA13" i="1" s="1"/>
  <c r="AZ13" i="1"/>
  <c r="AY174" i="1"/>
  <c r="AZ174" i="1"/>
  <c r="AY70" i="1"/>
  <c r="AZ70" i="1"/>
  <c r="AY140" i="1"/>
  <c r="AZ140" i="1"/>
  <c r="AY53" i="1"/>
  <c r="BA53" i="1" s="1"/>
  <c r="AZ53" i="1"/>
  <c r="AY80" i="1"/>
  <c r="AZ80" i="1"/>
  <c r="AY167" i="1"/>
  <c r="AZ167" i="1"/>
  <c r="AY122" i="1"/>
  <c r="AZ122" i="1"/>
  <c r="AY101" i="1"/>
  <c r="BA101" i="1" s="1"/>
  <c r="AZ101" i="1"/>
  <c r="AY40" i="1"/>
  <c r="AZ40" i="1"/>
  <c r="AY118" i="1"/>
  <c r="AZ118" i="1"/>
  <c r="AY99" i="1"/>
  <c r="AZ99" i="1"/>
  <c r="AY62" i="1"/>
  <c r="BA62" i="1" s="1"/>
  <c r="AZ62" i="1"/>
  <c r="AY104" i="1"/>
  <c r="AZ104" i="1"/>
  <c r="AY153" i="1"/>
  <c r="AZ153" i="1"/>
  <c r="AY31" i="1"/>
  <c r="AZ31" i="1"/>
  <c r="AY110" i="1"/>
  <c r="BA110" i="1" s="1"/>
  <c r="AZ110" i="1"/>
  <c r="AY185" i="1"/>
  <c r="AZ185" i="1"/>
  <c r="AY35" i="1"/>
  <c r="AZ35" i="1"/>
  <c r="AY30" i="1"/>
  <c r="AZ30" i="1"/>
  <c r="AY120" i="1"/>
  <c r="BA120" i="1" s="1"/>
  <c r="AZ120" i="1"/>
  <c r="AY24" i="1"/>
  <c r="AZ24" i="1"/>
  <c r="AY182" i="1"/>
  <c r="AZ182" i="1"/>
  <c r="AY171" i="1"/>
  <c r="AZ171" i="1"/>
  <c r="AY173" i="1"/>
  <c r="BA173" i="1" s="1"/>
  <c r="AZ173" i="1"/>
  <c r="AY82" i="1"/>
  <c r="AZ82" i="1"/>
  <c r="AY156" i="1"/>
  <c r="AZ156" i="1"/>
  <c r="AY52" i="1"/>
  <c r="AZ52" i="1"/>
  <c r="AY87" i="1"/>
  <c r="BA87" i="1" s="1"/>
  <c r="AZ87" i="1"/>
  <c r="AY184" i="1"/>
  <c r="AZ184" i="1"/>
  <c r="AY85" i="1"/>
  <c r="AZ85" i="1"/>
  <c r="AY94" i="1"/>
  <c r="AZ94" i="1"/>
  <c r="AY57" i="1"/>
  <c r="BA57" i="1" s="1"/>
  <c r="AZ57" i="1"/>
  <c r="AY172" i="1"/>
  <c r="AZ172" i="1"/>
  <c r="AY148" i="1"/>
  <c r="AZ148" i="1"/>
  <c r="AY37" i="1"/>
  <c r="AZ37" i="1"/>
  <c r="AY49" i="1"/>
  <c r="BA49" i="1" s="1"/>
  <c r="AZ49" i="1"/>
  <c r="AY67" i="1"/>
  <c r="AZ67" i="1"/>
  <c r="AY116" i="1"/>
  <c r="AZ116" i="1"/>
  <c r="AY41" i="1"/>
  <c r="AZ41" i="1"/>
  <c r="AY158" i="1"/>
  <c r="BA158" i="1" s="1"/>
  <c r="AZ158" i="1"/>
  <c r="AY18" i="1"/>
  <c r="AZ18" i="1"/>
  <c r="AY144" i="1"/>
  <c r="AZ144" i="1"/>
  <c r="AY179" i="1"/>
  <c r="AZ179" i="1"/>
  <c r="AY86" i="1"/>
  <c r="BA86" i="1" s="1"/>
  <c r="AZ86" i="1"/>
  <c r="AY181" i="1"/>
  <c r="AZ181" i="1"/>
  <c r="AY66" i="1"/>
  <c r="AZ66" i="1"/>
  <c r="AY3" i="1"/>
  <c r="AZ3" i="1"/>
  <c r="AY163" i="1"/>
  <c r="BA163" i="1" s="1"/>
  <c r="AZ163" i="1"/>
  <c r="AY79" i="1"/>
  <c r="AZ79" i="1"/>
  <c r="AY183" i="1"/>
  <c r="AZ183" i="1"/>
  <c r="AY59" i="1"/>
  <c r="AZ59" i="1"/>
  <c r="AY42" i="1"/>
  <c r="BA42" i="1" s="1"/>
  <c r="AZ42" i="1"/>
  <c r="AY22" i="1"/>
  <c r="AZ22" i="1"/>
  <c r="AY92" i="1"/>
  <c r="AZ92" i="1"/>
  <c r="AY178" i="1"/>
  <c r="AZ178" i="1"/>
  <c r="AY157" i="1"/>
  <c r="BA157" i="1" s="1"/>
  <c r="AZ157" i="1"/>
  <c r="AY149" i="1"/>
  <c r="AZ149" i="1"/>
  <c r="AY12" i="1"/>
  <c r="AZ12" i="1"/>
  <c r="AY84" i="1"/>
  <c r="AZ84" i="1"/>
  <c r="AY55" i="1"/>
  <c r="BA55" i="1" s="1"/>
  <c r="AZ55" i="1"/>
  <c r="AY23" i="1"/>
  <c r="AZ23" i="1"/>
  <c r="AY159" i="1"/>
  <c r="AZ159" i="1"/>
  <c r="AY16" i="1"/>
  <c r="AZ16" i="1"/>
  <c r="AY113" i="1"/>
  <c r="BA113" i="1" s="1"/>
  <c r="AZ113" i="1"/>
  <c r="AY187" i="1"/>
  <c r="AZ187" i="1"/>
  <c r="AY108" i="1"/>
  <c r="AZ108" i="1"/>
  <c r="AY115" i="1"/>
  <c r="AZ115" i="1"/>
  <c r="AY150" i="1"/>
  <c r="BA150" i="1" s="1"/>
  <c r="AZ150" i="1"/>
  <c r="AY10" i="1"/>
  <c r="AZ10" i="1"/>
  <c r="AY170" i="1"/>
  <c r="AZ170" i="1"/>
  <c r="AY107" i="1"/>
  <c r="AZ107" i="1"/>
  <c r="AY175" i="1"/>
  <c r="BA175" i="1" s="1"/>
  <c r="AZ175" i="1"/>
  <c r="AY56" i="1"/>
  <c r="AZ56" i="1"/>
  <c r="AY119" i="1"/>
  <c r="AZ119" i="1"/>
  <c r="AY78" i="1"/>
  <c r="AZ78" i="1"/>
  <c r="AY189" i="1"/>
  <c r="BA189" i="1" s="1"/>
  <c r="AZ189" i="1"/>
  <c r="AY95" i="1"/>
  <c r="AZ95" i="1"/>
  <c r="AY29" i="1"/>
  <c r="AZ29" i="1"/>
  <c r="AY38" i="1"/>
  <c r="AZ38" i="1"/>
  <c r="AY162" i="1"/>
  <c r="BA162" i="1" s="1"/>
  <c r="AZ162" i="1"/>
  <c r="AY44" i="1"/>
  <c r="AZ44" i="1"/>
  <c r="AY188" i="1"/>
  <c r="AZ188" i="1"/>
  <c r="AY114" i="1"/>
  <c r="AZ114" i="1"/>
  <c r="AY135" i="1"/>
  <c r="BA135" i="1" s="1"/>
  <c r="AZ135" i="1"/>
  <c r="AY96" i="1"/>
  <c r="AZ96" i="1"/>
  <c r="AY21" i="1"/>
  <c r="AZ21" i="1"/>
  <c r="AY48" i="1"/>
  <c r="AZ48" i="1"/>
  <c r="AY190" i="1"/>
  <c r="BA190" i="1" s="1"/>
  <c r="AZ190" i="1"/>
  <c r="AY166" i="1"/>
  <c r="AZ166" i="1"/>
  <c r="AY65" i="1"/>
  <c r="AZ65" i="1"/>
  <c r="AY45" i="1"/>
  <c r="AZ45" i="1"/>
  <c r="AY33" i="1"/>
  <c r="BA33" i="1" s="1"/>
  <c r="AZ33" i="1"/>
  <c r="AY147" i="1"/>
  <c r="AZ147" i="1"/>
  <c r="AY71" i="1"/>
  <c r="AZ71" i="1"/>
  <c r="AY141" i="1"/>
  <c r="AZ141" i="1"/>
  <c r="AY109" i="1"/>
  <c r="BA109" i="1" s="1"/>
  <c r="AZ109" i="1"/>
  <c r="AY136" i="1"/>
  <c r="AZ136" i="1"/>
  <c r="AY14" i="1"/>
  <c r="AZ14" i="1"/>
  <c r="AY20" i="1"/>
  <c r="AZ20" i="1"/>
  <c r="AY111" i="1"/>
  <c r="BA111" i="1" s="1"/>
  <c r="AZ111" i="1"/>
  <c r="AY64" i="1"/>
  <c r="AZ64" i="1"/>
  <c r="AY105" i="1"/>
  <c r="AZ105" i="1"/>
  <c r="AY4" i="1"/>
  <c r="AZ4" i="1"/>
  <c r="AY133" i="1"/>
  <c r="BA133" i="1" s="1"/>
  <c r="AZ133" i="1"/>
  <c r="AY32" i="1"/>
  <c r="AZ32" i="1"/>
  <c r="AY97" i="1"/>
  <c r="AZ97" i="1"/>
  <c r="AY161" i="1"/>
  <c r="AZ161" i="1"/>
  <c r="AY102" i="1"/>
  <c r="BA102" i="1" s="1"/>
  <c r="AZ102" i="1"/>
  <c r="AY129" i="1"/>
  <c r="AZ129" i="1"/>
  <c r="AY17" i="1"/>
  <c r="AZ17" i="1"/>
  <c r="AY68" i="1"/>
  <c r="AZ68" i="1"/>
  <c r="AY125" i="1"/>
  <c r="BA125" i="1" s="1"/>
  <c r="AZ125" i="1"/>
  <c r="AY186" i="1"/>
  <c r="AZ186" i="1"/>
  <c r="AY177" i="1"/>
  <c r="AZ177" i="1"/>
  <c r="AY77" i="1"/>
  <c r="AZ77" i="1"/>
  <c r="AZ26" i="1"/>
  <c r="AY26" i="1"/>
  <c r="Z123" i="1"/>
  <c r="D123" i="1" s="1"/>
  <c r="Z143" i="1"/>
  <c r="Z176" i="1"/>
  <c r="D176" i="1" s="1"/>
  <c r="Z36" i="1"/>
  <c r="D36" i="1" s="1"/>
  <c r="Z124" i="1"/>
  <c r="D124" i="1" s="1"/>
  <c r="Z100" i="1"/>
  <c r="Z50" i="1"/>
  <c r="D50" i="1" s="1"/>
  <c r="Z165" i="1"/>
  <c r="D165" i="1" s="1"/>
  <c r="Z8" i="1"/>
  <c r="D8" i="1" s="1"/>
  <c r="Z7" i="1"/>
  <c r="Z61" i="1"/>
  <c r="D61" i="1" s="1"/>
  <c r="Z6" i="1"/>
  <c r="D6" i="1" s="1"/>
  <c r="Z168" i="1"/>
  <c r="D168" i="1" s="1"/>
  <c r="Z127" i="1"/>
  <c r="Z60" i="1"/>
  <c r="D60" i="1" s="1"/>
  <c r="Z47" i="1"/>
  <c r="D47" i="1" s="1"/>
  <c r="Z93" i="1"/>
  <c r="D93" i="1" s="1"/>
  <c r="Z145" i="1"/>
  <c r="Z39" i="1"/>
  <c r="D39" i="1" s="1"/>
  <c r="Z117" i="1"/>
  <c r="D117" i="1" s="1"/>
  <c r="Z54" i="1"/>
  <c r="D54" i="1" s="1"/>
  <c r="Z138" i="1"/>
  <c r="Z130" i="1"/>
  <c r="D130" i="1" s="1"/>
  <c r="Z134" i="1"/>
  <c r="D134" i="1" s="1"/>
  <c r="Z121" i="1"/>
  <c r="D121" i="1" s="1"/>
  <c r="Z75" i="1"/>
  <c r="Z83" i="1"/>
  <c r="D83" i="1" s="1"/>
  <c r="Z63" i="1"/>
  <c r="D63" i="1" s="1"/>
  <c r="Z131" i="1"/>
  <c r="D131" i="1" s="1"/>
  <c r="Z81" i="1"/>
  <c r="Z169" i="1"/>
  <c r="D169" i="1" s="1"/>
  <c r="Z106" i="1"/>
  <c r="D106" i="1" s="1"/>
  <c r="Z90" i="1"/>
  <c r="D90" i="1" s="1"/>
  <c r="Z19" i="1"/>
  <c r="Z69" i="1"/>
  <c r="D69" i="1" s="1"/>
  <c r="Z112" i="1"/>
  <c r="D112" i="1" s="1"/>
  <c r="Z128" i="1"/>
  <c r="D128" i="1" s="1"/>
  <c r="Z5" i="1"/>
  <c r="Z160" i="1"/>
  <c r="D160" i="1" s="1"/>
  <c r="Z46" i="1"/>
  <c r="D46" i="1" s="1"/>
  <c r="Z88" i="1"/>
  <c r="D88" i="1" s="1"/>
  <c r="Z103" i="1"/>
  <c r="Z142" i="1"/>
  <c r="D142" i="1" s="1"/>
  <c r="Z43" i="1"/>
  <c r="Z15" i="1"/>
  <c r="D15" i="1" s="1"/>
  <c r="Z25" i="1"/>
  <c r="Z9" i="1"/>
  <c r="D9" i="1" s="1"/>
  <c r="Z180" i="1"/>
  <c r="D180" i="1" s="1"/>
  <c r="Z89" i="1"/>
  <c r="Z34" i="1"/>
  <c r="Z132" i="1"/>
  <c r="D132" i="1" s="1"/>
  <c r="Z152" i="1"/>
  <c r="D152" i="1" s="1"/>
  <c r="Z76" i="1"/>
  <c r="D76" i="1" s="1"/>
  <c r="Z58" i="1"/>
  <c r="Z139" i="1"/>
  <c r="D139" i="1" s="1"/>
  <c r="Z154" i="1"/>
  <c r="D154" i="1" s="1"/>
  <c r="Z151" i="1"/>
  <c r="D151" i="1" s="1"/>
  <c r="Z146" i="1"/>
  <c r="Z164" i="1"/>
  <c r="D164" i="1" s="1"/>
  <c r="Z51" i="1"/>
  <c r="D51" i="1" s="1"/>
  <c r="Z126" i="1"/>
  <c r="D126" i="1" s="1"/>
  <c r="Z11" i="1"/>
  <c r="Z155" i="1"/>
  <c r="D155" i="1" s="1"/>
  <c r="Z28" i="1"/>
  <c r="D28" i="1" s="1"/>
  <c r="Z98" i="1"/>
  <c r="D98" i="1" s="1"/>
  <c r="Z73" i="1"/>
  <c r="D73" i="1" s="1"/>
  <c r="Z74" i="1"/>
  <c r="D74" i="1" s="1"/>
  <c r="Z13" i="1"/>
  <c r="D13" i="1" s="1"/>
  <c r="Z72" i="1"/>
  <c r="D72" i="1" s="1"/>
  <c r="Z137" i="1"/>
  <c r="Z27" i="1"/>
  <c r="D27" i="1" s="1"/>
  <c r="Z91" i="1"/>
  <c r="D91" i="1" s="1"/>
  <c r="Z80" i="1"/>
  <c r="D80" i="1" s="1"/>
  <c r="Z174" i="1"/>
  <c r="D174" i="1" s="1"/>
  <c r="Z70" i="1"/>
  <c r="D70" i="1" s="1"/>
  <c r="Z140" i="1"/>
  <c r="D140" i="1" s="1"/>
  <c r="Z53" i="1"/>
  <c r="D53" i="1" s="1"/>
  <c r="Z167" i="1"/>
  <c r="D167" i="1" s="1"/>
  <c r="Z122" i="1"/>
  <c r="D122" i="1" s="1"/>
  <c r="Z101" i="1"/>
  <c r="D101" i="1" s="1"/>
  <c r="Z118" i="1"/>
  <c r="Z40" i="1"/>
  <c r="Z104" i="1"/>
  <c r="D104" i="1" s="1"/>
  <c r="Z99" i="1"/>
  <c r="D99" i="1" s="1"/>
  <c r="Z110" i="1"/>
  <c r="D110" i="1" s="1"/>
  <c r="Z62" i="1"/>
  <c r="D62" i="1" s="1"/>
  <c r="Z153" i="1"/>
  <c r="D153" i="1" s="1"/>
  <c r="Z31" i="1"/>
  <c r="D31" i="1" s="1"/>
  <c r="Z182" i="1"/>
  <c r="D182" i="1" s="1"/>
  <c r="Z35" i="1"/>
  <c r="Z30" i="1"/>
  <c r="D30" i="1" s="1"/>
  <c r="Z120" i="1"/>
  <c r="D120" i="1" s="1"/>
  <c r="Z171" i="1"/>
  <c r="D171" i="1" s="1"/>
  <c r="Z82" i="1"/>
  <c r="Z87" i="1"/>
  <c r="D87" i="1" s="1"/>
  <c r="Z85" i="1"/>
  <c r="D85" i="1" s="1"/>
  <c r="Z173" i="1"/>
  <c r="D173" i="1" s="1"/>
  <c r="Z24" i="1"/>
  <c r="D24" i="1" s="1"/>
  <c r="Z156" i="1"/>
  <c r="D156" i="1" s="1"/>
  <c r="Z52" i="1"/>
  <c r="D52" i="1" s="1"/>
  <c r="Z94" i="1"/>
  <c r="Z57" i="1"/>
  <c r="Z148" i="1"/>
  <c r="D148" i="1" s="1"/>
  <c r="Z37" i="1"/>
  <c r="D37" i="1" s="1"/>
  <c r="Z179" i="1"/>
  <c r="D179" i="1" s="1"/>
  <c r="Z181" i="1"/>
  <c r="D181" i="1" s="1"/>
  <c r="Z116" i="1"/>
  <c r="Z158" i="1"/>
  <c r="D158" i="1" s="1"/>
  <c r="Z172" i="1"/>
  <c r="D172" i="1" s="1"/>
  <c r="Z18" i="1"/>
  <c r="Z49" i="1"/>
  <c r="Z67" i="1"/>
  <c r="D67" i="1" s="1"/>
  <c r="Z86" i="1"/>
  <c r="D86" i="1" s="1"/>
  <c r="Z41" i="1"/>
  <c r="D41" i="1" s="1"/>
  <c r="Z79" i="1"/>
  <c r="D79" i="1" s="1"/>
  <c r="Z66" i="1"/>
  <c r="D66" i="1" s="1"/>
  <c r="Z178" i="1"/>
  <c r="D178" i="1" s="1"/>
  <c r="Z3" i="1"/>
  <c r="Z163" i="1"/>
  <c r="D163" i="1" s="1"/>
  <c r="Z92" i="1"/>
  <c r="D92" i="1" s="1"/>
  <c r="Z59" i="1"/>
  <c r="D59" i="1" s="1"/>
  <c r="Z144" i="1"/>
  <c r="D144" i="1" s="1"/>
  <c r="Z42" i="1"/>
  <c r="D42" i="1" s="1"/>
  <c r="Z149" i="1"/>
  <c r="D149" i="1" s="1"/>
  <c r="Z12" i="1"/>
  <c r="D12" i="1" s="1"/>
  <c r="Z22" i="1"/>
  <c r="D22" i="1" s="1"/>
  <c r="Z84" i="1"/>
  <c r="D84" i="1" s="1"/>
  <c r="Z157" i="1"/>
  <c r="D157" i="1" s="1"/>
  <c r="Z55" i="1"/>
  <c r="D55" i="1" s="1"/>
  <c r="Z16" i="1"/>
  <c r="Z113" i="1"/>
  <c r="D113" i="1" s="1"/>
  <c r="Z23" i="1"/>
  <c r="D23" i="1" s="1"/>
  <c r="Z108" i="1"/>
  <c r="D108" i="1" s="1"/>
  <c r="Z115" i="1"/>
  <c r="D115" i="1" s="1"/>
  <c r="Z159" i="1"/>
  <c r="D159" i="1" s="1"/>
  <c r="Z10" i="1"/>
  <c r="D10" i="1" s="1"/>
  <c r="Z107" i="1"/>
  <c r="D107" i="1" s="1"/>
  <c r="Z119" i="1"/>
  <c r="Z78" i="1"/>
  <c r="D78" i="1" s="1"/>
  <c r="Z150" i="1"/>
  <c r="D150" i="1" s="1"/>
  <c r="Z56" i="1"/>
  <c r="D56" i="1" s="1"/>
  <c r="Z170" i="1"/>
  <c r="D170" i="1" s="1"/>
  <c r="Z175" i="1"/>
  <c r="D175" i="1" s="1"/>
  <c r="Z95" i="1"/>
  <c r="D95" i="1" s="1"/>
  <c r="Z29" i="1"/>
  <c r="Z38" i="1"/>
  <c r="Z162" i="1"/>
  <c r="Z114" i="1"/>
  <c r="D114" i="1" s="1"/>
  <c r="Z135" i="1"/>
  <c r="Z96" i="1"/>
  <c r="Z44" i="1"/>
  <c r="D44" i="1" s="1"/>
  <c r="Z21" i="1"/>
  <c r="D21" i="1" s="1"/>
  <c r="Z48" i="1"/>
  <c r="D48" i="1" s="1"/>
  <c r="Z33" i="1"/>
  <c r="D33" i="1" s="1"/>
  <c r="Z65" i="1"/>
  <c r="D65" i="1" s="1"/>
  <c r="Z45" i="1"/>
  <c r="D45" i="1" s="1"/>
  <c r="Z109" i="1"/>
  <c r="D109" i="1" s="1"/>
  <c r="Z147" i="1"/>
  <c r="Z166" i="1"/>
  <c r="D166" i="1" s="1"/>
  <c r="Z71" i="1"/>
  <c r="D71" i="1" s="1"/>
  <c r="Z141" i="1"/>
  <c r="D141" i="1" s="1"/>
  <c r="Z14" i="1"/>
  <c r="Z136" i="1"/>
  <c r="D136" i="1" s="1"/>
  <c r="Z20" i="1"/>
  <c r="D20" i="1" s="1"/>
  <c r="Z111" i="1"/>
  <c r="D111" i="1" s="1"/>
  <c r="Z64" i="1"/>
  <c r="D64" i="1" s="1"/>
  <c r="Z105" i="1"/>
  <c r="D105" i="1" s="1"/>
  <c r="Z4" i="1"/>
  <c r="D4" i="1" s="1"/>
  <c r="Z32" i="1"/>
  <c r="D32" i="1" s="1"/>
  <c r="Z133" i="1"/>
  <c r="D133" i="1" s="1"/>
  <c r="Z97" i="1"/>
  <c r="D97" i="1" s="1"/>
  <c r="Z161" i="1"/>
  <c r="D161" i="1" s="1"/>
  <c r="Z102" i="1"/>
  <c r="D102" i="1" s="1"/>
  <c r="Z17" i="1"/>
  <c r="D17" i="1" s="1"/>
  <c r="Z68" i="1"/>
  <c r="D68" i="1" s="1"/>
  <c r="Z129" i="1"/>
  <c r="D129" i="1" s="1"/>
  <c r="Z125" i="1"/>
  <c r="D125" i="1" s="1"/>
  <c r="Z77" i="1"/>
  <c r="D77" i="1" s="1"/>
  <c r="Z26" i="1"/>
  <c r="D26" i="1" s="1"/>
  <c r="D143" i="1"/>
  <c r="D100" i="1"/>
  <c r="D7" i="1"/>
  <c r="D127" i="1"/>
  <c r="D145" i="1"/>
  <c r="D138" i="1"/>
  <c r="D75" i="1"/>
  <c r="D81" i="1"/>
  <c r="D19" i="1"/>
  <c r="D5" i="1"/>
  <c r="D103" i="1"/>
  <c r="D43" i="1"/>
  <c r="D25" i="1"/>
  <c r="D89" i="1"/>
  <c r="D34" i="1"/>
  <c r="D58" i="1"/>
  <c r="D146" i="1"/>
  <c r="D11" i="1"/>
  <c r="D137" i="1"/>
  <c r="D118" i="1"/>
  <c r="D40" i="1"/>
  <c r="D185" i="1"/>
  <c r="D35" i="1"/>
  <c r="D82" i="1"/>
  <c r="D184" i="1"/>
  <c r="D94" i="1"/>
  <c r="D57" i="1"/>
  <c r="D116" i="1"/>
  <c r="D18" i="1"/>
  <c r="D49" i="1"/>
  <c r="D183" i="1"/>
  <c r="D3" i="1"/>
  <c r="D16" i="1"/>
  <c r="D187" i="1"/>
  <c r="D119" i="1"/>
  <c r="D189" i="1"/>
  <c r="D29" i="1"/>
  <c r="D38" i="1"/>
  <c r="D188" i="1"/>
  <c r="D162" i="1"/>
  <c r="D135" i="1"/>
  <c r="D96" i="1"/>
  <c r="D190" i="1"/>
  <c r="D147" i="1"/>
  <c r="D14" i="1"/>
  <c r="D186" i="1"/>
  <c r="D177" i="1"/>
  <c r="W185" i="1"/>
  <c r="W184" i="1"/>
  <c r="W183" i="1"/>
  <c r="W187" i="1"/>
  <c r="W189" i="1"/>
  <c r="W188" i="1"/>
  <c r="W190" i="1"/>
  <c r="W186" i="1"/>
  <c r="W177" i="1"/>
  <c r="U140" i="1"/>
  <c r="W140" i="1" s="1"/>
  <c r="U158" i="1"/>
  <c r="W158" i="1" s="1"/>
  <c r="U172" i="1"/>
  <c r="W172" i="1" s="1"/>
  <c r="U22" i="1"/>
  <c r="W22" i="1" s="1"/>
  <c r="U26" i="1"/>
  <c r="W26" i="1" s="1"/>
  <c r="U123" i="1"/>
  <c r="W123" i="1" s="1"/>
  <c r="U143" i="1"/>
  <c r="W143" i="1" s="1"/>
  <c r="U176" i="1"/>
  <c r="W176" i="1" s="1"/>
  <c r="U36" i="1"/>
  <c r="W36" i="1" s="1"/>
  <c r="U124" i="1"/>
  <c r="W124" i="1" s="1"/>
  <c r="U100" i="1"/>
  <c r="W100" i="1" s="1"/>
  <c r="U50" i="1"/>
  <c r="W50" i="1" s="1"/>
  <c r="U8" i="1"/>
  <c r="W8" i="1" s="1"/>
  <c r="U7" i="1"/>
  <c r="W7" i="1" s="1"/>
  <c r="U61" i="1"/>
  <c r="W61" i="1" s="1"/>
  <c r="U6" i="1"/>
  <c r="W6" i="1" s="1"/>
  <c r="U168" i="1"/>
  <c r="W168" i="1" s="1"/>
  <c r="U127" i="1"/>
  <c r="W127" i="1" s="1"/>
  <c r="U60" i="1"/>
  <c r="W60" i="1" s="1"/>
  <c r="U47" i="1"/>
  <c r="W47" i="1" s="1"/>
  <c r="U93" i="1"/>
  <c r="W93" i="1" s="1"/>
  <c r="U145" i="1"/>
  <c r="W145" i="1" s="1"/>
  <c r="U39" i="1"/>
  <c r="W39" i="1" s="1"/>
  <c r="U54" i="1"/>
  <c r="W54" i="1" s="1"/>
  <c r="U138" i="1"/>
  <c r="W138" i="1" s="1"/>
  <c r="U130" i="1"/>
  <c r="W130" i="1" s="1"/>
  <c r="U134" i="1"/>
  <c r="W134" i="1" s="1"/>
  <c r="U121" i="1"/>
  <c r="W121" i="1" s="1"/>
  <c r="U83" i="1"/>
  <c r="W83" i="1" s="1"/>
  <c r="U63" i="1"/>
  <c r="W63" i="1" s="1"/>
  <c r="U131" i="1"/>
  <c r="W131" i="1" s="1"/>
  <c r="U106" i="1"/>
  <c r="W106" i="1" s="1"/>
  <c r="U19" i="1"/>
  <c r="W19" i="1" s="1"/>
  <c r="U69" i="1"/>
  <c r="W69" i="1" s="1"/>
  <c r="U112" i="1"/>
  <c r="W112" i="1" s="1"/>
  <c r="U128" i="1"/>
  <c r="W128" i="1" s="1"/>
  <c r="U160" i="1"/>
  <c r="W160" i="1" s="1"/>
  <c r="U46" i="1"/>
  <c r="W46" i="1" s="1"/>
  <c r="U88" i="1"/>
  <c r="W88" i="1" s="1"/>
  <c r="U103" i="1"/>
  <c r="W103" i="1" s="1"/>
  <c r="U142" i="1"/>
  <c r="W142" i="1" s="1"/>
  <c r="U152" i="1"/>
  <c r="W152" i="1" s="1"/>
  <c r="U58" i="1"/>
  <c r="W58" i="1" s="1"/>
  <c r="U139" i="1"/>
  <c r="W139" i="1" s="1"/>
  <c r="U154" i="1"/>
  <c r="W154" i="1" s="1"/>
  <c r="U151" i="1"/>
  <c r="W151" i="1" s="1"/>
  <c r="U146" i="1"/>
  <c r="W146" i="1" s="1"/>
  <c r="U51" i="1"/>
  <c r="W51" i="1" s="1"/>
  <c r="U126" i="1"/>
  <c r="W126" i="1" s="1"/>
  <c r="U118" i="1"/>
  <c r="W118" i="1" s="1"/>
  <c r="U72" i="1"/>
  <c r="W72" i="1" s="1"/>
  <c r="U137" i="1"/>
  <c r="W137" i="1" s="1"/>
  <c r="U52" i="1"/>
  <c r="W52" i="1" s="1"/>
  <c r="U175" i="1"/>
  <c r="W175" i="1" s="1"/>
  <c r="U23" i="1"/>
  <c r="W23" i="1" s="1"/>
  <c r="U95" i="1"/>
  <c r="W95" i="1" s="1"/>
  <c r="U33" i="1"/>
  <c r="W33" i="1" s="1"/>
  <c r="U96" i="1"/>
  <c r="W96" i="1" s="1"/>
  <c r="U141" i="1"/>
  <c r="W141" i="1" s="1"/>
  <c r="U165" i="1"/>
  <c r="W165" i="1" s="1"/>
  <c r="U169" i="1"/>
  <c r="W169" i="1" s="1"/>
  <c r="U9" i="1"/>
  <c r="W9" i="1" s="1"/>
  <c r="U180" i="1"/>
  <c r="W180" i="1" s="1"/>
  <c r="U89" i="1"/>
  <c r="W89" i="1" s="1"/>
  <c r="U34" i="1"/>
  <c r="W34" i="1" s="1"/>
  <c r="U132" i="1"/>
  <c r="W132" i="1" s="1"/>
  <c r="U73" i="1"/>
  <c r="W73" i="1" s="1"/>
  <c r="U164" i="1"/>
  <c r="W164" i="1" s="1"/>
  <c r="U155" i="1"/>
  <c r="W155" i="1" s="1"/>
  <c r="U98" i="1"/>
  <c r="W98" i="1" s="1"/>
  <c r="U174" i="1"/>
  <c r="W174" i="1" s="1"/>
  <c r="U70" i="1"/>
  <c r="W70" i="1" s="1"/>
  <c r="U167" i="1"/>
  <c r="W167" i="1" s="1"/>
  <c r="U62" i="1"/>
  <c r="W62" i="1" s="1"/>
  <c r="U122" i="1"/>
  <c r="W122" i="1" s="1"/>
  <c r="U104" i="1"/>
  <c r="W104" i="1" s="1"/>
  <c r="U153" i="1"/>
  <c r="W153" i="1" s="1"/>
  <c r="U156" i="1"/>
  <c r="W156" i="1" s="1"/>
  <c r="U116" i="1"/>
  <c r="W116" i="1" s="1"/>
  <c r="U148" i="1"/>
  <c r="W148" i="1" s="1"/>
  <c r="U41" i="1"/>
  <c r="W41" i="1" s="1"/>
  <c r="U173" i="1"/>
  <c r="W173" i="1" s="1"/>
  <c r="U42" i="1"/>
  <c r="W42" i="1" s="1"/>
  <c r="U108" i="1"/>
  <c r="W108" i="1" s="1"/>
  <c r="U56" i="1"/>
  <c r="W56" i="1" s="1"/>
  <c r="U170" i="1"/>
  <c r="W170" i="1" s="1"/>
  <c r="U38" i="1"/>
  <c r="W38" i="1" s="1"/>
  <c r="U111" i="1"/>
  <c r="W111" i="1" s="1"/>
  <c r="U102" i="1"/>
  <c r="W102" i="1" s="1"/>
  <c r="U117" i="1"/>
  <c r="W117" i="1" s="1"/>
  <c r="U90" i="1"/>
  <c r="W90" i="1" s="1"/>
  <c r="U43" i="1"/>
  <c r="W43" i="1" s="1"/>
  <c r="U15" i="1"/>
  <c r="W15" i="1" s="1"/>
  <c r="U76" i="1"/>
  <c r="W76" i="1" s="1"/>
  <c r="U11" i="1"/>
  <c r="W11" i="1" s="1"/>
  <c r="U74" i="1"/>
  <c r="W74" i="1" s="1"/>
  <c r="U80" i="1"/>
  <c r="W80" i="1" s="1"/>
  <c r="U182" i="1"/>
  <c r="W182" i="1" s="1"/>
  <c r="U35" i="1"/>
  <c r="W35" i="1" s="1"/>
  <c r="U37" i="1"/>
  <c r="W37" i="1" s="1"/>
  <c r="U18" i="1"/>
  <c r="W18" i="1" s="1"/>
  <c r="U67" i="1"/>
  <c r="W67" i="1" s="1"/>
  <c r="U3" i="1"/>
  <c r="W3" i="1" s="1"/>
  <c r="U144" i="1"/>
  <c r="W144" i="1" s="1"/>
  <c r="U163" i="1"/>
  <c r="W163" i="1" s="1"/>
  <c r="U55" i="1"/>
  <c r="W55" i="1" s="1"/>
  <c r="U119" i="1"/>
  <c r="W119" i="1" s="1"/>
  <c r="U162" i="1"/>
  <c r="W162" i="1" s="1"/>
  <c r="U136" i="1"/>
  <c r="W136" i="1" s="1"/>
  <c r="U161" i="1"/>
  <c r="W161" i="1" s="1"/>
  <c r="U17" i="1"/>
  <c r="W17" i="1" s="1"/>
  <c r="U75" i="1"/>
  <c r="W75" i="1" s="1"/>
  <c r="U81" i="1"/>
  <c r="W81" i="1" s="1"/>
  <c r="U25" i="1"/>
  <c r="W25" i="1" s="1"/>
  <c r="U28" i="1"/>
  <c r="W28" i="1" s="1"/>
  <c r="U27" i="1"/>
  <c r="W27" i="1" s="1"/>
  <c r="U53" i="1"/>
  <c r="W53" i="1" s="1"/>
  <c r="U99" i="1"/>
  <c r="W99" i="1" s="1"/>
  <c r="U110" i="1"/>
  <c r="W110" i="1" s="1"/>
  <c r="U31" i="1"/>
  <c r="W31" i="1" s="1"/>
  <c r="U30" i="1"/>
  <c r="W30" i="1" s="1"/>
  <c r="U120" i="1"/>
  <c r="W120" i="1" s="1"/>
  <c r="U171" i="1"/>
  <c r="W171" i="1" s="1"/>
  <c r="U181" i="1"/>
  <c r="W181" i="1" s="1"/>
  <c r="U85" i="1"/>
  <c r="W85" i="1" s="1"/>
  <c r="U179" i="1"/>
  <c r="W179" i="1" s="1"/>
  <c r="U57" i="1"/>
  <c r="W57" i="1" s="1"/>
  <c r="U66" i="1"/>
  <c r="W66" i="1" s="1"/>
  <c r="U178" i="1"/>
  <c r="W178" i="1" s="1"/>
  <c r="U59" i="1"/>
  <c r="W59" i="1" s="1"/>
  <c r="U113" i="1"/>
  <c r="W113" i="1" s="1"/>
  <c r="U107" i="1"/>
  <c r="W107" i="1" s="1"/>
  <c r="U114" i="1"/>
  <c r="W114" i="1" s="1"/>
  <c r="U44" i="1"/>
  <c r="W44" i="1" s="1"/>
  <c r="U109" i="1"/>
  <c r="W109" i="1" s="1"/>
  <c r="U105" i="1"/>
  <c r="W105" i="1" s="1"/>
  <c r="U68" i="1"/>
  <c r="W68" i="1" s="1"/>
  <c r="U13" i="1"/>
  <c r="W13" i="1" s="1"/>
  <c r="U101" i="1"/>
  <c r="W101" i="1" s="1"/>
  <c r="U24" i="1"/>
  <c r="W24" i="1" s="1"/>
  <c r="U94" i="1"/>
  <c r="W94" i="1" s="1"/>
  <c r="U86" i="1"/>
  <c r="W86" i="1" s="1"/>
  <c r="U79" i="1"/>
  <c r="W79" i="1" s="1"/>
  <c r="U49" i="1"/>
  <c r="W49" i="1" s="1"/>
  <c r="U12" i="1"/>
  <c r="W12" i="1" s="1"/>
  <c r="U16" i="1"/>
  <c r="W16" i="1" s="1"/>
  <c r="U84" i="1"/>
  <c r="W84" i="1" s="1"/>
  <c r="U115" i="1"/>
  <c r="W115" i="1" s="1"/>
  <c r="U157" i="1"/>
  <c r="W157" i="1" s="1"/>
  <c r="U10" i="1"/>
  <c r="W10" i="1" s="1"/>
  <c r="U65" i="1"/>
  <c r="W65" i="1" s="1"/>
  <c r="U166" i="1"/>
  <c r="W166" i="1" s="1"/>
  <c r="U71" i="1"/>
  <c r="W71" i="1" s="1"/>
  <c r="U14" i="1"/>
  <c r="W14" i="1" s="1"/>
  <c r="U91" i="1"/>
  <c r="W91" i="1" s="1"/>
  <c r="U40" i="1"/>
  <c r="W40" i="1" s="1"/>
  <c r="U82" i="1"/>
  <c r="W82" i="1" s="1"/>
  <c r="U92" i="1"/>
  <c r="W92" i="1" s="1"/>
  <c r="U149" i="1"/>
  <c r="W149" i="1" s="1"/>
  <c r="U150" i="1"/>
  <c r="W150" i="1" s="1"/>
  <c r="U29" i="1"/>
  <c r="W29" i="1" s="1"/>
  <c r="U21" i="1"/>
  <c r="W21" i="1" s="1"/>
  <c r="U48" i="1"/>
  <c r="W48" i="1" s="1"/>
  <c r="U45" i="1"/>
  <c r="W45" i="1" s="1"/>
  <c r="U64" i="1"/>
  <c r="W64" i="1" s="1"/>
  <c r="U4" i="1"/>
  <c r="W4" i="1" s="1"/>
  <c r="U32" i="1"/>
  <c r="W32" i="1" s="1"/>
  <c r="U133" i="1"/>
  <c r="W133" i="1" s="1"/>
  <c r="U97" i="1"/>
  <c r="W97" i="1" s="1"/>
  <c r="U129" i="1"/>
  <c r="W129" i="1" s="1"/>
  <c r="U159" i="1"/>
  <c r="W159" i="1" s="1"/>
  <c r="U135" i="1"/>
  <c r="W135" i="1" s="1"/>
  <c r="U147" i="1"/>
  <c r="W147" i="1" s="1"/>
  <c r="U20" i="1"/>
  <c r="W20" i="1" s="1"/>
  <c r="U125" i="1"/>
  <c r="W125" i="1" s="1"/>
  <c r="U77" i="1"/>
  <c r="W77" i="1" s="1"/>
  <c r="U87" i="1"/>
  <c r="W87" i="1" s="1"/>
  <c r="U78" i="1"/>
  <c r="W78" i="1" s="1"/>
  <c r="U5" i="1"/>
  <c r="W5" i="1" s="1"/>
  <c r="AP87" i="1"/>
  <c r="AQ87" i="1"/>
  <c r="AP20" i="1"/>
  <c r="AP77" i="1"/>
  <c r="AR77" i="1" s="1"/>
  <c r="AP135" i="1"/>
  <c r="AQ135" i="1"/>
  <c r="AP159" i="1"/>
  <c r="AQ159" i="1"/>
  <c r="AP147" i="1"/>
  <c r="AQ147" i="1"/>
  <c r="AP125" i="1"/>
  <c r="AR125" i="1" s="1"/>
  <c r="AP21" i="1"/>
  <c r="AQ21" i="1"/>
  <c r="AP29" i="1"/>
  <c r="AQ29" i="1"/>
  <c r="AP48" i="1"/>
  <c r="AQ48" i="1"/>
  <c r="AP32" i="1"/>
  <c r="AQ32" i="1"/>
  <c r="AP40" i="1"/>
  <c r="AQ40" i="1"/>
  <c r="AP45" i="1"/>
  <c r="AQ45" i="1"/>
  <c r="AP64" i="1"/>
  <c r="AQ64" i="1"/>
  <c r="AP4" i="1"/>
  <c r="AQ4" i="1"/>
  <c r="AP133" i="1"/>
  <c r="AQ133" i="1"/>
  <c r="AP97" i="1"/>
  <c r="AQ97" i="1"/>
  <c r="AP91" i="1"/>
  <c r="AP92" i="1"/>
  <c r="AQ92" i="1"/>
  <c r="AP82" i="1"/>
  <c r="AQ82" i="1"/>
  <c r="AP149" i="1"/>
  <c r="AQ149" i="1"/>
  <c r="AP150" i="1"/>
  <c r="AQ150" i="1"/>
  <c r="AP129" i="1"/>
  <c r="AQ129" i="1"/>
  <c r="AP10" i="1"/>
  <c r="AQ10" i="1"/>
  <c r="AP12" i="1"/>
  <c r="AQ12" i="1"/>
  <c r="AQ13" i="1"/>
  <c r="AP14" i="1"/>
  <c r="AQ14" i="1"/>
  <c r="AP16" i="1"/>
  <c r="AQ16" i="1"/>
  <c r="AP24" i="1"/>
  <c r="AQ24" i="1"/>
  <c r="AP49" i="1"/>
  <c r="AQ49" i="1"/>
  <c r="AP65" i="1"/>
  <c r="AQ65" i="1"/>
  <c r="AP71" i="1"/>
  <c r="AQ71" i="1"/>
  <c r="AP79" i="1"/>
  <c r="AQ79" i="1"/>
  <c r="AP166" i="1"/>
  <c r="AQ166" i="1"/>
  <c r="AP101" i="1"/>
  <c r="AQ101" i="1"/>
  <c r="AP94" i="1"/>
  <c r="AQ94" i="1"/>
  <c r="AP84" i="1"/>
  <c r="AQ84" i="1"/>
  <c r="AP86" i="1"/>
  <c r="AQ86" i="1"/>
  <c r="AP157" i="1"/>
  <c r="AQ157" i="1"/>
  <c r="AP115" i="1"/>
  <c r="AQ115" i="1"/>
  <c r="AP25" i="1"/>
  <c r="AQ25" i="1"/>
  <c r="AP27" i="1"/>
  <c r="AQ27" i="1"/>
  <c r="AP28" i="1"/>
  <c r="AQ28" i="1"/>
  <c r="AP30" i="1"/>
  <c r="AQ30" i="1"/>
  <c r="AP31" i="1"/>
  <c r="AQ31" i="1"/>
  <c r="AP44" i="1"/>
  <c r="AQ44" i="1"/>
  <c r="AP53" i="1"/>
  <c r="AQ53" i="1"/>
  <c r="AP57" i="1"/>
  <c r="AQ57" i="1"/>
  <c r="AP59" i="1"/>
  <c r="AQ59" i="1"/>
  <c r="AP66" i="1"/>
  <c r="AQ66" i="1"/>
  <c r="AP68" i="1"/>
  <c r="AQ68" i="1"/>
  <c r="AP81" i="1"/>
  <c r="AQ81" i="1"/>
  <c r="AP75" i="1"/>
  <c r="AQ75" i="1"/>
  <c r="AP178" i="1"/>
  <c r="AQ178" i="1"/>
  <c r="AP179" i="1"/>
  <c r="AQ179" i="1"/>
  <c r="AP181" i="1"/>
  <c r="AQ181" i="1"/>
  <c r="AP99" i="1"/>
  <c r="AQ99" i="1"/>
  <c r="AP171" i="1"/>
  <c r="AQ171" i="1"/>
  <c r="AP85" i="1"/>
  <c r="AQ85" i="1"/>
  <c r="AP105" i="1"/>
  <c r="AQ105" i="1"/>
  <c r="AP109" i="1"/>
  <c r="AQ109" i="1"/>
  <c r="AP110" i="1"/>
  <c r="AQ110" i="1"/>
  <c r="AP113" i="1"/>
  <c r="AQ113" i="1"/>
  <c r="AP107" i="1"/>
  <c r="AQ107" i="1"/>
  <c r="AP120" i="1"/>
  <c r="AQ120" i="1"/>
  <c r="AP114" i="1"/>
  <c r="AQ114" i="1"/>
  <c r="AP11" i="1"/>
  <c r="AQ11" i="1"/>
  <c r="AP15" i="1"/>
  <c r="AQ15" i="1"/>
  <c r="AP17" i="1"/>
  <c r="AQ17" i="1"/>
  <c r="AP18" i="1"/>
  <c r="AQ18" i="1"/>
  <c r="AP35" i="1"/>
  <c r="AQ35" i="1"/>
  <c r="AP37" i="1"/>
  <c r="AQ37" i="1"/>
  <c r="AP43" i="1"/>
  <c r="AQ43" i="1"/>
  <c r="AP55" i="1"/>
  <c r="AQ55" i="1"/>
  <c r="AP67" i="1"/>
  <c r="AQ67" i="1"/>
  <c r="AP74" i="1"/>
  <c r="AQ74" i="1"/>
  <c r="AP76" i="1"/>
  <c r="AQ76" i="1"/>
  <c r="AP80" i="1"/>
  <c r="AQ80" i="1"/>
  <c r="AP182" i="1"/>
  <c r="AQ182" i="1"/>
  <c r="AP3" i="1"/>
  <c r="AQ3" i="1"/>
  <c r="AP136" i="1"/>
  <c r="AQ136" i="1"/>
  <c r="AP161" i="1"/>
  <c r="AQ161" i="1"/>
  <c r="AP162" i="1"/>
  <c r="AQ162" i="1"/>
  <c r="AP163" i="1"/>
  <c r="AQ163" i="1"/>
  <c r="AP90" i="1"/>
  <c r="AQ90" i="1"/>
  <c r="AP117" i="1"/>
  <c r="AQ117" i="1"/>
  <c r="AP119" i="1"/>
  <c r="AQ119" i="1"/>
  <c r="AP144" i="1"/>
  <c r="AQ144" i="1"/>
  <c r="AP9" i="1"/>
  <c r="AQ9" i="1"/>
  <c r="AP34" i="1"/>
  <c r="AQ34" i="1"/>
  <c r="AP38" i="1"/>
  <c r="AQ38" i="1"/>
  <c r="AP41" i="1"/>
  <c r="AQ41" i="1"/>
  <c r="AP42" i="1"/>
  <c r="AQ42" i="1"/>
  <c r="AP56" i="1"/>
  <c r="AQ56" i="1"/>
  <c r="AP62" i="1"/>
  <c r="AQ62" i="1"/>
  <c r="AP70" i="1"/>
  <c r="AQ70" i="1"/>
  <c r="AP73" i="1"/>
  <c r="AQ73" i="1"/>
  <c r="AP180" i="1"/>
  <c r="AQ180" i="1"/>
  <c r="AP164" i="1"/>
  <c r="AQ164" i="1"/>
  <c r="AP165" i="1"/>
  <c r="AQ165" i="1"/>
  <c r="AP98" i="1"/>
  <c r="AP167" i="1"/>
  <c r="AQ167" i="1"/>
  <c r="AP169" i="1"/>
  <c r="AQ169" i="1"/>
  <c r="AP170" i="1"/>
  <c r="AQ170" i="1"/>
  <c r="AP102" i="1"/>
  <c r="AQ102" i="1"/>
  <c r="AP173" i="1"/>
  <c r="AQ173" i="1"/>
  <c r="AP174" i="1"/>
  <c r="AQ174" i="1"/>
  <c r="AP148" i="1"/>
  <c r="AQ148" i="1"/>
  <c r="AP153" i="1"/>
  <c r="AQ153" i="1"/>
  <c r="AP155" i="1"/>
  <c r="AQ155" i="1"/>
  <c r="AP156" i="1"/>
  <c r="AQ156" i="1"/>
  <c r="AP89" i="1"/>
  <c r="AQ89" i="1"/>
  <c r="AP132" i="1"/>
  <c r="AQ132" i="1"/>
  <c r="AP104" i="1"/>
  <c r="AQ104" i="1"/>
  <c r="AP108" i="1"/>
  <c r="AQ108" i="1"/>
  <c r="AP116" i="1"/>
  <c r="AQ116" i="1"/>
  <c r="AP111" i="1"/>
  <c r="AQ111" i="1"/>
  <c r="AP122" i="1"/>
  <c r="AQ122" i="1"/>
  <c r="AP19" i="1"/>
  <c r="AQ19" i="1"/>
  <c r="AP6" i="1"/>
  <c r="AQ6" i="1"/>
  <c r="AP7" i="1"/>
  <c r="AQ7" i="1"/>
  <c r="AP8" i="1"/>
  <c r="AQ8" i="1"/>
  <c r="AP23" i="1"/>
  <c r="AQ23" i="1"/>
  <c r="AP26" i="1"/>
  <c r="AQ26" i="1"/>
  <c r="AP50" i="1"/>
  <c r="AQ50" i="1"/>
  <c r="AP51" i="1"/>
  <c r="AQ51" i="1"/>
  <c r="AP33" i="1"/>
  <c r="AQ33" i="1"/>
  <c r="AP36" i="1"/>
  <c r="AQ36" i="1"/>
  <c r="AP39" i="1"/>
  <c r="AQ39" i="1"/>
  <c r="AP46" i="1"/>
  <c r="AQ46" i="1"/>
  <c r="AP47" i="1"/>
  <c r="AQ47" i="1"/>
  <c r="AP52" i="1"/>
  <c r="AQ52" i="1"/>
  <c r="AP54" i="1"/>
  <c r="AQ54" i="1"/>
  <c r="AP58" i="1"/>
  <c r="AQ58" i="1"/>
  <c r="AP60" i="1"/>
  <c r="AQ60" i="1"/>
  <c r="AP61" i="1"/>
  <c r="AQ61" i="1"/>
  <c r="AP63" i="1"/>
  <c r="AQ63" i="1"/>
  <c r="AP69" i="1"/>
  <c r="AQ69" i="1"/>
  <c r="AP72" i="1"/>
  <c r="AQ72" i="1"/>
  <c r="AP134" i="1"/>
  <c r="AQ134" i="1"/>
  <c r="AP137" i="1"/>
  <c r="AQ137" i="1"/>
  <c r="AP160" i="1"/>
  <c r="AQ160" i="1"/>
  <c r="AP100" i="1"/>
  <c r="AQ100" i="1"/>
  <c r="AP168" i="1"/>
  <c r="AQ168" i="1"/>
  <c r="AP175" i="1"/>
  <c r="AQ175" i="1"/>
  <c r="AP93" i="1"/>
  <c r="AQ93" i="1"/>
  <c r="AP176" i="1"/>
  <c r="AQ176" i="1"/>
  <c r="AP118" i="1"/>
  <c r="AQ118" i="1"/>
  <c r="AP95" i="1"/>
  <c r="AQ95" i="1"/>
  <c r="AP96" i="1"/>
  <c r="AQ96" i="1"/>
  <c r="AP138" i="1"/>
  <c r="AQ138" i="1"/>
  <c r="AP139" i="1"/>
  <c r="AQ139" i="1"/>
  <c r="AP83" i="1"/>
  <c r="AQ83" i="1"/>
  <c r="AP141" i="1"/>
  <c r="AQ141" i="1"/>
  <c r="AP143" i="1"/>
  <c r="AQ143" i="1"/>
  <c r="AP145" i="1"/>
  <c r="AQ145" i="1"/>
  <c r="AP142" i="1"/>
  <c r="AQ142" i="1"/>
  <c r="AP146" i="1"/>
  <c r="AQ146" i="1"/>
  <c r="AP151" i="1"/>
  <c r="AQ151" i="1"/>
  <c r="AP152" i="1"/>
  <c r="AQ152" i="1"/>
  <c r="AP154" i="1"/>
  <c r="AQ154" i="1"/>
  <c r="AP88" i="1"/>
  <c r="AQ88" i="1"/>
  <c r="AP124" i="1"/>
  <c r="AQ124" i="1"/>
  <c r="AP126" i="1"/>
  <c r="AQ126" i="1"/>
  <c r="AP127" i="1"/>
  <c r="AQ127" i="1"/>
  <c r="AP128" i="1"/>
  <c r="AQ128" i="1"/>
  <c r="AP130" i="1"/>
  <c r="AQ130" i="1"/>
  <c r="AP131" i="1"/>
  <c r="AQ131" i="1"/>
  <c r="AP103" i="1"/>
  <c r="AQ103" i="1"/>
  <c r="AP112" i="1"/>
  <c r="AQ112" i="1"/>
  <c r="AP106" i="1"/>
  <c r="AQ106" i="1"/>
  <c r="AP121" i="1"/>
  <c r="AQ121" i="1"/>
  <c r="AP123" i="1"/>
  <c r="AQ123" i="1"/>
  <c r="AP22" i="1"/>
  <c r="AQ22" i="1"/>
  <c r="AP5" i="1"/>
  <c r="AQ5" i="1"/>
  <c r="AP172" i="1"/>
  <c r="AQ172" i="1"/>
  <c r="AP140" i="1"/>
  <c r="AQ140" i="1"/>
  <c r="AP158" i="1"/>
  <c r="AQ158" i="1"/>
  <c r="AP183" i="1"/>
  <c r="AQ183" i="1"/>
  <c r="AP184" i="1"/>
  <c r="AQ184" i="1"/>
  <c r="AP177" i="1"/>
  <c r="AQ177" i="1"/>
  <c r="AP185" i="1"/>
  <c r="AQ185" i="1"/>
  <c r="AP189" i="1"/>
  <c r="AQ189" i="1"/>
  <c r="AP188" i="1"/>
  <c r="AQ188" i="1"/>
  <c r="AP190" i="1"/>
  <c r="AQ190" i="1"/>
  <c r="AP186" i="1"/>
  <c r="AQ186" i="1"/>
  <c r="AP187" i="1"/>
  <c r="AQ187" i="1"/>
  <c r="AQ78" i="1"/>
  <c r="AP78" i="1"/>
  <c r="AK87" i="1"/>
  <c r="AK20" i="1"/>
  <c r="AK77" i="1"/>
  <c r="AK135" i="1"/>
  <c r="AK159" i="1"/>
  <c r="AK147" i="1"/>
  <c r="AK125" i="1"/>
  <c r="AK21" i="1"/>
  <c r="AK29" i="1"/>
  <c r="AK48" i="1"/>
  <c r="AK32" i="1"/>
  <c r="AK40" i="1"/>
  <c r="AK45" i="1"/>
  <c r="AK64" i="1"/>
  <c r="AK4" i="1"/>
  <c r="AK133" i="1"/>
  <c r="AK97" i="1"/>
  <c r="AK91" i="1"/>
  <c r="AK92" i="1"/>
  <c r="AK82" i="1"/>
  <c r="AK149" i="1"/>
  <c r="AK150" i="1"/>
  <c r="AK129" i="1"/>
  <c r="AK10" i="1"/>
  <c r="AK12" i="1"/>
  <c r="AK13" i="1"/>
  <c r="AK14" i="1"/>
  <c r="AK16" i="1"/>
  <c r="AK24" i="1"/>
  <c r="AK49" i="1"/>
  <c r="AK65" i="1"/>
  <c r="AK71" i="1"/>
  <c r="AK79" i="1"/>
  <c r="AK166" i="1"/>
  <c r="AK101" i="1"/>
  <c r="AK94" i="1"/>
  <c r="AK84" i="1"/>
  <c r="AK86" i="1"/>
  <c r="AK157" i="1"/>
  <c r="AK115" i="1"/>
  <c r="AK25" i="1"/>
  <c r="AK27" i="1"/>
  <c r="AK28" i="1"/>
  <c r="AK30" i="1"/>
  <c r="AK31" i="1"/>
  <c r="AK44" i="1"/>
  <c r="AK53" i="1"/>
  <c r="AK57" i="1"/>
  <c r="AK59" i="1"/>
  <c r="AK66" i="1"/>
  <c r="AK68" i="1"/>
  <c r="AK81" i="1"/>
  <c r="AK75" i="1"/>
  <c r="AK178" i="1"/>
  <c r="AK179" i="1"/>
  <c r="AK181" i="1"/>
  <c r="AK99" i="1"/>
  <c r="AK171" i="1"/>
  <c r="AK85" i="1"/>
  <c r="AK105" i="1"/>
  <c r="AK109" i="1"/>
  <c r="AK110" i="1"/>
  <c r="AK113" i="1"/>
  <c r="AK107" i="1"/>
  <c r="AK120" i="1"/>
  <c r="AK114" i="1"/>
  <c r="AK11" i="1"/>
  <c r="AK15" i="1"/>
  <c r="AK17" i="1"/>
  <c r="AK18" i="1"/>
  <c r="AK35" i="1"/>
  <c r="AK37" i="1"/>
  <c r="AK43" i="1"/>
  <c r="AK55" i="1"/>
  <c r="AK67" i="1"/>
  <c r="AK74" i="1"/>
  <c r="AK76" i="1"/>
  <c r="AK80" i="1"/>
  <c r="AK182" i="1"/>
  <c r="AK3" i="1"/>
  <c r="AK136" i="1"/>
  <c r="AK161" i="1"/>
  <c r="AK162" i="1"/>
  <c r="AK163" i="1"/>
  <c r="AK90" i="1"/>
  <c r="AK117" i="1"/>
  <c r="AK119" i="1"/>
  <c r="AK144" i="1"/>
  <c r="AK9" i="1"/>
  <c r="AK34" i="1"/>
  <c r="AK38" i="1"/>
  <c r="AK41" i="1"/>
  <c r="AK42" i="1"/>
  <c r="AK56" i="1"/>
  <c r="AK62" i="1"/>
  <c r="AK70" i="1"/>
  <c r="AK73" i="1"/>
  <c r="AK180" i="1"/>
  <c r="AK164" i="1"/>
  <c r="AK165" i="1"/>
  <c r="AK98" i="1"/>
  <c r="AK167" i="1"/>
  <c r="AK169" i="1"/>
  <c r="AK170" i="1"/>
  <c r="AK102" i="1"/>
  <c r="AK173" i="1"/>
  <c r="AK174" i="1"/>
  <c r="AK148" i="1"/>
  <c r="AK153" i="1"/>
  <c r="AK155" i="1"/>
  <c r="AK156" i="1"/>
  <c r="AK89" i="1"/>
  <c r="AK132" i="1"/>
  <c r="AK104" i="1"/>
  <c r="AK108" i="1"/>
  <c r="AK116" i="1"/>
  <c r="AK111" i="1"/>
  <c r="AK122" i="1"/>
  <c r="AK19" i="1"/>
  <c r="AK6" i="1"/>
  <c r="AK7" i="1"/>
  <c r="AK8" i="1"/>
  <c r="AK23" i="1"/>
  <c r="AK26" i="1"/>
  <c r="AK50" i="1"/>
  <c r="AK51" i="1"/>
  <c r="AK33" i="1"/>
  <c r="AK36" i="1"/>
  <c r="AK39" i="1"/>
  <c r="AK46" i="1"/>
  <c r="AK47" i="1"/>
  <c r="AK52" i="1"/>
  <c r="AK54" i="1"/>
  <c r="AK58" i="1"/>
  <c r="AK60" i="1"/>
  <c r="AK61" i="1"/>
  <c r="AK63" i="1"/>
  <c r="AK69" i="1"/>
  <c r="AK72" i="1"/>
  <c r="AK134" i="1"/>
  <c r="AK137" i="1"/>
  <c r="AK160" i="1"/>
  <c r="AK100" i="1"/>
  <c r="AK168" i="1"/>
  <c r="AK175" i="1"/>
  <c r="AK93" i="1"/>
  <c r="AK176" i="1"/>
  <c r="AK118" i="1"/>
  <c r="AK95" i="1"/>
  <c r="AK96" i="1"/>
  <c r="AK138" i="1"/>
  <c r="AK139" i="1"/>
  <c r="AK83" i="1"/>
  <c r="AK141" i="1"/>
  <c r="AK143" i="1"/>
  <c r="AK145" i="1"/>
  <c r="AK142" i="1"/>
  <c r="AK146" i="1"/>
  <c r="AK151" i="1"/>
  <c r="AK152" i="1"/>
  <c r="AK154" i="1"/>
  <c r="AK88" i="1"/>
  <c r="AK124" i="1"/>
  <c r="AK126" i="1"/>
  <c r="AK127" i="1"/>
  <c r="AK128" i="1"/>
  <c r="AK130" i="1"/>
  <c r="AK131" i="1"/>
  <c r="AK103" i="1"/>
  <c r="AK112" i="1"/>
  <c r="AK106" i="1"/>
  <c r="AK121" i="1"/>
  <c r="AK123" i="1"/>
  <c r="AK22" i="1"/>
  <c r="AK5" i="1"/>
  <c r="AK172" i="1"/>
  <c r="AK140" i="1"/>
  <c r="AK158" i="1"/>
  <c r="AK78" i="1"/>
  <c r="AJ87" i="1"/>
  <c r="AJ20" i="1"/>
  <c r="AJ77" i="1"/>
  <c r="AJ135" i="1"/>
  <c r="AL135" i="1" s="1"/>
  <c r="AJ159" i="1"/>
  <c r="AJ147" i="1"/>
  <c r="AJ125" i="1"/>
  <c r="AJ21" i="1"/>
  <c r="AL21" i="1" s="1"/>
  <c r="AJ29" i="1"/>
  <c r="AJ48" i="1"/>
  <c r="AJ32" i="1"/>
  <c r="AJ40" i="1"/>
  <c r="AL40" i="1" s="1"/>
  <c r="AJ45" i="1"/>
  <c r="AJ64" i="1"/>
  <c r="AJ4" i="1"/>
  <c r="AJ133" i="1"/>
  <c r="AL133" i="1" s="1"/>
  <c r="AJ97" i="1"/>
  <c r="AJ91" i="1"/>
  <c r="AJ92" i="1"/>
  <c r="AJ82" i="1"/>
  <c r="AL82" i="1" s="1"/>
  <c r="AJ149" i="1"/>
  <c r="AJ150" i="1"/>
  <c r="AJ129" i="1"/>
  <c r="AJ10" i="1"/>
  <c r="AL10" i="1" s="1"/>
  <c r="AJ12" i="1"/>
  <c r="AJ13" i="1"/>
  <c r="AJ14" i="1"/>
  <c r="AJ16" i="1"/>
  <c r="AL16" i="1" s="1"/>
  <c r="AJ24" i="1"/>
  <c r="AJ49" i="1"/>
  <c r="AJ65" i="1"/>
  <c r="AJ71" i="1"/>
  <c r="AL71" i="1" s="1"/>
  <c r="AJ79" i="1"/>
  <c r="AJ166" i="1"/>
  <c r="AJ101" i="1"/>
  <c r="AJ94" i="1"/>
  <c r="AL94" i="1" s="1"/>
  <c r="AJ84" i="1"/>
  <c r="AJ86" i="1"/>
  <c r="AJ157" i="1"/>
  <c r="AJ115" i="1"/>
  <c r="AL115" i="1" s="1"/>
  <c r="AJ25" i="1"/>
  <c r="AJ27" i="1"/>
  <c r="AJ28" i="1"/>
  <c r="AJ30" i="1"/>
  <c r="AL30" i="1" s="1"/>
  <c r="AJ31" i="1"/>
  <c r="AJ44" i="1"/>
  <c r="AJ53" i="1"/>
  <c r="AJ57" i="1"/>
  <c r="AL57" i="1" s="1"/>
  <c r="AJ59" i="1"/>
  <c r="AJ66" i="1"/>
  <c r="AJ68" i="1"/>
  <c r="AJ81" i="1"/>
  <c r="AL81" i="1" s="1"/>
  <c r="AJ75" i="1"/>
  <c r="AJ178" i="1"/>
  <c r="AJ179" i="1"/>
  <c r="AJ181" i="1"/>
  <c r="AL181" i="1" s="1"/>
  <c r="AJ99" i="1"/>
  <c r="AJ171" i="1"/>
  <c r="AJ85" i="1"/>
  <c r="AJ105" i="1"/>
  <c r="AL105" i="1" s="1"/>
  <c r="AJ109" i="1"/>
  <c r="AJ110" i="1"/>
  <c r="AJ113" i="1"/>
  <c r="AJ107" i="1"/>
  <c r="AL107" i="1" s="1"/>
  <c r="AJ120" i="1"/>
  <c r="AJ114" i="1"/>
  <c r="AJ11" i="1"/>
  <c r="AJ15" i="1"/>
  <c r="AL15" i="1" s="1"/>
  <c r="AJ17" i="1"/>
  <c r="AJ18" i="1"/>
  <c r="AJ35" i="1"/>
  <c r="AJ37" i="1"/>
  <c r="AL37" i="1" s="1"/>
  <c r="AJ43" i="1"/>
  <c r="AJ55" i="1"/>
  <c r="AJ67" i="1"/>
  <c r="AJ74" i="1"/>
  <c r="AL74" i="1" s="1"/>
  <c r="AJ76" i="1"/>
  <c r="AJ80" i="1"/>
  <c r="AJ182" i="1"/>
  <c r="AJ3" i="1"/>
  <c r="AL3" i="1" s="1"/>
  <c r="AJ136" i="1"/>
  <c r="AJ161" i="1"/>
  <c r="AJ162" i="1"/>
  <c r="AJ163" i="1"/>
  <c r="AL163" i="1" s="1"/>
  <c r="AJ90" i="1"/>
  <c r="AJ117" i="1"/>
  <c r="AJ119" i="1"/>
  <c r="AJ144" i="1"/>
  <c r="AL144" i="1" s="1"/>
  <c r="AJ9" i="1"/>
  <c r="AJ34" i="1"/>
  <c r="AJ38" i="1"/>
  <c r="AJ41" i="1"/>
  <c r="AL41" i="1" s="1"/>
  <c r="AJ42" i="1"/>
  <c r="AJ56" i="1"/>
  <c r="AJ62" i="1"/>
  <c r="AJ70" i="1"/>
  <c r="AL70" i="1" s="1"/>
  <c r="AJ73" i="1"/>
  <c r="AJ180" i="1"/>
  <c r="AJ164" i="1"/>
  <c r="AJ165" i="1"/>
  <c r="AL165" i="1" s="1"/>
  <c r="AJ98" i="1"/>
  <c r="AJ167" i="1"/>
  <c r="AJ169" i="1"/>
  <c r="AJ170" i="1"/>
  <c r="AL170" i="1" s="1"/>
  <c r="AJ102" i="1"/>
  <c r="AJ173" i="1"/>
  <c r="AJ174" i="1"/>
  <c r="AJ148" i="1"/>
  <c r="AL148" i="1" s="1"/>
  <c r="AJ153" i="1"/>
  <c r="AJ155" i="1"/>
  <c r="AJ156" i="1"/>
  <c r="AJ89" i="1"/>
  <c r="AL89" i="1" s="1"/>
  <c r="AJ132" i="1"/>
  <c r="AJ104" i="1"/>
  <c r="AJ108" i="1"/>
  <c r="AJ116" i="1"/>
  <c r="AL116" i="1" s="1"/>
  <c r="AJ111" i="1"/>
  <c r="AJ122" i="1"/>
  <c r="AJ19" i="1"/>
  <c r="AJ6" i="1"/>
  <c r="AL6" i="1" s="1"/>
  <c r="AJ7" i="1"/>
  <c r="AJ8" i="1"/>
  <c r="AJ23" i="1"/>
  <c r="AJ26" i="1"/>
  <c r="AL26" i="1" s="1"/>
  <c r="AJ50" i="1"/>
  <c r="AJ51" i="1"/>
  <c r="AJ33" i="1"/>
  <c r="AJ36" i="1"/>
  <c r="AL36" i="1" s="1"/>
  <c r="AJ39" i="1"/>
  <c r="AJ46" i="1"/>
  <c r="AJ47" i="1"/>
  <c r="AJ52" i="1"/>
  <c r="AL52" i="1" s="1"/>
  <c r="AJ54" i="1"/>
  <c r="AJ58" i="1"/>
  <c r="AJ60" i="1"/>
  <c r="AJ61" i="1"/>
  <c r="AJ63" i="1"/>
  <c r="AJ69" i="1"/>
  <c r="AJ72" i="1"/>
  <c r="AJ134" i="1"/>
  <c r="AJ137" i="1"/>
  <c r="AJ160" i="1"/>
  <c r="AJ100" i="1"/>
  <c r="AJ168" i="1"/>
  <c r="AJ175" i="1"/>
  <c r="AJ93" i="1"/>
  <c r="AJ176" i="1"/>
  <c r="AJ118" i="1"/>
  <c r="AJ95" i="1"/>
  <c r="AJ96" i="1"/>
  <c r="AJ138" i="1"/>
  <c r="AJ139" i="1"/>
  <c r="AJ83" i="1"/>
  <c r="AJ141" i="1"/>
  <c r="AJ143" i="1"/>
  <c r="AJ145" i="1"/>
  <c r="AL145" i="1" s="1"/>
  <c r="AJ142" i="1"/>
  <c r="AJ146" i="1"/>
  <c r="AJ151" i="1"/>
  <c r="AJ152" i="1"/>
  <c r="AJ154" i="1"/>
  <c r="AJ88" i="1"/>
  <c r="AJ124" i="1"/>
  <c r="AJ126" i="1"/>
  <c r="AJ127" i="1"/>
  <c r="AJ128" i="1"/>
  <c r="AJ130" i="1"/>
  <c r="AJ131" i="1"/>
  <c r="AL131" i="1" s="1"/>
  <c r="AJ103" i="1"/>
  <c r="AJ112" i="1"/>
  <c r="AJ106" i="1"/>
  <c r="AJ121" i="1"/>
  <c r="AJ123" i="1"/>
  <c r="AJ22" i="1"/>
  <c r="AJ5" i="1"/>
  <c r="AJ172" i="1"/>
  <c r="AJ140" i="1"/>
  <c r="AJ158" i="1"/>
  <c r="AJ183" i="1"/>
  <c r="AJ184" i="1"/>
  <c r="AJ177" i="1"/>
  <c r="AJ185" i="1"/>
  <c r="AJ189" i="1"/>
  <c r="AJ188" i="1"/>
  <c r="AJ190" i="1"/>
  <c r="AJ186" i="1"/>
  <c r="AJ187" i="1"/>
  <c r="AD78" i="1"/>
  <c r="AD87" i="1"/>
  <c r="AJ78" i="1"/>
  <c r="AE87" i="1"/>
  <c r="AE20" i="1"/>
  <c r="AE77" i="1"/>
  <c r="AE135" i="1"/>
  <c r="AE159" i="1"/>
  <c r="AE147" i="1"/>
  <c r="AE125" i="1"/>
  <c r="AE21" i="1"/>
  <c r="AE29" i="1"/>
  <c r="AE48" i="1"/>
  <c r="AE32" i="1"/>
  <c r="AE40" i="1"/>
  <c r="AE45" i="1"/>
  <c r="AE64" i="1"/>
  <c r="AE4" i="1"/>
  <c r="AE133" i="1"/>
  <c r="AE97" i="1"/>
  <c r="AE91" i="1"/>
  <c r="AE92" i="1"/>
  <c r="AE82" i="1"/>
  <c r="AE149" i="1"/>
  <c r="AE150" i="1"/>
  <c r="AE129" i="1"/>
  <c r="AE10" i="1"/>
  <c r="AE12" i="1"/>
  <c r="AE13" i="1"/>
  <c r="AE14" i="1"/>
  <c r="AE16" i="1"/>
  <c r="AE24" i="1"/>
  <c r="AE49" i="1"/>
  <c r="AE65" i="1"/>
  <c r="AE71" i="1"/>
  <c r="AE79" i="1"/>
  <c r="AE166" i="1"/>
  <c r="AE101" i="1"/>
  <c r="AE94" i="1"/>
  <c r="AE84" i="1"/>
  <c r="AE86" i="1"/>
  <c r="AE157" i="1"/>
  <c r="AE115" i="1"/>
  <c r="AE25" i="1"/>
  <c r="AE27" i="1"/>
  <c r="AE28" i="1"/>
  <c r="AE30" i="1"/>
  <c r="AE31" i="1"/>
  <c r="AE44" i="1"/>
  <c r="AE53" i="1"/>
  <c r="AE57" i="1"/>
  <c r="AE59" i="1"/>
  <c r="AE66" i="1"/>
  <c r="AE68" i="1"/>
  <c r="AE81" i="1"/>
  <c r="AE75" i="1"/>
  <c r="AE178" i="1"/>
  <c r="AE179" i="1"/>
  <c r="AE181" i="1"/>
  <c r="AE99" i="1"/>
  <c r="AE171" i="1"/>
  <c r="AE85" i="1"/>
  <c r="AE105" i="1"/>
  <c r="AE109" i="1"/>
  <c r="AE110" i="1"/>
  <c r="AE113" i="1"/>
  <c r="AE107" i="1"/>
  <c r="AE120" i="1"/>
  <c r="AE114" i="1"/>
  <c r="AE11" i="1"/>
  <c r="AE15" i="1"/>
  <c r="AE17" i="1"/>
  <c r="AE18" i="1"/>
  <c r="AE35" i="1"/>
  <c r="AE37" i="1"/>
  <c r="AE43" i="1"/>
  <c r="AE55" i="1"/>
  <c r="AE67" i="1"/>
  <c r="AE74" i="1"/>
  <c r="AE76" i="1"/>
  <c r="AE80" i="1"/>
  <c r="AE182" i="1"/>
  <c r="AE3" i="1"/>
  <c r="AE136" i="1"/>
  <c r="AE161" i="1"/>
  <c r="AE162" i="1"/>
  <c r="AE163" i="1"/>
  <c r="AE90" i="1"/>
  <c r="AE117" i="1"/>
  <c r="AE119" i="1"/>
  <c r="AE144" i="1"/>
  <c r="AE9" i="1"/>
  <c r="AE34" i="1"/>
  <c r="AE38" i="1"/>
  <c r="AE41" i="1"/>
  <c r="AE42" i="1"/>
  <c r="AE56" i="1"/>
  <c r="AE62" i="1"/>
  <c r="AE70" i="1"/>
  <c r="AE73" i="1"/>
  <c r="AE180" i="1"/>
  <c r="AE164" i="1"/>
  <c r="AE165" i="1"/>
  <c r="AE98" i="1"/>
  <c r="AE167" i="1"/>
  <c r="AE169" i="1"/>
  <c r="AE170" i="1"/>
  <c r="AE102" i="1"/>
  <c r="AE173" i="1"/>
  <c r="AE174" i="1"/>
  <c r="AE148" i="1"/>
  <c r="AE153" i="1"/>
  <c r="AE155" i="1"/>
  <c r="AE156" i="1"/>
  <c r="AE89" i="1"/>
  <c r="AE132" i="1"/>
  <c r="AE104" i="1"/>
  <c r="AE108" i="1"/>
  <c r="AE116" i="1"/>
  <c r="AE111" i="1"/>
  <c r="AE122" i="1"/>
  <c r="AE19" i="1"/>
  <c r="AE6" i="1"/>
  <c r="AE7" i="1"/>
  <c r="AE8" i="1"/>
  <c r="AE23" i="1"/>
  <c r="AE26" i="1"/>
  <c r="AE50" i="1"/>
  <c r="AE51" i="1"/>
  <c r="AE33" i="1"/>
  <c r="AE36" i="1"/>
  <c r="AE39" i="1"/>
  <c r="AE46" i="1"/>
  <c r="AE47" i="1"/>
  <c r="AE52" i="1"/>
  <c r="AE54" i="1"/>
  <c r="AE58" i="1"/>
  <c r="AE60" i="1"/>
  <c r="AE61" i="1"/>
  <c r="AE63" i="1"/>
  <c r="AE69" i="1"/>
  <c r="AE72" i="1"/>
  <c r="AE134" i="1"/>
  <c r="AE137" i="1"/>
  <c r="AE160" i="1"/>
  <c r="AE100" i="1"/>
  <c r="AE168" i="1"/>
  <c r="AE175" i="1"/>
  <c r="AE93" i="1"/>
  <c r="AE176" i="1"/>
  <c r="AE118" i="1"/>
  <c r="AE95" i="1"/>
  <c r="AE96" i="1"/>
  <c r="AE138" i="1"/>
  <c r="AE139" i="1"/>
  <c r="AE83" i="1"/>
  <c r="AE141" i="1"/>
  <c r="AE143" i="1"/>
  <c r="AE145" i="1"/>
  <c r="AE142" i="1"/>
  <c r="AE146" i="1"/>
  <c r="AE151" i="1"/>
  <c r="AE152" i="1"/>
  <c r="AE154" i="1"/>
  <c r="AE88" i="1"/>
  <c r="AE124" i="1"/>
  <c r="AE126" i="1"/>
  <c r="AE127" i="1"/>
  <c r="AE128" i="1"/>
  <c r="AE130" i="1"/>
  <c r="AE131" i="1"/>
  <c r="AE103" i="1"/>
  <c r="AE112" i="1"/>
  <c r="AE106" i="1"/>
  <c r="AE121" i="1"/>
  <c r="AE123" i="1"/>
  <c r="AE22" i="1"/>
  <c r="AE5" i="1"/>
  <c r="AE172" i="1"/>
  <c r="AE140" i="1"/>
  <c r="AE158" i="1"/>
  <c r="AE78" i="1"/>
  <c r="AD20" i="1"/>
  <c r="AD77" i="1"/>
  <c r="AD135" i="1"/>
  <c r="AD159" i="1"/>
  <c r="AD147" i="1"/>
  <c r="AD125" i="1"/>
  <c r="AD21" i="1"/>
  <c r="AD29" i="1"/>
  <c r="AD48" i="1"/>
  <c r="AD32" i="1"/>
  <c r="AD40" i="1"/>
  <c r="AD45" i="1"/>
  <c r="AD64" i="1"/>
  <c r="AD4" i="1"/>
  <c r="AD133" i="1"/>
  <c r="AD97" i="1"/>
  <c r="AD91" i="1"/>
  <c r="AD92" i="1"/>
  <c r="AD82" i="1"/>
  <c r="AD149" i="1"/>
  <c r="AD150" i="1"/>
  <c r="AD129" i="1"/>
  <c r="AD10" i="1"/>
  <c r="AD12" i="1"/>
  <c r="AD13" i="1"/>
  <c r="AD14" i="1"/>
  <c r="AD16" i="1"/>
  <c r="AD24" i="1"/>
  <c r="AD49" i="1"/>
  <c r="AD65" i="1"/>
  <c r="AD71" i="1"/>
  <c r="AD79" i="1"/>
  <c r="AD166" i="1"/>
  <c r="AD101" i="1"/>
  <c r="AD94" i="1"/>
  <c r="AD84" i="1"/>
  <c r="AD86" i="1"/>
  <c r="AD157" i="1"/>
  <c r="AD115" i="1"/>
  <c r="AD25" i="1"/>
  <c r="AD27" i="1"/>
  <c r="AD28" i="1"/>
  <c r="AD30" i="1"/>
  <c r="AD31" i="1"/>
  <c r="AD44" i="1"/>
  <c r="AD53" i="1"/>
  <c r="AD57" i="1"/>
  <c r="AD59" i="1"/>
  <c r="AD66" i="1"/>
  <c r="AD68" i="1"/>
  <c r="AD81" i="1"/>
  <c r="AD75" i="1"/>
  <c r="AD178" i="1"/>
  <c r="AD179" i="1"/>
  <c r="AF179" i="1" s="1"/>
  <c r="AD181" i="1"/>
  <c r="AD99" i="1"/>
  <c r="AD171" i="1"/>
  <c r="AD85" i="1"/>
  <c r="AF85" i="1" s="1"/>
  <c r="AD105" i="1"/>
  <c r="AD109" i="1"/>
  <c r="AD110" i="1"/>
  <c r="AD113" i="1"/>
  <c r="AF113" i="1" s="1"/>
  <c r="AD107" i="1"/>
  <c r="AD120" i="1"/>
  <c r="AD114" i="1"/>
  <c r="AD11" i="1"/>
  <c r="AF11" i="1" s="1"/>
  <c r="AD15" i="1"/>
  <c r="AD17" i="1"/>
  <c r="AD18" i="1"/>
  <c r="AD35" i="1"/>
  <c r="AF35" i="1" s="1"/>
  <c r="AD37" i="1"/>
  <c r="AD43" i="1"/>
  <c r="AD55" i="1"/>
  <c r="AD67" i="1"/>
  <c r="AF67" i="1" s="1"/>
  <c r="AD74" i="1"/>
  <c r="AD76" i="1"/>
  <c r="AD80" i="1"/>
  <c r="AD182" i="1"/>
  <c r="AF182" i="1" s="1"/>
  <c r="AD3" i="1"/>
  <c r="AD136" i="1"/>
  <c r="AD161" i="1"/>
  <c r="AD162" i="1"/>
  <c r="AF162" i="1" s="1"/>
  <c r="AD163" i="1"/>
  <c r="AD90" i="1"/>
  <c r="AD117" i="1"/>
  <c r="AD119" i="1"/>
  <c r="AF119" i="1" s="1"/>
  <c r="AD144" i="1"/>
  <c r="AD9" i="1"/>
  <c r="AD34" i="1"/>
  <c r="AD38" i="1"/>
  <c r="AF38" i="1" s="1"/>
  <c r="AD41" i="1"/>
  <c r="AD42" i="1"/>
  <c r="AD56" i="1"/>
  <c r="AD62" i="1"/>
  <c r="AF62" i="1" s="1"/>
  <c r="AD70" i="1"/>
  <c r="AD73" i="1"/>
  <c r="AD180" i="1"/>
  <c r="AD164" i="1"/>
  <c r="AF164" i="1" s="1"/>
  <c r="AD165" i="1"/>
  <c r="AD98" i="1"/>
  <c r="AD167" i="1"/>
  <c r="AD169" i="1"/>
  <c r="AF169" i="1" s="1"/>
  <c r="AD170" i="1"/>
  <c r="AD102" i="1"/>
  <c r="AD173" i="1"/>
  <c r="AD174" i="1"/>
  <c r="AF174" i="1" s="1"/>
  <c r="AD148" i="1"/>
  <c r="AD153" i="1"/>
  <c r="AD155" i="1"/>
  <c r="AD156" i="1"/>
  <c r="AF156" i="1" s="1"/>
  <c r="AD89" i="1"/>
  <c r="AD132" i="1"/>
  <c r="AD104" i="1"/>
  <c r="AD108" i="1"/>
  <c r="AF108" i="1" s="1"/>
  <c r="AD116" i="1"/>
  <c r="AD111" i="1"/>
  <c r="AD122" i="1"/>
  <c r="AD19" i="1"/>
  <c r="AF19" i="1" s="1"/>
  <c r="AD6" i="1"/>
  <c r="AD7" i="1"/>
  <c r="AD8" i="1"/>
  <c r="AD23" i="1"/>
  <c r="AF23" i="1" s="1"/>
  <c r="AD26" i="1"/>
  <c r="AD50" i="1"/>
  <c r="AD51" i="1"/>
  <c r="AD33" i="1"/>
  <c r="AF33" i="1" s="1"/>
  <c r="AD36" i="1"/>
  <c r="AD39" i="1"/>
  <c r="AD46" i="1"/>
  <c r="AD47" i="1"/>
  <c r="AF47" i="1" s="1"/>
  <c r="AD52" i="1"/>
  <c r="AD54" i="1"/>
  <c r="AD58" i="1"/>
  <c r="AD60" i="1"/>
  <c r="AF60" i="1" s="1"/>
  <c r="AD61" i="1"/>
  <c r="AD63" i="1"/>
  <c r="AD69" i="1"/>
  <c r="AD72" i="1"/>
  <c r="AF72" i="1" s="1"/>
  <c r="AD134" i="1"/>
  <c r="AD137" i="1"/>
  <c r="AD160" i="1"/>
  <c r="AD100" i="1"/>
  <c r="AF100" i="1" s="1"/>
  <c r="AD168" i="1"/>
  <c r="AD175" i="1"/>
  <c r="AD93" i="1"/>
  <c r="AD176" i="1"/>
  <c r="AF176" i="1" s="1"/>
  <c r="AD118" i="1"/>
  <c r="AD95" i="1"/>
  <c r="AD96" i="1"/>
  <c r="AD138" i="1"/>
  <c r="AF138" i="1" s="1"/>
  <c r="AD139" i="1"/>
  <c r="AD83" i="1"/>
  <c r="AD141" i="1"/>
  <c r="AD143" i="1"/>
  <c r="AF143" i="1" s="1"/>
  <c r="AD145" i="1"/>
  <c r="AD142" i="1"/>
  <c r="AD146" i="1"/>
  <c r="AD151" i="1"/>
  <c r="AF151" i="1" s="1"/>
  <c r="AD152" i="1"/>
  <c r="AD154" i="1"/>
  <c r="AD88" i="1"/>
  <c r="AD124" i="1"/>
  <c r="AF124" i="1" s="1"/>
  <c r="AD126" i="1"/>
  <c r="AD127" i="1"/>
  <c r="AD128" i="1"/>
  <c r="AD130" i="1"/>
  <c r="AF130" i="1" s="1"/>
  <c r="AD131" i="1"/>
  <c r="AD103" i="1"/>
  <c r="AD112" i="1"/>
  <c r="AD106" i="1"/>
  <c r="AF106" i="1" s="1"/>
  <c r="AD121" i="1"/>
  <c r="AD123" i="1"/>
  <c r="AD22" i="1"/>
  <c r="AD5" i="1"/>
  <c r="AF5" i="1" s="1"/>
  <c r="AD172" i="1"/>
  <c r="AD140" i="1"/>
  <c r="AD158" i="1"/>
  <c r="AD183" i="1"/>
  <c r="AF183" i="1" s="1"/>
  <c r="AD184" i="1"/>
  <c r="AF184" i="1" s="1"/>
  <c r="AD177" i="1"/>
  <c r="AF177" i="1" s="1"/>
  <c r="AD185" i="1"/>
  <c r="AF185" i="1" s="1"/>
  <c r="AD189" i="1"/>
  <c r="AF189" i="1" s="1"/>
  <c r="AD188" i="1"/>
  <c r="AF188" i="1" s="1"/>
  <c r="AD190" i="1"/>
  <c r="AF190" i="1" s="1"/>
  <c r="AD186" i="1"/>
  <c r="AF186" i="1" s="1"/>
  <c r="AD187" i="1"/>
  <c r="AF187" i="1" s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6" i="1"/>
  <c r="Q77" i="1"/>
  <c r="Q78" i="1"/>
  <c r="Q79" i="1"/>
  <c r="Q80" i="1"/>
  <c r="Q81" i="1"/>
  <c r="Q75" i="1"/>
  <c r="Q183" i="1"/>
  <c r="Q184" i="1"/>
  <c r="Q178" i="1"/>
  <c r="Q179" i="1"/>
  <c r="Q180" i="1"/>
  <c r="Q181" i="1"/>
  <c r="Q182" i="1"/>
  <c r="Q3" i="1"/>
  <c r="Q4" i="1"/>
  <c r="Q133" i="1"/>
  <c r="Q134" i="1"/>
  <c r="Q135" i="1"/>
  <c r="Q136" i="1"/>
  <c r="Q137" i="1"/>
  <c r="Q5" i="1"/>
  <c r="Q159" i="1"/>
  <c r="Q160" i="1"/>
  <c r="Q161" i="1"/>
  <c r="Q162" i="1"/>
  <c r="Q163" i="1"/>
  <c r="Q164" i="1"/>
  <c r="Q165" i="1"/>
  <c r="Q166" i="1"/>
  <c r="Q97" i="1"/>
  <c r="Q98" i="1"/>
  <c r="Q99" i="1"/>
  <c r="Q100" i="1"/>
  <c r="Q167" i="1"/>
  <c r="Q168" i="1"/>
  <c r="Q169" i="1"/>
  <c r="Q170" i="1"/>
  <c r="Q171" i="1"/>
  <c r="Q172" i="1"/>
  <c r="Q101" i="1"/>
  <c r="Q102" i="1"/>
  <c r="Q90" i="1"/>
  <c r="Q91" i="1"/>
  <c r="Q173" i="1"/>
  <c r="Q174" i="1"/>
  <c r="Q175" i="1"/>
  <c r="Q117" i="1"/>
  <c r="Q92" i="1"/>
  <c r="Q93" i="1"/>
  <c r="Q176" i="1"/>
  <c r="Q118" i="1"/>
  <c r="Q94" i="1"/>
  <c r="Q95" i="1"/>
  <c r="Q119" i="1"/>
  <c r="Q96" i="1"/>
  <c r="Q82" i="1"/>
  <c r="Q138" i="1"/>
  <c r="Q139" i="1"/>
  <c r="Q83" i="1"/>
  <c r="Q84" i="1"/>
  <c r="Q140" i="1"/>
  <c r="Q141" i="1"/>
  <c r="Q85" i="1"/>
  <c r="Q143" i="1"/>
  <c r="Q144" i="1"/>
  <c r="Q145" i="1"/>
  <c r="Q142" i="1"/>
  <c r="Q146" i="1"/>
  <c r="Q147" i="1"/>
  <c r="Q148" i="1"/>
  <c r="Q149" i="1"/>
  <c r="Q150" i="1"/>
  <c r="Q151" i="1"/>
  <c r="Q152" i="1"/>
  <c r="Q153" i="1"/>
  <c r="Q86" i="1"/>
  <c r="Q154" i="1"/>
  <c r="Q155" i="1"/>
  <c r="Q156" i="1"/>
  <c r="Q87" i="1"/>
  <c r="Q157" i="1"/>
  <c r="Q158" i="1"/>
  <c r="Q88" i="1"/>
  <c r="Q89" i="1"/>
  <c r="Q115" i="1"/>
  <c r="Q124" i="1"/>
  <c r="Q125" i="1"/>
  <c r="Q126" i="1"/>
  <c r="Q127" i="1"/>
  <c r="Q128" i="1"/>
  <c r="Q129" i="1"/>
  <c r="Q130" i="1"/>
  <c r="Q131" i="1"/>
  <c r="Q132" i="1"/>
  <c r="Q103" i="1"/>
  <c r="Q104" i="1"/>
  <c r="Q105" i="1"/>
  <c r="Q108" i="1"/>
  <c r="Q109" i="1"/>
  <c r="Q110" i="1"/>
  <c r="Q116" i="1"/>
  <c r="Q111" i="1"/>
  <c r="Q112" i="1"/>
  <c r="Q113" i="1"/>
  <c r="Q107" i="1"/>
  <c r="Q106" i="1"/>
  <c r="Q120" i="1"/>
  <c r="Q121" i="1"/>
  <c r="Q122" i="1"/>
  <c r="Q123" i="1"/>
  <c r="Q114" i="1"/>
  <c r="Q177" i="1"/>
  <c r="Q185" i="1"/>
  <c r="Q189" i="1"/>
  <c r="Q188" i="1"/>
  <c r="Q190" i="1"/>
  <c r="Q186" i="1"/>
  <c r="Q187" i="1"/>
  <c r="Q11" i="1"/>
  <c r="Q12" i="1"/>
  <c r="Q13" i="1"/>
  <c r="Q14" i="1"/>
  <c r="Q15" i="1"/>
  <c r="Q16" i="1"/>
  <c r="Q17" i="1"/>
  <c r="Q18" i="1"/>
  <c r="Q19" i="1"/>
  <c r="Q20" i="1"/>
  <c r="Q6" i="1"/>
  <c r="Q7" i="1"/>
  <c r="Q8" i="1"/>
  <c r="Q9" i="1"/>
  <c r="Q24" i="1"/>
  <c r="Q21" i="1"/>
  <c r="Q22" i="1"/>
  <c r="Q23" i="1"/>
  <c r="Q25" i="1"/>
  <c r="Q27" i="1"/>
  <c r="Q28" i="1"/>
  <c r="Q29" i="1"/>
  <c r="Q30" i="1"/>
  <c r="Q31" i="1"/>
  <c r="Q48" i="1"/>
  <c r="Q49" i="1"/>
  <c r="Q50" i="1"/>
  <c r="Q51" i="1"/>
  <c r="Q32" i="1"/>
  <c r="Q33" i="1"/>
  <c r="Q10" i="1"/>
  <c r="BE7" i="1" l="1"/>
  <c r="BE165" i="1"/>
  <c r="BE124" i="1"/>
  <c r="BI26" i="1"/>
  <c r="BJ26" i="1" s="1"/>
  <c r="BE68" i="1"/>
  <c r="BE161" i="1"/>
  <c r="BE4" i="1"/>
  <c r="BE179" i="1"/>
  <c r="BE160" i="1"/>
  <c r="BE128" i="1"/>
  <c r="BE81" i="1"/>
  <c r="BI160" i="1"/>
  <c r="BJ160" i="1" s="1"/>
  <c r="BI61" i="1"/>
  <c r="BI50" i="1"/>
  <c r="BI176" i="1"/>
  <c r="BI131" i="1"/>
  <c r="BJ131" i="1" s="1"/>
  <c r="BI39" i="1"/>
  <c r="BI127" i="1"/>
  <c r="AF68" i="1"/>
  <c r="AF53" i="1"/>
  <c r="AF28" i="1"/>
  <c r="AF157" i="1"/>
  <c r="AF101" i="1"/>
  <c r="AF65" i="1"/>
  <c r="AF14" i="1"/>
  <c r="AF129" i="1"/>
  <c r="AF92" i="1"/>
  <c r="AF4" i="1"/>
  <c r="AF32" i="1"/>
  <c r="AF125" i="1"/>
  <c r="AF77" i="1"/>
  <c r="BI139" i="1"/>
  <c r="BI128" i="1"/>
  <c r="BE109" i="1"/>
  <c r="BE111" i="1"/>
  <c r="BE3" i="1"/>
  <c r="BF3" i="1" s="1"/>
  <c r="BI161" i="1"/>
  <c r="BI20" i="1"/>
  <c r="AF158" i="1"/>
  <c r="AF22" i="1"/>
  <c r="AF112" i="1"/>
  <c r="AF128" i="1"/>
  <c r="AF88" i="1"/>
  <c r="AF146" i="1"/>
  <c r="AF141" i="1"/>
  <c r="AF96" i="1"/>
  <c r="AF93" i="1"/>
  <c r="AF160" i="1"/>
  <c r="AF69" i="1"/>
  <c r="AF58" i="1"/>
  <c r="AF46" i="1"/>
  <c r="AF51" i="1"/>
  <c r="AF8" i="1"/>
  <c r="AF122" i="1"/>
  <c r="AF104" i="1"/>
  <c r="AF155" i="1"/>
  <c r="AF173" i="1"/>
  <c r="AF167" i="1"/>
  <c r="AF180" i="1"/>
  <c r="AF56" i="1"/>
  <c r="AF34" i="1"/>
  <c r="AF117" i="1"/>
  <c r="AF161" i="1"/>
  <c r="AF80" i="1"/>
  <c r="AF55" i="1"/>
  <c r="AF18" i="1"/>
  <c r="AF114" i="1"/>
  <c r="AF110" i="1"/>
  <c r="AF171" i="1"/>
  <c r="AF178" i="1"/>
  <c r="AF66" i="1"/>
  <c r="AF44" i="1"/>
  <c r="AF27" i="1"/>
  <c r="AF86" i="1"/>
  <c r="AF166" i="1"/>
  <c r="AF49" i="1"/>
  <c r="AF13" i="1"/>
  <c r="AF150" i="1"/>
  <c r="AL78" i="1"/>
  <c r="BE138" i="1"/>
  <c r="BA176" i="1"/>
  <c r="BI146" i="1"/>
  <c r="BE33" i="1"/>
  <c r="BE150" i="1"/>
  <c r="BF150" i="1" s="1"/>
  <c r="BE94" i="1"/>
  <c r="BF94" i="1" s="1"/>
  <c r="BE184" i="1"/>
  <c r="BE52" i="1"/>
  <c r="BE82" i="1"/>
  <c r="BF82" i="1" s="1"/>
  <c r="BE110" i="1"/>
  <c r="BE13" i="1"/>
  <c r="BE74" i="1"/>
  <c r="BE93" i="1"/>
  <c r="BF93" i="1" s="1"/>
  <c r="BI77" i="1"/>
  <c r="BI7" i="1"/>
  <c r="BE141" i="1"/>
  <c r="BF141" i="1" s="1"/>
  <c r="BE45" i="1"/>
  <c r="BF45" i="1" s="1"/>
  <c r="BE99" i="1"/>
  <c r="BF99" i="1" s="1"/>
  <c r="BE137" i="1"/>
  <c r="BF137" i="1" s="1"/>
  <c r="BE134" i="1"/>
  <c r="BF134" i="1" s="1"/>
  <c r="BE54" i="1"/>
  <c r="BF54" i="1" s="1"/>
  <c r="BI177" i="1"/>
  <c r="BJ177" i="1" s="1"/>
  <c r="BI17" i="1"/>
  <c r="BI126" i="1"/>
  <c r="BA52" i="1"/>
  <c r="BB52" i="1" s="1"/>
  <c r="BA30" i="1"/>
  <c r="BB30" i="1" s="1"/>
  <c r="BA99" i="1"/>
  <c r="BB99" i="1" s="1"/>
  <c r="BA140" i="1"/>
  <c r="BB140" i="1" s="1"/>
  <c r="BA137" i="1"/>
  <c r="BB137" i="1" s="1"/>
  <c r="BA180" i="1"/>
  <c r="BB180" i="1" s="1"/>
  <c r="BE38" i="1"/>
  <c r="BF38" i="1" s="1"/>
  <c r="BE78" i="1"/>
  <c r="BF78" i="1" s="1"/>
  <c r="BE107" i="1"/>
  <c r="BF107" i="1" s="1"/>
  <c r="BE10" i="1"/>
  <c r="BE84" i="1"/>
  <c r="BF84" i="1" s="1"/>
  <c r="BE178" i="1"/>
  <c r="BE146" i="1"/>
  <c r="BF146" i="1" s="1"/>
  <c r="BE139" i="1"/>
  <c r="BE15" i="1"/>
  <c r="BI105" i="1"/>
  <c r="BJ105" i="1" s="1"/>
  <c r="BI14" i="1"/>
  <c r="BJ14" i="1" s="1"/>
  <c r="BI71" i="1"/>
  <c r="BI21" i="1"/>
  <c r="BJ21" i="1" s="1"/>
  <c r="BI188" i="1"/>
  <c r="BI29" i="1"/>
  <c r="BJ29" i="1" s="1"/>
  <c r="BI116" i="1"/>
  <c r="BJ116" i="1" s="1"/>
  <c r="BI148" i="1"/>
  <c r="BJ148" i="1" s="1"/>
  <c r="BI85" i="1"/>
  <c r="BI137" i="1"/>
  <c r="BI9" i="1"/>
  <c r="BJ9" i="1" s="1"/>
  <c r="BI25" i="1"/>
  <c r="BI134" i="1"/>
  <c r="BI54" i="1"/>
  <c r="BJ54" i="1" s="1"/>
  <c r="BI43" i="1"/>
  <c r="BE48" i="1"/>
  <c r="BE86" i="1"/>
  <c r="BF86" i="1" s="1"/>
  <c r="BE62" i="1"/>
  <c r="BF62" i="1" s="1"/>
  <c r="BE41" i="1"/>
  <c r="AL87" i="1"/>
  <c r="BE26" i="1"/>
  <c r="BF26" i="1" s="1"/>
  <c r="BF68" i="1"/>
  <c r="BE129" i="1"/>
  <c r="BF129" i="1" s="1"/>
  <c r="BA186" i="1"/>
  <c r="BB186" i="1" s="1"/>
  <c r="BA129" i="1"/>
  <c r="BB129" i="1" s="1"/>
  <c r="BA32" i="1"/>
  <c r="BB32" i="1" s="1"/>
  <c r="BA64" i="1"/>
  <c r="BB64" i="1" s="1"/>
  <c r="BA136" i="1"/>
  <c r="BB136" i="1" s="1"/>
  <c r="BA147" i="1"/>
  <c r="BB147" i="1" s="1"/>
  <c r="BA166" i="1"/>
  <c r="BB166" i="1" s="1"/>
  <c r="BA96" i="1"/>
  <c r="BB96" i="1" s="1"/>
  <c r="BA44" i="1"/>
  <c r="BB44" i="1" s="1"/>
  <c r="BA95" i="1"/>
  <c r="BB95" i="1" s="1"/>
  <c r="BA56" i="1"/>
  <c r="BB56" i="1" s="1"/>
  <c r="BA10" i="1"/>
  <c r="BB10" i="1" s="1"/>
  <c r="BA187" i="1"/>
  <c r="BB187" i="1" s="1"/>
  <c r="BA23" i="1"/>
  <c r="BB23" i="1" s="1"/>
  <c r="BA149" i="1"/>
  <c r="BB149" i="1" s="1"/>
  <c r="BA22" i="1"/>
  <c r="BB22" i="1" s="1"/>
  <c r="BA79" i="1"/>
  <c r="BB79" i="1" s="1"/>
  <c r="BA181" i="1"/>
  <c r="BB181" i="1" s="1"/>
  <c r="BA18" i="1"/>
  <c r="BB18" i="1" s="1"/>
  <c r="BA67" i="1"/>
  <c r="BB67" i="1" s="1"/>
  <c r="BA172" i="1"/>
  <c r="BB172" i="1" s="1"/>
  <c r="BA184" i="1"/>
  <c r="BB184" i="1" s="1"/>
  <c r="BA82" i="1"/>
  <c r="BB82" i="1" s="1"/>
  <c r="BA24" i="1"/>
  <c r="BB24" i="1" s="1"/>
  <c r="BA185" i="1"/>
  <c r="BB185" i="1" s="1"/>
  <c r="BA104" i="1"/>
  <c r="BB104" i="1" s="1"/>
  <c r="BA40" i="1"/>
  <c r="BB40" i="1" s="1"/>
  <c r="BA80" i="1"/>
  <c r="BB80" i="1" s="1"/>
  <c r="BA174" i="1"/>
  <c r="BB174" i="1" s="1"/>
  <c r="BA72" i="1"/>
  <c r="BB72" i="1" s="1"/>
  <c r="BA11" i="1"/>
  <c r="BB11" i="1" s="1"/>
  <c r="BA155" i="1"/>
  <c r="BB155" i="1" s="1"/>
  <c r="BA76" i="1"/>
  <c r="BB76" i="1" s="1"/>
  <c r="BA89" i="1"/>
  <c r="BB89" i="1" s="1"/>
  <c r="BB139" i="1"/>
  <c r="BA152" i="1"/>
  <c r="BB152" i="1" s="1"/>
  <c r="BA132" i="1"/>
  <c r="BB132" i="1" s="1"/>
  <c r="BB88" i="1"/>
  <c r="BA142" i="1"/>
  <c r="BB142" i="1" s="1"/>
  <c r="BA68" i="1"/>
  <c r="BB68" i="1" s="1"/>
  <c r="BA4" i="1"/>
  <c r="BB4" i="1" s="1"/>
  <c r="BA141" i="1"/>
  <c r="BB141" i="1" s="1"/>
  <c r="BA48" i="1"/>
  <c r="BB48" i="1" s="1"/>
  <c r="BA38" i="1"/>
  <c r="BB38" i="1" s="1"/>
  <c r="BA107" i="1"/>
  <c r="BB107" i="1" s="1"/>
  <c r="BA16" i="1"/>
  <c r="BB16" i="1" s="1"/>
  <c r="BA178" i="1"/>
  <c r="BB178" i="1" s="1"/>
  <c r="BA3" i="1"/>
  <c r="BB3" i="1" s="1"/>
  <c r="BA41" i="1"/>
  <c r="BB41" i="1" s="1"/>
  <c r="BA94" i="1"/>
  <c r="BB94" i="1" s="1"/>
  <c r="BA171" i="1"/>
  <c r="BB171" i="1" s="1"/>
  <c r="BA31" i="1"/>
  <c r="BB31" i="1" s="1"/>
  <c r="BA122" i="1"/>
  <c r="BB122" i="1" s="1"/>
  <c r="BA91" i="1"/>
  <c r="BB91" i="1" s="1"/>
  <c r="BA98" i="1"/>
  <c r="BB98" i="1" s="1"/>
  <c r="BA146" i="1"/>
  <c r="BB146" i="1" s="1"/>
  <c r="BA15" i="1"/>
  <c r="BB15" i="1" s="1"/>
  <c r="BA160" i="1"/>
  <c r="BB160" i="1" s="1"/>
  <c r="AR187" i="1"/>
  <c r="BA26" i="1"/>
  <c r="BB26" i="1" s="1"/>
  <c r="BE102" i="1"/>
  <c r="BF102" i="1" s="1"/>
  <c r="BE97" i="1"/>
  <c r="BF97" i="1" s="1"/>
  <c r="BE133" i="1"/>
  <c r="BF133" i="1" s="1"/>
  <c r="BA177" i="1"/>
  <c r="BB177" i="1" s="1"/>
  <c r="BB125" i="1"/>
  <c r="BA17" i="1"/>
  <c r="BB17" i="1" s="1"/>
  <c r="BB102" i="1"/>
  <c r="BA97" i="1"/>
  <c r="BB97" i="1" s="1"/>
  <c r="BB133" i="1"/>
  <c r="BA105" i="1"/>
  <c r="BB105" i="1" s="1"/>
  <c r="BB111" i="1"/>
  <c r="BA14" i="1"/>
  <c r="BB14" i="1" s="1"/>
  <c r="BB109" i="1"/>
  <c r="BA71" i="1"/>
  <c r="BB71" i="1" s="1"/>
  <c r="BB33" i="1"/>
  <c r="BA65" i="1"/>
  <c r="BB65" i="1" s="1"/>
  <c r="BB190" i="1"/>
  <c r="BA21" i="1"/>
  <c r="BB21" i="1" s="1"/>
  <c r="BB135" i="1"/>
  <c r="BA188" i="1"/>
  <c r="BB188" i="1" s="1"/>
  <c r="BB162" i="1"/>
  <c r="BA29" i="1"/>
  <c r="BB29" i="1" s="1"/>
  <c r="BB189" i="1"/>
  <c r="BA119" i="1"/>
  <c r="BB119" i="1" s="1"/>
  <c r="BB175" i="1"/>
  <c r="BA170" i="1"/>
  <c r="BB170" i="1" s="1"/>
  <c r="BB150" i="1"/>
  <c r="BA108" i="1"/>
  <c r="BB108" i="1" s="1"/>
  <c r="BB113" i="1"/>
  <c r="BA159" i="1"/>
  <c r="BB159" i="1" s="1"/>
  <c r="BB55" i="1"/>
  <c r="BA12" i="1"/>
  <c r="BB12" i="1" s="1"/>
  <c r="BB157" i="1"/>
  <c r="BA92" i="1"/>
  <c r="BB92" i="1" s="1"/>
  <c r="BB42" i="1"/>
  <c r="BA183" i="1"/>
  <c r="BB183" i="1" s="1"/>
  <c r="BB163" i="1"/>
  <c r="BA66" i="1"/>
  <c r="BB66" i="1" s="1"/>
  <c r="BB86" i="1"/>
  <c r="BA144" i="1"/>
  <c r="BB144" i="1" s="1"/>
  <c r="BB158" i="1"/>
  <c r="BA116" i="1"/>
  <c r="BB116" i="1" s="1"/>
  <c r="BB49" i="1"/>
  <c r="BA148" i="1"/>
  <c r="BB148" i="1" s="1"/>
  <c r="BB57" i="1"/>
  <c r="BA85" i="1"/>
  <c r="BB85" i="1" s="1"/>
  <c r="BB87" i="1"/>
  <c r="BA156" i="1"/>
  <c r="BB156" i="1" s="1"/>
  <c r="BB173" i="1"/>
  <c r="BA182" i="1"/>
  <c r="BB182" i="1" s="1"/>
  <c r="BB120" i="1"/>
  <c r="BA35" i="1"/>
  <c r="BB35" i="1" s="1"/>
  <c r="BB110" i="1"/>
  <c r="BA153" i="1"/>
  <c r="BB153" i="1" s="1"/>
  <c r="BB62" i="1"/>
  <c r="BA118" i="1"/>
  <c r="BB118" i="1" s="1"/>
  <c r="BB101" i="1"/>
  <c r="BA167" i="1"/>
  <c r="BB167" i="1" s="1"/>
  <c r="BB53" i="1"/>
  <c r="BA70" i="1"/>
  <c r="BB70" i="1" s="1"/>
  <c r="BB13" i="1"/>
  <c r="BA27" i="1"/>
  <c r="BB27" i="1" s="1"/>
  <c r="BB74" i="1"/>
  <c r="BA73" i="1"/>
  <c r="BB73" i="1" s="1"/>
  <c r="BB164" i="1"/>
  <c r="BA28" i="1"/>
  <c r="BB28" i="1" s="1"/>
  <c r="BB51" i="1"/>
  <c r="BA58" i="1"/>
  <c r="BB58" i="1" s="1"/>
  <c r="BB126" i="1"/>
  <c r="BA151" i="1"/>
  <c r="BB151" i="1" s="1"/>
  <c r="BB154" i="1"/>
  <c r="BA9" i="1"/>
  <c r="BB9" i="1" s="1"/>
  <c r="BB34" i="1"/>
  <c r="BA25" i="1"/>
  <c r="BB25" i="1" s="1"/>
  <c r="BB103" i="1"/>
  <c r="BA43" i="1"/>
  <c r="BB43" i="1" s="1"/>
  <c r="BB46" i="1"/>
  <c r="BA5" i="1"/>
  <c r="BB5" i="1" s="1"/>
  <c r="BB19" i="1"/>
  <c r="BA106" i="1"/>
  <c r="BB106" i="1" s="1"/>
  <c r="BB90" i="1"/>
  <c r="BA131" i="1"/>
  <c r="BB131" i="1" s="1"/>
  <c r="BB75" i="1"/>
  <c r="BA63" i="1"/>
  <c r="BB63" i="1" s="1"/>
  <c r="BB138" i="1"/>
  <c r="BA117" i="1"/>
  <c r="BB117" i="1" s="1"/>
  <c r="BB93" i="1"/>
  <c r="BA39" i="1"/>
  <c r="BB39" i="1" s="1"/>
  <c r="BB47" i="1"/>
  <c r="BA127" i="1"/>
  <c r="BB127" i="1" s="1"/>
  <c r="BB7" i="1"/>
  <c r="BA168" i="1"/>
  <c r="BB168" i="1" s="1"/>
  <c r="BB165" i="1"/>
  <c r="BA100" i="1"/>
  <c r="BB100" i="1" s="1"/>
  <c r="BB124" i="1"/>
  <c r="BA143" i="1"/>
  <c r="BB143" i="1" s="1"/>
  <c r="BA77" i="1"/>
  <c r="BB77" i="1" s="1"/>
  <c r="BA161" i="1"/>
  <c r="BB161" i="1" s="1"/>
  <c r="BA20" i="1"/>
  <c r="BB20" i="1" s="1"/>
  <c r="BA45" i="1"/>
  <c r="BB45" i="1" s="1"/>
  <c r="BA114" i="1"/>
  <c r="BB114" i="1" s="1"/>
  <c r="BA78" i="1"/>
  <c r="BB78" i="1" s="1"/>
  <c r="BA115" i="1"/>
  <c r="BB115" i="1" s="1"/>
  <c r="BA84" i="1"/>
  <c r="BB84" i="1" s="1"/>
  <c r="BA59" i="1"/>
  <c r="BB59" i="1" s="1"/>
  <c r="BA179" i="1"/>
  <c r="BB179" i="1" s="1"/>
  <c r="BA37" i="1"/>
  <c r="BB37" i="1" s="1"/>
  <c r="BE186" i="1"/>
  <c r="BF186" i="1" s="1"/>
  <c r="BE105" i="1"/>
  <c r="BF105" i="1" s="1"/>
  <c r="BE147" i="1"/>
  <c r="BF147" i="1" s="1"/>
  <c r="BE21" i="1"/>
  <c r="BF21" i="1" s="1"/>
  <c r="BE95" i="1"/>
  <c r="BF95" i="1" s="1"/>
  <c r="BE170" i="1"/>
  <c r="BF170" i="1" s="1"/>
  <c r="BE23" i="1"/>
  <c r="BF23" i="1" s="1"/>
  <c r="BE92" i="1"/>
  <c r="BF92" i="1" s="1"/>
  <c r="BE181" i="1"/>
  <c r="BF181" i="1" s="1"/>
  <c r="BE116" i="1"/>
  <c r="BF116" i="1" s="1"/>
  <c r="BF184" i="1"/>
  <c r="BE182" i="1"/>
  <c r="BF182" i="1" s="1"/>
  <c r="BE31" i="1"/>
  <c r="BF31" i="1" s="1"/>
  <c r="BE104" i="1"/>
  <c r="BF104" i="1" s="1"/>
  <c r="BE167" i="1"/>
  <c r="BF167" i="1" s="1"/>
  <c r="BE72" i="1"/>
  <c r="BF72" i="1" s="1"/>
  <c r="BE28" i="1"/>
  <c r="BF28" i="1" s="1"/>
  <c r="BE89" i="1"/>
  <c r="BF89" i="1" s="1"/>
  <c r="BE25" i="1"/>
  <c r="BF25" i="1" s="1"/>
  <c r="BF160" i="1"/>
  <c r="BE112" i="1"/>
  <c r="BF112" i="1" s="1"/>
  <c r="BE131" i="1"/>
  <c r="BF131" i="1" s="1"/>
  <c r="BE121" i="1"/>
  <c r="BF121" i="1" s="1"/>
  <c r="BE127" i="1"/>
  <c r="BF127" i="1" s="1"/>
  <c r="BF50" i="1"/>
  <c r="BE36" i="1"/>
  <c r="BF36" i="1" s="1"/>
  <c r="BI129" i="1"/>
  <c r="BJ129" i="1" s="1"/>
  <c r="BI111" i="1"/>
  <c r="BJ111" i="1" s="1"/>
  <c r="BI147" i="1"/>
  <c r="BJ147" i="1" s="1"/>
  <c r="BI135" i="1"/>
  <c r="BJ135" i="1" s="1"/>
  <c r="BI95" i="1"/>
  <c r="BJ95" i="1" s="1"/>
  <c r="BJ170" i="1"/>
  <c r="BI150" i="1"/>
  <c r="BJ150" i="1" s="1"/>
  <c r="BI23" i="1"/>
  <c r="BJ23" i="1" s="1"/>
  <c r="BJ92" i="1"/>
  <c r="BI42" i="1"/>
  <c r="BJ42" i="1" s="1"/>
  <c r="BI181" i="1"/>
  <c r="BJ181" i="1" s="1"/>
  <c r="BI49" i="1"/>
  <c r="BJ49" i="1" s="1"/>
  <c r="BI184" i="1"/>
  <c r="BJ184" i="1" s="1"/>
  <c r="BJ182" i="1"/>
  <c r="BI120" i="1"/>
  <c r="BJ120" i="1" s="1"/>
  <c r="BI104" i="1"/>
  <c r="BJ104" i="1" s="1"/>
  <c r="BI53" i="1"/>
  <c r="BJ53" i="1" s="1"/>
  <c r="BI72" i="1"/>
  <c r="BJ72" i="1" s="1"/>
  <c r="BI154" i="1"/>
  <c r="BJ154" i="1" s="1"/>
  <c r="BI93" i="1"/>
  <c r="BJ93" i="1" s="1"/>
  <c r="BJ61" i="1"/>
  <c r="BI8" i="1"/>
  <c r="BJ8" i="1" s="1"/>
  <c r="BE177" i="1"/>
  <c r="BF177" i="1" s="1"/>
  <c r="BF161" i="1"/>
  <c r="BE32" i="1"/>
  <c r="BF32" i="1" s="1"/>
  <c r="BF111" i="1"/>
  <c r="BE14" i="1"/>
  <c r="BF14" i="1" s="1"/>
  <c r="BE166" i="1"/>
  <c r="BF166" i="1" s="1"/>
  <c r="BF135" i="1"/>
  <c r="BE188" i="1"/>
  <c r="BF188" i="1" s="1"/>
  <c r="BE56" i="1"/>
  <c r="BF56" i="1" s="1"/>
  <c r="BE108" i="1"/>
  <c r="BF108" i="1" s="1"/>
  <c r="BE149" i="1"/>
  <c r="BF149" i="1" s="1"/>
  <c r="BF42" i="1"/>
  <c r="BE183" i="1"/>
  <c r="BF183" i="1" s="1"/>
  <c r="BF179" i="1"/>
  <c r="BE18" i="1"/>
  <c r="BF18" i="1" s="1"/>
  <c r="BF49" i="1"/>
  <c r="BE148" i="1"/>
  <c r="BF148" i="1" s="1"/>
  <c r="BF52" i="1"/>
  <c r="BE24" i="1"/>
  <c r="BF24" i="1" s="1"/>
  <c r="BF120" i="1"/>
  <c r="BE35" i="1"/>
  <c r="BF35" i="1" s="1"/>
  <c r="BE40" i="1"/>
  <c r="BF40" i="1" s="1"/>
  <c r="BE122" i="1"/>
  <c r="BF122" i="1" s="1"/>
  <c r="BF53" i="1"/>
  <c r="BE70" i="1"/>
  <c r="BF70" i="1" s="1"/>
  <c r="BE11" i="1"/>
  <c r="BF11" i="1" s="1"/>
  <c r="BE98" i="1"/>
  <c r="BF98" i="1" s="1"/>
  <c r="BF51" i="1"/>
  <c r="BE58" i="1"/>
  <c r="BF58" i="1" s="1"/>
  <c r="BF139" i="1"/>
  <c r="BE152" i="1"/>
  <c r="BF152" i="1" s="1"/>
  <c r="BF103" i="1"/>
  <c r="BE43" i="1"/>
  <c r="BF43" i="1" s="1"/>
  <c r="BF128" i="1"/>
  <c r="BE69" i="1"/>
  <c r="BF69" i="1" s="1"/>
  <c r="BF75" i="1"/>
  <c r="BE63" i="1"/>
  <c r="BF63" i="1" s="1"/>
  <c r="BE145" i="1"/>
  <c r="BF145" i="1" s="1"/>
  <c r="BE60" i="1"/>
  <c r="BF60" i="1" s="1"/>
  <c r="BF7" i="1"/>
  <c r="BE168" i="1"/>
  <c r="BF168" i="1" s="1"/>
  <c r="BF176" i="1"/>
  <c r="BE123" i="1"/>
  <c r="BF123" i="1" s="1"/>
  <c r="BI125" i="1"/>
  <c r="BJ125" i="1" s="1"/>
  <c r="BJ161" i="1"/>
  <c r="BI32" i="1"/>
  <c r="BJ32" i="1" s="1"/>
  <c r="BI109" i="1"/>
  <c r="BJ109" i="1" s="1"/>
  <c r="BJ45" i="1"/>
  <c r="BI166" i="1"/>
  <c r="BJ166" i="1" s="1"/>
  <c r="BJ188" i="1"/>
  <c r="BI162" i="1"/>
  <c r="BJ162" i="1" s="1"/>
  <c r="BJ78" i="1"/>
  <c r="BI56" i="1"/>
  <c r="BJ56" i="1" s="1"/>
  <c r="BJ108" i="1"/>
  <c r="BI113" i="1"/>
  <c r="BJ113" i="1" s="1"/>
  <c r="BJ84" i="1"/>
  <c r="BI149" i="1"/>
  <c r="BJ149" i="1" s="1"/>
  <c r="BJ183" i="1"/>
  <c r="BI163" i="1"/>
  <c r="BJ163" i="1" s="1"/>
  <c r="BJ179" i="1"/>
  <c r="BI18" i="1"/>
  <c r="BJ18" i="1" s="1"/>
  <c r="BI57" i="1"/>
  <c r="BJ57" i="1" s="1"/>
  <c r="BJ52" i="1"/>
  <c r="BI82" i="1"/>
  <c r="BJ82" i="1" s="1"/>
  <c r="BJ35" i="1"/>
  <c r="BI110" i="1"/>
  <c r="BJ110" i="1" s="1"/>
  <c r="BJ99" i="1"/>
  <c r="BI40" i="1"/>
  <c r="BJ40" i="1" s="1"/>
  <c r="BJ70" i="1"/>
  <c r="BI13" i="1"/>
  <c r="BJ13" i="1" s="1"/>
  <c r="BJ137" i="1"/>
  <c r="BI98" i="1"/>
  <c r="BJ98" i="1" s="1"/>
  <c r="BI155" i="1"/>
  <c r="BJ155" i="1" s="1"/>
  <c r="BI180" i="1"/>
  <c r="BJ180" i="1" s="1"/>
  <c r="BI76" i="1"/>
  <c r="BJ76" i="1" s="1"/>
  <c r="BI34" i="1"/>
  <c r="BJ34" i="1" s="1"/>
  <c r="BI81" i="1"/>
  <c r="BJ81" i="1" s="1"/>
  <c r="BI83" i="1"/>
  <c r="BJ83" i="1" s="1"/>
  <c r="BI169" i="1"/>
  <c r="BJ169" i="1" s="1"/>
  <c r="BI130" i="1"/>
  <c r="BJ130" i="1" s="1"/>
  <c r="BJ39" i="1"/>
  <c r="BI47" i="1"/>
  <c r="BJ47" i="1" s="1"/>
  <c r="BB128" i="1"/>
  <c r="BB81" i="1"/>
  <c r="BB169" i="1"/>
  <c r="BB134" i="1"/>
  <c r="BB54" i="1"/>
  <c r="BB60" i="1"/>
  <c r="BB61" i="1"/>
  <c r="BB50" i="1"/>
  <c r="BB176" i="1"/>
  <c r="BA112" i="1"/>
  <c r="BB112" i="1" s="1"/>
  <c r="BA69" i="1"/>
  <c r="BB69" i="1" s="1"/>
  <c r="BA83" i="1"/>
  <c r="BB83" i="1" s="1"/>
  <c r="BA130" i="1"/>
  <c r="BB130" i="1" s="1"/>
  <c r="BA121" i="1"/>
  <c r="BB121" i="1" s="1"/>
  <c r="BA145" i="1"/>
  <c r="BB145" i="1" s="1"/>
  <c r="BA6" i="1"/>
  <c r="BB6" i="1" s="1"/>
  <c r="BA8" i="1"/>
  <c r="BB8" i="1" s="1"/>
  <c r="BA36" i="1"/>
  <c r="BB36" i="1" s="1"/>
  <c r="BA123" i="1"/>
  <c r="BB123" i="1" s="1"/>
  <c r="BE77" i="1"/>
  <c r="BF77" i="1" s="1"/>
  <c r="BF125" i="1"/>
  <c r="BE17" i="1"/>
  <c r="BF17" i="1" s="1"/>
  <c r="BF4" i="1"/>
  <c r="BE64" i="1"/>
  <c r="BF64" i="1" s="1"/>
  <c r="BE20" i="1"/>
  <c r="BF20" i="1" s="1"/>
  <c r="BF109" i="1"/>
  <c r="BE71" i="1"/>
  <c r="BF71" i="1" s="1"/>
  <c r="BE190" i="1"/>
  <c r="BF190" i="1" s="1"/>
  <c r="BF48" i="1"/>
  <c r="BE96" i="1"/>
  <c r="BF96" i="1" s="1"/>
  <c r="BE114" i="1"/>
  <c r="BF114" i="1" s="1"/>
  <c r="BF162" i="1"/>
  <c r="BE29" i="1"/>
  <c r="BF29" i="1" s="1"/>
  <c r="BE175" i="1"/>
  <c r="BF175" i="1" s="1"/>
  <c r="BF10" i="1"/>
  <c r="BF113" i="1"/>
  <c r="BE159" i="1"/>
  <c r="BF159" i="1" s="1"/>
  <c r="BE157" i="1"/>
  <c r="BF157" i="1" s="1"/>
  <c r="BF178" i="1"/>
  <c r="BE22" i="1"/>
  <c r="BF22" i="1" s="1"/>
  <c r="BE59" i="1"/>
  <c r="BF59" i="1" s="1"/>
  <c r="BF163" i="1"/>
  <c r="BE66" i="1"/>
  <c r="BF66" i="1" s="1"/>
  <c r="BE158" i="1"/>
  <c r="BF158" i="1" s="1"/>
  <c r="BF41" i="1"/>
  <c r="BE67" i="1"/>
  <c r="BF67" i="1" s="1"/>
  <c r="BE37" i="1"/>
  <c r="BF37" i="1" s="1"/>
  <c r="BF57" i="1"/>
  <c r="BE85" i="1"/>
  <c r="BF85" i="1" s="1"/>
  <c r="BE173" i="1"/>
  <c r="BF173" i="1" s="1"/>
  <c r="BE171" i="1"/>
  <c r="BF171" i="1" s="1"/>
  <c r="BE185" i="1"/>
  <c r="BF185" i="1" s="1"/>
  <c r="BF110" i="1"/>
  <c r="BE153" i="1"/>
  <c r="BF153" i="1" s="1"/>
  <c r="BE101" i="1"/>
  <c r="BF101" i="1" s="1"/>
  <c r="BE80" i="1"/>
  <c r="BF80" i="1" s="1"/>
  <c r="BE140" i="1"/>
  <c r="BF140" i="1" s="1"/>
  <c r="BF13" i="1"/>
  <c r="BE27" i="1"/>
  <c r="BF27" i="1" s="1"/>
  <c r="BE164" i="1"/>
  <c r="BF164" i="1" s="1"/>
  <c r="BE155" i="1"/>
  <c r="BF155" i="1" s="1"/>
  <c r="BE180" i="1"/>
  <c r="BF180" i="1" s="1"/>
  <c r="BE76" i="1"/>
  <c r="BF126" i="1"/>
  <c r="BE151" i="1"/>
  <c r="BF151" i="1" s="1"/>
  <c r="BE34" i="1"/>
  <c r="BF34" i="1" s="1"/>
  <c r="BF15" i="1"/>
  <c r="BE132" i="1"/>
  <c r="BF132" i="1" s="1"/>
  <c r="BE88" i="1"/>
  <c r="BF88" i="1" s="1"/>
  <c r="BF46" i="1"/>
  <c r="BE5" i="1"/>
  <c r="BF5" i="1" s="1"/>
  <c r="BE90" i="1"/>
  <c r="BF90" i="1" s="1"/>
  <c r="BF81" i="1"/>
  <c r="BE83" i="1"/>
  <c r="BF83" i="1" s="1"/>
  <c r="BE169" i="1"/>
  <c r="BF169" i="1" s="1"/>
  <c r="BF138" i="1"/>
  <c r="BE117" i="1"/>
  <c r="BF117" i="1" s="1"/>
  <c r="BE47" i="1"/>
  <c r="BF47" i="1" s="1"/>
  <c r="BE6" i="1"/>
  <c r="BF6" i="1" s="1"/>
  <c r="BE61" i="1"/>
  <c r="BF61" i="1" s="1"/>
  <c r="BF165" i="1"/>
  <c r="BE100" i="1"/>
  <c r="BF100" i="1" s="1"/>
  <c r="BI68" i="1"/>
  <c r="BJ68" i="1" s="1"/>
  <c r="BJ17" i="1"/>
  <c r="BI102" i="1"/>
  <c r="BJ102" i="1" s="1"/>
  <c r="BI97" i="1"/>
  <c r="BJ97" i="1" s="1"/>
  <c r="BJ4" i="1"/>
  <c r="BI64" i="1"/>
  <c r="BJ64" i="1" s="1"/>
  <c r="BI141" i="1"/>
  <c r="BJ141" i="1" s="1"/>
  <c r="BJ71" i="1"/>
  <c r="BI33" i="1"/>
  <c r="BJ33" i="1" s="1"/>
  <c r="BI65" i="1"/>
  <c r="BJ65" i="1" s="1"/>
  <c r="BJ48" i="1"/>
  <c r="BI96" i="1"/>
  <c r="BJ96" i="1" s="1"/>
  <c r="BI38" i="1"/>
  <c r="BJ38" i="1" s="1"/>
  <c r="BI189" i="1"/>
  <c r="BJ189" i="1" s="1"/>
  <c r="BI119" i="1"/>
  <c r="BJ119" i="1" s="1"/>
  <c r="BJ107" i="1"/>
  <c r="BI10" i="1"/>
  <c r="BJ10" i="1" s="1"/>
  <c r="BI16" i="1"/>
  <c r="BJ16" i="1" s="1"/>
  <c r="BJ159" i="1"/>
  <c r="BI55" i="1"/>
  <c r="BJ55" i="1" s="1"/>
  <c r="BI12" i="1"/>
  <c r="BJ12" i="1" s="1"/>
  <c r="BJ178" i="1"/>
  <c r="BI22" i="1"/>
  <c r="BJ22" i="1" s="1"/>
  <c r="BI3" i="1"/>
  <c r="BJ3" i="1" s="1"/>
  <c r="BJ66" i="1"/>
  <c r="BI86" i="1"/>
  <c r="BJ86" i="1" s="1"/>
  <c r="BI144" i="1"/>
  <c r="BJ144" i="1" s="1"/>
  <c r="BJ41" i="1"/>
  <c r="BI67" i="1"/>
  <c r="BJ67" i="1" s="1"/>
  <c r="BI94" i="1"/>
  <c r="BJ94" i="1" s="1"/>
  <c r="BJ85" i="1"/>
  <c r="BI87" i="1"/>
  <c r="BJ87" i="1" s="1"/>
  <c r="BI156" i="1"/>
  <c r="BJ156" i="1" s="1"/>
  <c r="BJ171" i="1"/>
  <c r="BI24" i="1"/>
  <c r="BJ24" i="1" s="1"/>
  <c r="BI31" i="1"/>
  <c r="BJ31" i="1" s="1"/>
  <c r="BJ153" i="1"/>
  <c r="BI62" i="1"/>
  <c r="BJ62" i="1" s="1"/>
  <c r="BI118" i="1"/>
  <c r="BJ118" i="1" s="1"/>
  <c r="BJ122" i="1"/>
  <c r="BI80" i="1"/>
  <c r="BJ80" i="1" s="1"/>
  <c r="BI91" i="1"/>
  <c r="BJ91" i="1" s="1"/>
  <c r="BJ27" i="1"/>
  <c r="BI74" i="1"/>
  <c r="BJ74" i="1" s="1"/>
  <c r="BI73" i="1"/>
  <c r="BJ73" i="1" s="1"/>
  <c r="BI19" i="1"/>
  <c r="BJ19" i="1" s="1"/>
  <c r="BI106" i="1"/>
  <c r="BJ106" i="1" s="1"/>
  <c r="BI165" i="1"/>
  <c r="BJ165" i="1" s="1"/>
  <c r="BI100" i="1"/>
  <c r="BJ100" i="1" s="1"/>
  <c r="BI124" i="1"/>
  <c r="BJ124" i="1" s="1"/>
  <c r="BI143" i="1"/>
  <c r="BJ143" i="1" s="1"/>
  <c r="BE136" i="1"/>
  <c r="BF136" i="1" s="1"/>
  <c r="BF33" i="1"/>
  <c r="BE65" i="1"/>
  <c r="BF65" i="1" s="1"/>
  <c r="BE44" i="1"/>
  <c r="BF44" i="1" s="1"/>
  <c r="BF189" i="1"/>
  <c r="BE119" i="1"/>
  <c r="BF119" i="1" s="1"/>
  <c r="BE115" i="1"/>
  <c r="BF115" i="1" s="1"/>
  <c r="BE187" i="1"/>
  <c r="BF187" i="1" s="1"/>
  <c r="BE16" i="1"/>
  <c r="BF16" i="1" s="1"/>
  <c r="BF55" i="1"/>
  <c r="BE12" i="1"/>
  <c r="BF12" i="1" s="1"/>
  <c r="BE79" i="1"/>
  <c r="BF79" i="1" s="1"/>
  <c r="BE144" i="1"/>
  <c r="BF144" i="1" s="1"/>
  <c r="BE172" i="1"/>
  <c r="BF172" i="1" s="1"/>
  <c r="BF87" i="1"/>
  <c r="BE156" i="1"/>
  <c r="BF156" i="1" s="1"/>
  <c r="BE30" i="1"/>
  <c r="BF30" i="1" s="1"/>
  <c r="BE118" i="1"/>
  <c r="BF118" i="1" s="1"/>
  <c r="BE174" i="1"/>
  <c r="BF174" i="1" s="1"/>
  <c r="BE91" i="1"/>
  <c r="BF91" i="1" s="1"/>
  <c r="BF74" i="1"/>
  <c r="BE73" i="1"/>
  <c r="BF73" i="1" s="1"/>
  <c r="BF76" i="1"/>
  <c r="BF154" i="1"/>
  <c r="BE9" i="1"/>
  <c r="BF9" i="1" s="1"/>
  <c r="BE142" i="1"/>
  <c r="BF142" i="1" s="1"/>
  <c r="BF19" i="1"/>
  <c r="BE106" i="1"/>
  <c r="BF106" i="1" s="1"/>
  <c r="BE130" i="1"/>
  <c r="BF130" i="1" s="1"/>
  <c r="BE39" i="1"/>
  <c r="BF39" i="1" s="1"/>
  <c r="BE8" i="1"/>
  <c r="BF8" i="1" s="1"/>
  <c r="BF124" i="1"/>
  <c r="BE143" i="1"/>
  <c r="BF143" i="1" s="1"/>
  <c r="BJ77" i="1"/>
  <c r="BI186" i="1"/>
  <c r="BJ186" i="1" s="1"/>
  <c r="BI133" i="1"/>
  <c r="BJ133" i="1" s="1"/>
  <c r="BJ20" i="1"/>
  <c r="BI136" i="1"/>
  <c r="BJ136" i="1" s="1"/>
  <c r="BI190" i="1"/>
  <c r="BJ190" i="1" s="1"/>
  <c r="BJ114" i="1"/>
  <c r="BI44" i="1"/>
  <c r="BJ44" i="1" s="1"/>
  <c r="BI175" i="1"/>
  <c r="BJ175" i="1" s="1"/>
  <c r="BJ115" i="1"/>
  <c r="BI187" i="1"/>
  <c r="BJ187" i="1" s="1"/>
  <c r="BI157" i="1"/>
  <c r="BJ157" i="1" s="1"/>
  <c r="BJ59" i="1"/>
  <c r="BI79" i="1"/>
  <c r="BJ79" i="1" s="1"/>
  <c r="BI158" i="1"/>
  <c r="BJ158" i="1" s="1"/>
  <c r="BJ37" i="1"/>
  <c r="BI172" i="1"/>
  <c r="BJ172" i="1" s="1"/>
  <c r="BI173" i="1"/>
  <c r="BJ173" i="1" s="1"/>
  <c r="BJ30" i="1"/>
  <c r="BI185" i="1"/>
  <c r="BJ185" i="1" s="1"/>
  <c r="BI101" i="1"/>
  <c r="BJ101" i="1" s="1"/>
  <c r="BI167" i="1"/>
  <c r="BJ167" i="1" s="1"/>
  <c r="BJ140" i="1"/>
  <c r="BI174" i="1"/>
  <c r="BJ174" i="1" s="1"/>
  <c r="BI164" i="1"/>
  <c r="BJ164" i="1" s="1"/>
  <c r="BI15" i="1"/>
  <c r="BJ15" i="1" s="1"/>
  <c r="BI132" i="1"/>
  <c r="BJ132" i="1" s="1"/>
  <c r="BI88" i="1"/>
  <c r="BJ88" i="1" s="1"/>
  <c r="BI142" i="1"/>
  <c r="BJ142" i="1" s="1"/>
  <c r="BI90" i="1"/>
  <c r="BJ90" i="1" s="1"/>
  <c r="BI60" i="1"/>
  <c r="BJ60" i="1" s="1"/>
  <c r="BI6" i="1"/>
  <c r="BJ6" i="1" s="1"/>
  <c r="BJ11" i="1"/>
  <c r="BJ28" i="1"/>
  <c r="BI51" i="1"/>
  <c r="BJ51" i="1" s="1"/>
  <c r="BI58" i="1"/>
  <c r="BJ146" i="1"/>
  <c r="BI89" i="1"/>
  <c r="BJ89" i="1" s="1"/>
  <c r="BJ25" i="1"/>
  <c r="BI103" i="1"/>
  <c r="BJ103" i="1" s="1"/>
  <c r="BI112" i="1"/>
  <c r="BJ112" i="1" s="1"/>
  <c r="BI75" i="1"/>
  <c r="BJ75" i="1" s="1"/>
  <c r="BI63" i="1"/>
  <c r="BJ134" i="1"/>
  <c r="BI121" i="1"/>
  <c r="BJ121" i="1" s="1"/>
  <c r="BJ127" i="1"/>
  <c r="BJ50" i="1"/>
  <c r="BI36" i="1"/>
  <c r="BJ36" i="1" s="1"/>
  <c r="BJ126" i="1"/>
  <c r="BJ58" i="1"/>
  <c r="BI151" i="1"/>
  <c r="BJ151" i="1" s="1"/>
  <c r="BJ139" i="1"/>
  <c r="BI152" i="1"/>
  <c r="BJ152" i="1" s="1"/>
  <c r="BJ43" i="1"/>
  <c r="BI46" i="1"/>
  <c r="BJ46" i="1" s="1"/>
  <c r="BI5" i="1"/>
  <c r="BJ5" i="1" s="1"/>
  <c r="BJ128" i="1"/>
  <c r="BI69" i="1"/>
  <c r="BJ69" i="1" s="1"/>
  <c r="BJ63" i="1"/>
  <c r="BI138" i="1"/>
  <c r="BJ138" i="1" s="1"/>
  <c r="BI117" i="1"/>
  <c r="BJ117" i="1" s="1"/>
  <c r="BI145" i="1"/>
  <c r="BJ145" i="1" s="1"/>
  <c r="BJ7" i="1"/>
  <c r="BI168" i="1"/>
  <c r="BJ168" i="1" s="1"/>
  <c r="BJ176" i="1"/>
  <c r="BI123" i="1"/>
  <c r="BJ123" i="1" s="1"/>
  <c r="AR176" i="1"/>
  <c r="AL141" i="1"/>
  <c r="AF140" i="1"/>
  <c r="AF123" i="1"/>
  <c r="AF103" i="1"/>
  <c r="AF127" i="1"/>
  <c r="AF154" i="1"/>
  <c r="AF142" i="1"/>
  <c r="AF83" i="1"/>
  <c r="AF95" i="1"/>
  <c r="AF175" i="1"/>
  <c r="AF137" i="1"/>
  <c r="AF63" i="1"/>
  <c r="AF54" i="1"/>
  <c r="AF39" i="1"/>
  <c r="AF50" i="1"/>
  <c r="AF7" i="1"/>
  <c r="AF111" i="1"/>
  <c r="AF132" i="1"/>
  <c r="AF153" i="1"/>
  <c r="AF102" i="1"/>
  <c r="AF98" i="1"/>
  <c r="AF73" i="1"/>
  <c r="AF42" i="1"/>
  <c r="AF9" i="1"/>
  <c r="AF90" i="1"/>
  <c r="AF136" i="1"/>
  <c r="AF76" i="1"/>
  <c r="AF43" i="1"/>
  <c r="AF17" i="1"/>
  <c r="AF120" i="1"/>
  <c r="AF109" i="1"/>
  <c r="AF99" i="1"/>
  <c r="AF75" i="1"/>
  <c r="AF59" i="1"/>
  <c r="AF31" i="1"/>
  <c r="AF25" i="1"/>
  <c r="AF84" i="1"/>
  <c r="AF79" i="1"/>
  <c r="AF24" i="1"/>
  <c r="AF12" i="1"/>
  <c r="AF149" i="1"/>
  <c r="AF97" i="1"/>
  <c r="AF45" i="1"/>
  <c r="AF29" i="1"/>
  <c r="AF159" i="1"/>
  <c r="AF172" i="1"/>
  <c r="AF121" i="1"/>
  <c r="AF131" i="1"/>
  <c r="AF126" i="1"/>
  <c r="AF152" i="1"/>
  <c r="AF145" i="1"/>
  <c r="AF139" i="1"/>
  <c r="AF118" i="1"/>
  <c r="AF168" i="1"/>
  <c r="AF134" i="1"/>
  <c r="AF61" i="1"/>
  <c r="AF52" i="1"/>
  <c r="AF36" i="1"/>
  <c r="AF26" i="1"/>
  <c r="AF6" i="1"/>
  <c r="AF116" i="1"/>
  <c r="AF89" i="1"/>
  <c r="AF148" i="1"/>
  <c r="AF170" i="1"/>
  <c r="AF165" i="1"/>
  <c r="AF70" i="1"/>
  <c r="AF41" i="1"/>
  <c r="AF144" i="1"/>
  <c r="AF163" i="1"/>
  <c r="AF3" i="1"/>
  <c r="AF74" i="1"/>
  <c r="AF37" i="1"/>
  <c r="AF15" i="1"/>
  <c r="AF107" i="1"/>
  <c r="AF105" i="1"/>
  <c r="AF181" i="1"/>
  <c r="AF81" i="1"/>
  <c r="AF57" i="1"/>
  <c r="AF30" i="1"/>
  <c r="AF115" i="1"/>
  <c r="AF94" i="1"/>
  <c r="AF71" i="1"/>
  <c r="AF16" i="1"/>
  <c r="AF10" i="1"/>
  <c r="AF82" i="1"/>
  <c r="AF133" i="1"/>
  <c r="AF40" i="1"/>
  <c r="AF21" i="1"/>
  <c r="AF135" i="1"/>
  <c r="AL96" i="1"/>
  <c r="AL93" i="1"/>
  <c r="AL160" i="1"/>
  <c r="AL69" i="1"/>
  <c r="AL58" i="1"/>
  <c r="AL46" i="1"/>
  <c r="AL51" i="1"/>
  <c r="AL8" i="1"/>
  <c r="AL122" i="1"/>
  <c r="AL104" i="1"/>
  <c r="AL155" i="1"/>
  <c r="AL173" i="1"/>
  <c r="AL167" i="1"/>
  <c r="AL180" i="1"/>
  <c r="AL56" i="1"/>
  <c r="AL34" i="1"/>
  <c r="AL117" i="1"/>
  <c r="AL161" i="1"/>
  <c r="AL80" i="1"/>
  <c r="AL55" i="1"/>
  <c r="AL18" i="1"/>
  <c r="AL114" i="1"/>
  <c r="AL110" i="1"/>
  <c r="AL171" i="1"/>
  <c r="AL178" i="1"/>
  <c r="AL66" i="1"/>
  <c r="AL44" i="1"/>
  <c r="AL27" i="1"/>
  <c r="AL86" i="1"/>
  <c r="AL166" i="1"/>
  <c r="AL49" i="1"/>
  <c r="AL13" i="1"/>
  <c r="AL150" i="1"/>
  <c r="AL91" i="1"/>
  <c r="AL64" i="1"/>
  <c r="AL48" i="1"/>
  <c r="AL147" i="1"/>
  <c r="AL20" i="1"/>
  <c r="AF87" i="1"/>
  <c r="AR131" i="1"/>
  <c r="AR152" i="1"/>
  <c r="AF78" i="1"/>
  <c r="AF91" i="1"/>
  <c r="AF64" i="1"/>
  <c r="AF48" i="1"/>
  <c r="AF147" i="1"/>
  <c r="AF20" i="1"/>
  <c r="AR189" i="1"/>
  <c r="AR99" i="1"/>
  <c r="AR177" i="1"/>
  <c r="AR183" i="1"/>
  <c r="AR184" i="1"/>
  <c r="AR158" i="1"/>
  <c r="AR61" i="1"/>
  <c r="AR58" i="1"/>
  <c r="AR52" i="1"/>
  <c r="AR46" i="1"/>
  <c r="AR51" i="1"/>
  <c r="AR26" i="1"/>
  <c r="AR74" i="1"/>
  <c r="AR140" i="1"/>
  <c r="AR123" i="1"/>
  <c r="AR72" i="1"/>
  <c r="AR63" i="1"/>
  <c r="AR60" i="1"/>
  <c r="AR23" i="1"/>
  <c r="AR7" i="1"/>
  <c r="AR132" i="1"/>
  <c r="AR156" i="1"/>
  <c r="AR153" i="1"/>
  <c r="AR102" i="1"/>
  <c r="AR169" i="1"/>
  <c r="AR98" i="1"/>
  <c r="AR164" i="1"/>
  <c r="AR73" i="1"/>
  <c r="AR42" i="1"/>
  <c r="AR182" i="1"/>
  <c r="AR76" i="1"/>
  <c r="AR188" i="1"/>
  <c r="AR130" i="1"/>
  <c r="AR127" i="1"/>
  <c r="AR83" i="1"/>
  <c r="AR47" i="1"/>
  <c r="AL126" i="1"/>
  <c r="AL139" i="1"/>
  <c r="AL118" i="1"/>
  <c r="AL168" i="1"/>
  <c r="AL134" i="1"/>
  <c r="AL61" i="1"/>
  <c r="AL188" i="1"/>
  <c r="AL184" i="1"/>
  <c r="AL172" i="1"/>
  <c r="AL121" i="1"/>
  <c r="AL127" i="1"/>
  <c r="AR43" i="1"/>
  <c r="AR35" i="1"/>
  <c r="AR17" i="1"/>
  <c r="AR11" i="1"/>
  <c r="AR120" i="1"/>
  <c r="AR25" i="1"/>
  <c r="AR157" i="1"/>
  <c r="AR101" i="1"/>
  <c r="AR106" i="1"/>
  <c r="AR128" i="1"/>
  <c r="AR126" i="1"/>
  <c r="AR139" i="1"/>
  <c r="AR96" i="1"/>
  <c r="AR118" i="1"/>
  <c r="AR93" i="1"/>
  <c r="AR116" i="1"/>
  <c r="AR89" i="1"/>
  <c r="AR110" i="1"/>
  <c r="AR57" i="1"/>
  <c r="AS57" i="1" s="1"/>
  <c r="AW57" i="1" s="1"/>
  <c r="AX57" i="1" s="1"/>
  <c r="AR71" i="1"/>
  <c r="AL128" i="1"/>
  <c r="AL88" i="1"/>
  <c r="AL146" i="1"/>
  <c r="AR159" i="1"/>
  <c r="AL187" i="1"/>
  <c r="AS187" i="1" s="1"/>
  <c r="AW187" i="1" s="1"/>
  <c r="AX187" i="1" s="1"/>
  <c r="AL189" i="1"/>
  <c r="AL183" i="1"/>
  <c r="AL5" i="1"/>
  <c r="AL106" i="1"/>
  <c r="AS106" i="1" s="1"/>
  <c r="AW106" i="1" s="1"/>
  <c r="AX106" i="1" s="1"/>
  <c r="AL151" i="1"/>
  <c r="AL186" i="1"/>
  <c r="AL185" i="1"/>
  <c r="AL158" i="1"/>
  <c r="AL22" i="1"/>
  <c r="AL112" i="1"/>
  <c r="AL130" i="1"/>
  <c r="AL152" i="1"/>
  <c r="AL190" i="1"/>
  <c r="AL177" i="1"/>
  <c r="AL140" i="1"/>
  <c r="AL123" i="1"/>
  <c r="AL103" i="1"/>
  <c r="AL154" i="1"/>
  <c r="AL142" i="1"/>
  <c r="AL124" i="1"/>
  <c r="AL83" i="1"/>
  <c r="AL175" i="1"/>
  <c r="AL63" i="1"/>
  <c r="AL39" i="1"/>
  <c r="AL7" i="1"/>
  <c r="AL132" i="1"/>
  <c r="AL102" i="1"/>
  <c r="AL73" i="1"/>
  <c r="AL9" i="1"/>
  <c r="AL136" i="1"/>
  <c r="AL43" i="1"/>
  <c r="AL120" i="1"/>
  <c r="AL99" i="1"/>
  <c r="AL59" i="1"/>
  <c r="AL25" i="1"/>
  <c r="AL79" i="1"/>
  <c r="AL12" i="1"/>
  <c r="AL97" i="1"/>
  <c r="AL29" i="1"/>
  <c r="AR172" i="1"/>
  <c r="AR22" i="1"/>
  <c r="AR121" i="1"/>
  <c r="AR138" i="1"/>
  <c r="AR95" i="1"/>
  <c r="AR29" i="1"/>
  <c r="AL143" i="1"/>
  <c r="AL176" i="1"/>
  <c r="AL72" i="1"/>
  <c r="AL47" i="1"/>
  <c r="AL23" i="1"/>
  <c r="AL108" i="1"/>
  <c r="AL174" i="1"/>
  <c r="AL164" i="1"/>
  <c r="AL38" i="1"/>
  <c r="AL162" i="1"/>
  <c r="AL67" i="1"/>
  <c r="AL11" i="1"/>
  <c r="AL85" i="1"/>
  <c r="AL68" i="1"/>
  <c r="AL28" i="1"/>
  <c r="AL101" i="1"/>
  <c r="AL14" i="1"/>
  <c r="AL92" i="1"/>
  <c r="AL32" i="1"/>
  <c r="AL77" i="1"/>
  <c r="AS77" i="1" s="1"/>
  <c r="AW77" i="1" s="1"/>
  <c r="AX77" i="1" s="1"/>
  <c r="AR88" i="1"/>
  <c r="AR146" i="1"/>
  <c r="AR145" i="1"/>
  <c r="AR54" i="1"/>
  <c r="AR111" i="1"/>
  <c r="AR155" i="1"/>
  <c r="AR144" i="1"/>
  <c r="AR163" i="1"/>
  <c r="AR3" i="1"/>
  <c r="AS3" i="1" s="1"/>
  <c r="AW3" i="1" s="1"/>
  <c r="AX3" i="1" s="1"/>
  <c r="AR133" i="1"/>
  <c r="AL95" i="1"/>
  <c r="AL137" i="1"/>
  <c r="AL54" i="1"/>
  <c r="AL50" i="1"/>
  <c r="AL111" i="1"/>
  <c r="AL153" i="1"/>
  <c r="AL98" i="1"/>
  <c r="AL42" i="1"/>
  <c r="AL90" i="1"/>
  <c r="AL76" i="1"/>
  <c r="AL17" i="1"/>
  <c r="AL109" i="1"/>
  <c r="AL75" i="1"/>
  <c r="AL31" i="1"/>
  <c r="AL84" i="1"/>
  <c r="AL24" i="1"/>
  <c r="AL149" i="1"/>
  <c r="AL45" i="1"/>
  <c r="AL159" i="1"/>
  <c r="AR103" i="1"/>
  <c r="AR160" i="1"/>
  <c r="AR134" i="1"/>
  <c r="AR36" i="1"/>
  <c r="AS36" i="1" s="1"/>
  <c r="AW36" i="1" s="1"/>
  <c r="AX36" i="1" s="1"/>
  <c r="AR174" i="1"/>
  <c r="AR62" i="1"/>
  <c r="AR38" i="1"/>
  <c r="AL138" i="1"/>
  <c r="AL100" i="1"/>
  <c r="AL60" i="1"/>
  <c r="AL33" i="1"/>
  <c r="AL19" i="1"/>
  <c r="AL156" i="1"/>
  <c r="AL169" i="1"/>
  <c r="AL62" i="1"/>
  <c r="AL119" i="1"/>
  <c r="AL182" i="1"/>
  <c r="AL35" i="1"/>
  <c r="AL113" i="1"/>
  <c r="AL179" i="1"/>
  <c r="AL53" i="1"/>
  <c r="AL157" i="1"/>
  <c r="AL65" i="1"/>
  <c r="AL129" i="1"/>
  <c r="AL4" i="1"/>
  <c r="AL125" i="1"/>
  <c r="AS125" i="1" s="1"/>
  <c r="AW125" i="1" s="1"/>
  <c r="AX125" i="1" s="1"/>
  <c r="AR75" i="1"/>
  <c r="AR48" i="1"/>
  <c r="AR79" i="1"/>
  <c r="AR66" i="1"/>
  <c r="AR44" i="1"/>
  <c r="AR27" i="1"/>
  <c r="AR150" i="1"/>
  <c r="AR91" i="1"/>
  <c r="AR64" i="1"/>
  <c r="AR113" i="1"/>
  <c r="AR109" i="1"/>
  <c r="AR85" i="1"/>
  <c r="AR179" i="1"/>
  <c r="AR65" i="1"/>
  <c r="AR24" i="1"/>
  <c r="AR14" i="1"/>
  <c r="AR129" i="1"/>
  <c r="AR147" i="1"/>
  <c r="AR87" i="1"/>
  <c r="AR168" i="1"/>
  <c r="AR67" i="1"/>
  <c r="AR186" i="1"/>
  <c r="AR124" i="1"/>
  <c r="AR143" i="1"/>
  <c r="AR165" i="1"/>
  <c r="AR117" i="1"/>
  <c r="AR84" i="1"/>
  <c r="AR12" i="1"/>
  <c r="AR149" i="1"/>
  <c r="AR78" i="1"/>
  <c r="AR190" i="1"/>
  <c r="AR112" i="1"/>
  <c r="AR154" i="1"/>
  <c r="AR141" i="1"/>
  <c r="AR175" i="1"/>
  <c r="AR69" i="1"/>
  <c r="AR39" i="1"/>
  <c r="AR8" i="1"/>
  <c r="AR6" i="1"/>
  <c r="AR122" i="1"/>
  <c r="AR173" i="1"/>
  <c r="AS173" i="1" s="1"/>
  <c r="AW173" i="1" s="1"/>
  <c r="AX173" i="1" s="1"/>
  <c r="AR167" i="1"/>
  <c r="AR180" i="1"/>
  <c r="AS180" i="1" s="1"/>
  <c r="AW180" i="1" s="1"/>
  <c r="AX180" i="1" s="1"/>
  <c r="AR9" i="1"/>
  <c r="AR119" i="1"/>
  <c r="AR90" i="1"/>
  <c r="AR162" i="1"/>
  <c r="AR136" i="1"/>
  <c r="AR37" i="1"/>
  <c r="AR15" i="1"/>
  <c r="AR107" i="1"/>
  <c r="AS107" i="1" s="1"/>
  <c r="AW107" i="1" s="1"/>
  <c r="AX107" i="1" s="1"/>
  <c r="AR171" i="1"/>
  <c r="AR68" i="1"/>
  <c r="AR59" i="1"/>
  <c r="AR53" i="1"/>
  <c r="AR31" i="1"/>
  <c r="AR28" i="1"/>
  <c r="AR166" i="1"/>
  <c r="AR49" i="1"/>
  <c r="AR13" i="1"/>
  <c r="AR92" i="1"/>
  <c r="AR97" i="1"/>
  <c r="AR4" i="1"/>
  <c r="AR45" i="1"/>
  <c r="AR32" i="1"/>
  <c r="AR20" i="1"/>
  <c r="AR5" i="1"/>
  <c r="AR151" i="1"/>
  <c r="AR142" i="1"/>
  <c r="AR100" i="1"/>
  <c r="AR137" i="1"/>
  <c r="AR33" i="1"/>
  <c r="AR50" i="1"/>
  <c r="AR104" i="1"/>
  <c r="AR56" i="1"/>
  <c r="AR41" i="1"/>
  <c r="AR178" i="1"/>
  <c r="AR19" i="1"/>
  <c r="AR70" i="1"/>
  <c r="AS70" i="1" s="1"/>
  <c r="AW70" i="1" s="1"/>
  <c r="AX70" i="1" s="1"/>
  <c r="AR161" i="1"/>
  <c r="AR105" i="1"/>
  <c r="AR30" i="1"/>
  <c r="AR16" i="1"/>
  <c r="AS16" i="1" s="1"/>
  <c r="AW16" i="1" s="1"/>
  <c r="AX16" i="1" s="1"/>
  <c r="AR40" i="1"/>
  <c r="AR108" i="1"/>
  <c r="AR148" i="1"/>
  <c r="AR80" i="1"/>
  <c r="AR181" i="1"/>
  <c r="AR115" i="1"/>
  <c r="AR86" i="1"/>
  <c r="AR10" i="1"/>
  <c r="AR21" i="1"/>
  <c r="AR185" i="1"/>
  <c r="AR170" i="1"/>
  <c r="AR34" i="1"/>
  <c r="AS34" i="1" s="1"/>
  <c r="AW34" i="1" s="1"/>
  <c r="AX34" i="1" s="1"/>
  <c r="AR55" i="1"/>
  <c r="AR18" i="1"/>
  <c r="AR114" i="1"/>
  <c r="AR81" i="1"/>
  <c r="AS81" i="1" s="1"/>
  <c r="AW81" i="1" s="1"/>
  <c r="AX81" i="1" s="1"/>
  <c r="AR94" i="1"/>
  <c r="AR82" i="1"/>
  <c r="AR135" i="1"/>
  <c r="AS49" i="1" l="1"/>
  <c r="AW49" i="1" s="1"/>
  <c r="AX49" i="1" s="1"/>
  <c r="AS6" i="1"/>
  <c r="AW6" i="1" s="1"/>
  <c r="AX6" i="1" s="1"/>
  <c r="AS155" i="1"/>
  <c r="AW155" i="1" s="1"/>
  <c r="AX155" i="1" s="1"/>
  <c r="AS176" i="1"/>
  <c r="AW176" i="1" s="1"/>
  <c r="AX176" i="1" s="1"/>
  <c r="AS80" i="1"/>
  <c r="AW80" i="1" s="1"/>
  <c r="AX80" i="1" s="1"/>
  <c r="AS56" i="1"/>
  <c r="AW56" i="1" s="1"/>
  <c r="AX56" i="1" s="1"/>
  <c r="AS87" i="1"/>
  <c r="AW87" i="1" s="1"/>
  <c r="AX87" i="1" s="1"/>
  <c r="AS10" i="1"/>
  <c r="AW10" i="1" s="1"/>
  <c r="AX10" i="1" s="1"/>
  <c r="AS43" i="1"/>
  <c r="AW43" i="1" s="1"/>
  <c r="AX43" i="1" s="1"/>
  <c r="AS150" i="1"/>
  <c r="AW150" i="1" s="1"/>
  <c r="AX150" i="1" s="1"/>
  <c r="AS133" i="1"/>
  <c r="AW133" i="1" s="1"/>
  <c r="AX133" i="1" s="1"/>
  <c r="AS71" i="1"/>
  <c r="AW71" i="1" s="1"/>
  <c r="AX71" i="1" s="1"/>
  <c r="AS105" i="1"/>
  <c r="AW105" i="1" s="1"/>
  <c r="AX105" i="1" s="1"/>
  <c r="AS60" i="1"/>
  <c r="AW60" i="1" s="1"/>
  <c r="AX60" i="1" s="1"/>
  <c r="AS114" i="1"/>
  <c r="AW114" i="1" s="1"/>
  <c r="AX114" i="1" s="1"/>
  <c r="AS148" i="1"/>
  <c r="AW148" i="1" s="1"/>
  <c r="AX148" i="1" s="1"/>
  <c r="AS30" i="1"/>
  <c r="AW30" i="1" s="1"/>
  <c r="AX30" i="1" s="1"/>
  <c r="AS104" i="1"/>
  <c r="AW104" i="1" s="1"/>
  <c r="AX104" i="1" s="1"/>
  <c r="AS166" i="1"/>
  <c r="AW166" i="1" s="1"/>
  <c r="AX166" i="1" s="1"/>
  <c r="AS8" i="1"/>
  <c r="AW8" i="1" s="1"/>
  <c r="AX8" i="1" s="1"/>
  <c r="AS141" i="1"/>
  <c r="AW141" i="1" s="1"/>
  <c r="AX141" i="1" s="1"/>
  <c r="AS27" i="1"/>
  <c r="AW27" i="1" s="1"/>
  <c r="AX27" i="1" s="1"/>
  <c r="AS55" i="1"/>
  <c r="AW55" i="1" s="1"/>
  <c r="AX55" i="1" s="1"/>
  <c r="AS40" i="1"/>
  <c r="AW40" i="1" s="1"/>
  <c r="AX40" i="1" s="1"/>
  <c r="AS161" i="1"/>
  <c r="AW161" i="1" s="1"/>
  <c r="AX161" i="1" s="1"/>
  <c r="AS41" i="1"/>
  <c r="AW41" i="1" s="1"/>
  <c r="AX41" i="1" s="1"/>
  <c r="AS45" i="1"/>
  <c r="AW45" i="1" s="1"/>
  <c r="AX45" i="1" s="1"/>
  <c r="AS13" i="1"/>
  <c r="AW13" i="1" s="1"/>
  <c r="AX13" i="1" s="1"/>
  <c r="AS31" i="1"/>
  <c r="AW31" i="1" s="1"/>
  <c r="AX31" i="1" s="1"/>
  <c r="AS171" i="1"/>
  <c r="AW171" i="1" s="1"/>
  <c r="AX171" i="1" s="1"/>
  <c r="AS69" i="1"/>
  <c r="AW69" i="1" s="1"/>
  <c r="AX69" i="1" s="1"/>
  <c r="AS66" i="1"/>
  <c r="AW66" i="1" s="1"/>
  <c r="AX66" i="1" s="1"/>
  <c r="AS169" i="1"/>
  <c r="AW169" i="1" s="1"/>
  <c r="AX169" i="1" s="1"/>
  <c r="AS145" i="1"/>
  <c r="AW145" i="1" s="1"/>
  <c r="AX145" i="1" s="1"/>
  <c r="AS89" i="1"/>
  <c r="AW89" i="1" s="1"/>
  <c r="AX89" i="1" s="1"/>
  <c r="AS183" i="1"/>
  <c r="AW183" i="1" s="1"/>
  <c r="AX183" i="1" s="1"/>
  <c r="BK36" i="1"/>
  <c r="BK121" i="1"/>
  <c r="BK114" i="1"/>
  <c r="BK148" i="1"/>
  <c r="BK178" i="1"/>
  <c r="BK104" i="1"/>
  <c r="AS170" i="1"/>
  <c r="AW170" i="1" s="1"/>
  <c r="AX170" i="1" s="1"/>
  <c r="AS21" i="1"/>
  <c r="AW21" i="1" s="1"/>
  <c r="AX21" i="1" s="1"/>
  <c r="AS181" i="1"/>
  <c r="AW181" i="1" s="1"/>
  <c r="AX181" i="1" s="1"/>
  <c r="AS168" i="1"/>
  <c r="AW168" i="1" s="1"/>
  <c r="AX168" i="1" s="1"/>
  <c r="AS91" i="1"/>
  <c r="AW91" i="1" s="1"/>
  <c r="AX91" i="1" s="1"/>
  <c r="AS160" i="1"/>
  <c r="AW160" i="1" s="1"/>
  <c r="AX160" i="1" s="1"/>
  <c r="AS144" i="1"/>
  <c r="AW144" i="1" s="1"/>
  <c r="AX144" i="1" s="1"/>
  <c r="AS72" i="1"/>
  <c r="AW72" i="1" s="1"/>
  <c r="AX72" i="1" s="1"/>
  <c r="AS120" i="1"/>
  <c r="AW120" i="1" s="1"/>
  <c r="AX120" i="1" s="1"/>
  <c r="AS73" i="1"/>
  <c r="AW73" i="1" s="1"/>
  <c r="AX73" i="1" s="1"/>
  <c r="AS110" i="1"/>
  <c r="AW110" i="1" s="1"/>
  <c r="AX110" i="1" s="1"/>
  <c r="BK179" i="1"/>
  <c r="BK78" i="1"/>
  <c r="BK161" i="1"/>
  <c r="C161" i="1" s="1"/>
  <c r="E161" i="1" s="1"/>
  <c r="BK63" i="1"/>
  <c r="BK28" i="1"/>
  <c r="BK35" i="1"/>
  <c r="BK66" i="1"/>
  <c r="BK92" i="1"/>
  <c r="BK108" i="1"/>
  <c r="BK26" i="1"/>
  <c r="BK146" i="1"/>
  <c r="BK31" i="1"/>
  <c r="BK3" i="1"/>
  <c r="C3" i="1" s="1"/>
  <c r="E3" i="1" s="1"/>
  <c r="BK38" i="1"/>
  <c r="BK68" i="1"/>
  <c r="BK11" i="1"/>
  <c r="BK184" i="1"/>
  <c r="BK44" i="1"/>
  <c r="BK27" i="1"/>
  <c r="BK177" i="1"/>
  <c r="BK142" i="1"/>
  <c r="BK181" i="1"/>
  <c r="BK84" i="1"/>
  <c r="BK45" i="1"/>
  <c r="BK131" i="1"/>
  <c r="BK153" i="1"/>
  <c r="BK182" i="1"/>
  <c r="BK183" i="1"/>
  <c r="BK14" i="1"/>
  <c r="BK160" i="1"/>
  <c r="BK185" i="1"/>
  <c r="BK82" i="1"/>
  <c r="BK79" i="1"/>
  <c r="BK186" i="1"/>
  <c r="BK59" i="1"/>
  <c r="BK43" i="1"/>
  <c r="C43" i="1" s="1"/>
  <c r="E43" i="1" s="1"/>
  <c r="BK48" i="1"/>
  <c r="AS20" i="1"/>
  <c r="AW20" i="1" s="1"/>
  <c r="AX20" i="1" s="1"/>
  <c r="AS138" i="1"/>
  <c r="AW138" i="1" s="1"/>
  <c r="AX138" i="1" s="1"/>
  <c r="AS115" i="1"/>
  <c r="AW115" i="1" s="1"/>
  <c r="AX115" i="1" s="1"/>
  <c r="AS37" i="1"/>
  <c r="AW37" i="1" s="1"/>
  <c r="AX37" i="1" s="1"/>
  <c r="AS44" i="1"/>
  <c r="AW44" i="1" s="1"/>
  <c r="AX44" i="1" s="1"/>
  <c r="AS47" i="1"/>
  <c r="AW47" i="1" s="1"/>
  <c r="AX47" i="1" s="1"/>
  <c r="AS29" i="1"/>
  <c r="AW29" i="1" s="1"/>
  <c r="AX29" i="1" s="1"/>
  <c r="AS7" i="1"/>
  <c r="AW7" i="1" s="1"/>
  <c r="AX7" i="1" s="1"/>
  <c r="AS93" i="1"/>
  <c r="AW93" i="1" s="1"/>
  <c r="AX93" i="1" s="1"/>
  <c r="AS46" i="1"/>
  <c r="AW46" i="1" s="1"/>
  <c r="AX46" i="1" s="1"/>
  <c r="BK6" i="1"/>
  <c r="C6" i="1" s="1"/>
  <c r="E6" i="1" s="1"/>
  <c r="BK83" i="1"/>
  <c r="BK37" i="1"/>
  <c r="BK115" i="1"/>
  <c r="BK20" i="1"/>
  <c r="BK168" i="1"/>
  <c r="BK5" i="1"/>
  <c r="BK25" i="1"/>
  <c r="BK70" i="1"/>
  <c r="C70" i="1" s="1"/>
  <c r="E70" i="1" s="1"/>
  <c r="BK85" i="1"/>
  <c r="BK188" i="1"/>
  <c r="BK15" i="1"/>
  <c r="BK122" i="1"/>
  <c r="BK41" i="1"/>
  <c r="BK107" i="1"/>
  <c r="C107" i="1" s="1"/>
  <c r="E107" i="1" s="1"/>
  <c r="BK4" i="1"/>
  <c r="BK89" i="1"/>
  <c r="BK174" i="1"/>
  <c r="BK40" i="1"/>
  <c r="BK187" i="1"/>
  <c r="BK95" i="1"/>
  <c r="BK166" i="1"/>
  <c r="BK116" i="1"/>
  <c r="BK151" i="1"/>
  <c r="BK76" i="1"/>
  <c r="BK18" i="1"/>
  <c r="BK147" i="1"/>
  <c r="BK32" i="1"/>
  <c r="BK112" i="1"/>
  <c r="BK77" i="1"/>
  <c r="C77" i="1" s="1"/>
  <c r="E77" i="1" s="1"/>
  <c r="BK100" i="1"/>
  <c r="BK127" i="1"/>
  <c r="BK167" i="1"/>
  <c r="BK98" i="1"/>
  <c r="BK171" i="1"/>
  <c r="BK152" i="1"/>
  <c r="BK172" i="1"/>
  <c r="BK149" i="1"/>
  <c r="BK136" i="1"/>
  <c r="BK129" i="1"/>
  <c r="BK8" i="1"/>
  <c r="BK130" i="1"/>
  <c r="BK117" i="1"/>
  <c r="BK58" i="1"/>
  <c r="BK91" i="1"/>
  <c r="BK94" i="1"/>
  <c r="BK16" i="1"/>
  <c r="BK141" i="1"/>
  <c r="BK72" i="1"/>
  <c r="BK23" i="1"/>
  <c r="BK56" i="1"/>
  <c r="C56" i="1" s="1"/>
  <c r="E56" i="1" s="1"/>
  <c r="C44" i="1"/>
  <c r="E44" i="1" s="1"/>
  <c r="BK123" i="1"/>
  <c r="BK145" i="1"/>
  <c r="BK69" i="1"/>
  <c r="C69" i="1" s="1"/>
  <c r="E69" i="1" s="1"/>
  <c r="BK124" i="1"/>
  <c r="BK93" i="1"/>
  <c r="BK19" i="1"/>
  <c r="BK154" i="1"/>
  <c r="BK74" i="1"/>
  <c r="BK62" i="1"/>
  <c r="BK87" i="1"/>
  <c r="C87" i="1" s="1"/>
  <c r="E87" i="1" s="1"/>
  <c r="BK86" i="1"/>
  <c r="BK55" i="1"/>
  <c r="C55" i="1" s="1"/>
  <c r="E55" i="1" s="1"/>
  <c r="BK189" i="1"/>
  <c r="BK33" i="1"/>
  <c r="BK102" i="1"/>
  <c r="C148" i="1"/>
  <c r="E148" i="1" s="1"/>
  <c r="AS152" i="1"/>
  <c r="AW152" i="1" s="1"/>
  <c r="AX152" i="1" s="1"/>
  <c r="AS74" i="1"/>
  <c r="AW74" i="1" s="1"/>
  <c r="AX74" i="1" s="1"/>
  <c r="BK176" i="1"/>
  <c r="BK61" i="1"/>
  <c r="BK54" i="1"/>
  <c r="BK169" i="1"/>
  <c r="C169" i="1" s="1"/>
  <c r="E169" i="1" s="1"/>
  <c r="BK128" i="1"/>
  <c r="BK47" i="1"/>
  <c r="BK90" i="1"/>
  <c r="BK34" i="1"/>
  <c r="C34" i="1" s="1"/>
  <c r="E34" i="1" s="1"/>
  <c r="BK164" i="1"/>
  <c r="BK101" i="1"/>
  <c r="BK173" i="1"/>
  <c r="C173" i="1" s="1"/>
  <c r="E173" i="1" s="1"/>
  <c r="BK158" i="1"/>
  <c r="BK157" i="1"/>
  <c r="BK159" i="1"/>
  <c r="BK175" i="1"/>
  <c r="BK29" i="1"/>
  <c r="BK190" i="1"/>
  <c r="BK71" i="1"/>
  <c r="BK133" i="1"/>
  <c r="BK17" i="1"/>
  <c r="BK88" i="1"/>
  <c r="BK180" i="1"/>
  <c r="C180" i="1" s="1"/>
  <c r="E180" i="1" s="1"/>
  <c r="BK140" i="1"/>
  <c r="BK30" i="1"/>
  <c r="C30" i="1" s="1"/>
  <c r="E30" i="1" s="1"/>
  <c r="C16" i="1"/>
  <c r="E16" i="1" s="1"/>
  <c r="C187" i="1"/>
  <c r="E187" i="1" s="1"/>
  <c r="AS26" i="1"/>
  <c r="AW26" i="1" s="1"/>
  <c r="AX26" i="1" s="1"/>
  <c r="BK7" i="1"/>
  <c r="BK75" i="1"/>
  <c r="BK103" i="1"/>
  <c r="BK51" i="1"/>
  <c r="BK53" i="1"/>
  <c r="BK120" i="1"/>
  <c r="BK49" i="1"/>
  <c r="C49" i="1" s="1"/>
  <c r="E49" i="1" s="1"/>
  <c r="BK42" i="1"/>
  <c r="BK150" i="1"/>
  <c r="C150" i="1" s="1"/>
  <c r="E150" i="1" s="1"/>
  <c r="BK135" i="1"/>
  <c r="BK111" i="1"/>
  <c r="C114" i="1"/>
  <c r="E114" i="1" s="1"/>
  <c r="C36" i="1"/>
  <c r="E36" i="1" s="1"/>
  <c r="BK50" i="1"/>
  <c r="BK60" i="1"/>
  <c r="C60" i="1" s="1"/>
  <c r="E60" i="1" s="1"/>
  <c r="BK134" i="1"/>
  <c r="BK81" i="1"/>
  <c r="C81" i="1" s="1"/>
  <c r="E81" i="1" s="1"/>
  <c r="BK143" i="1"/>
  <c r="BK165" i="1"/>
  <c r="BK39" i="1"/>
  <c r="BK138" i="1"/>
  <c r="BK106" i="1"/>
  <c r="C106" i="1" s="1"/>
  <c r="E106" i="1" s="1"/>
  <c r="BK46" i="1"/>
  <c r="BK9" i="1"/>
  <c r="BK126" i="1"/>
  <c r="BK73" i="1"/>
  <c r="BK13" i="1"/>
  <c r="BK118" i="1"/>
  <c r="BK110" i="1"/>
  <c r="BK156" i="1"/>
  <c r="BK57" i="1"/>
  <c r="C57" i="1" s="1"/>
  <c r="E57" i="1" s="1"/>
  <c r="BK144" i="1"/>
  <c r="BK163" i="1"/>
  <c r="BK12" i="1"/>
  <c r="BK113" i="1"/>
  <c r="BK170" i="1"/>
  <c r="C170" i="1" s="1"/>
  <c r="E170" i="1" s="1"/>
  <c r="BK119" i="1"/>
  <c r="BK162" i="1"/>
  <c r="BK21" i="1"/>
  <c r="BK65" i="1"/>
  <c r="BK109" i="1"/>
  <c r="BK105" i="1"/>
  <c r="C105" i="1" s="1"/>
  <c r="E105" i="1" s="1"/>
  <c r="BK97" i="1"/>
  <c r="BK125" i="1"/>
  <c r="C125" i="1" s="1"/>
  <c r="E125" i="1" s="1"/>
  <c r="BK132" i="1"/>
  <c r="BK139" i="1"/>
  <c r="BK155" i="1"/>
  <c r="C155" i="1" s="1"/>
  <c r="E155" i="1" s="1"/>
  <c r="BK137" i="1"/>
  <c r="BK80" i="1"/>
  <c r="C80" i="1" s="1"/>
  <c r="E80" i="1" s="1"/>
  <c r="BK99" i="1"/>
  <c r="BK24" i="1"/>
  <c r="BK52" i="1"/>
  <c r="BK67" i="1"/>
  <c r="BK22" i="1"/>
  <c r="BK10" i="1"/>
  <c r="C10" i="1" s="1"/>
  <c r="E10" i="1" s="1"/>
  <c r="BK96" i="1"/>
  <c r="BK64" i="1"/>
  <c r="AS146" i="1"/>
  <c r="AW146" i="1" s="1"/>
  <c r="AX146" i="1" s="1"/>
  <c r="AS130" i="1"/>
  <c r="AW130" i="1" s="1"/>
  <c r="AX130" i="1" s="1"/>
  <c r="AS128" i="1"/>
  <c r="AW128" i="1" s="1"/>
  <c r="AX128" i="1" s="1"/>
  <c r="AS184" i="1"/>
  <c r="AW184" i="1" s="1"/>
  <c r="AX184" i="1" s="1"/>
  <c r="AS116" i="1"/>
  <c r="AW116" i="1" s="1"/>
  <c r="AX116" i="1" s="1"/>
  <c r="AS51" i="1"/>
  <c r="AW51" i="1" s="1"/>
  <c r="AX51" i="1" s="1"/>
  <c r="AS131" i="1"/>
  <c r="AW131" i="1" s="1"/>
  <c r="AX131" i="1" s="1"/>
  <c r="AS94" i="1"/>
  <c r="AW94" i="1" s="1"/>
  <c r="AX94" i="1" s="1"/>
  <c r="AS151" i="1"/>
  <c r="AW151" i="1" s="1"/>
  <c r="AX151" i="1" s="1"/>
  <c r="AS122" i="1"/>
  <c r="AW122" i="1" s="1"/>
  <c r="AX122" i="1" s="1"/>
  <c r="AS163" i="1"/>
  <c r="AW163" i="1" s="1"/>
  <c r="AX163" i="1" s="1"/>
  <c r="AS101" i="1"/>
  <c r="AW101" i="1" s="1"/>
  <c r="AX101" i="1" s="1"/>
  <c r="AS11" i="1"/>
  <c r="AW11" i="1" s="1"/>
  <c r="AX11" i="1" s="1"/>
  <c r="AS164" i="1"/>
  <c r="AW164" i="1" s="1"/>
  <c r="AX164" i="1" s="1"/>
  <c r="AS83" i="1"/>
  <c r="AW83" i="1" s="1"/>
  <c r="AX83" i="1" s="1"/>
  <c r="AS96" i="1"/>
  <c r="AW96" i="1" s="1"/>
  <c r="AX96" i="1" s="1"/>
  <c r="AS58" i="1"/>
  <c r="AW58" i="1" s="1"/>
  <c r="AX58" i="1" s="1"/>
  <c r="AS86" i="1"/>
  <c r="AW86" i="1" s="1"/>
  <c r="AX86" i="1" s="1"/>
  <c r="AS167" i="1"/>
  <c r="AW167" i="1" s="1"/>
  <c r="AX167" i="1" s="1"/>
  <c r="AS117" i="1"/>
  <c r="AW117" i="1" s="1"/>
  <c r="AX117" i="1" s="1"/>
  <c r="AS147" i="1"/>
  <c r="AW147" i="1" s="1"/>
  <c r="AX147" i="1" s="1"/>
  <c r="AS126" i="1"/>
  <c r="AW126" i="1" s="1"/>
  <c r="AX126" i="1" s="1"/>
  <c r="AS61" i="1"/>
  <c r="AW61" i="1" s="1"/>
  <c r="AX61" i="1" s="1"/>
  <c r="AS135" i="1"/>
  <c r="AW135" i="1" s="1"/>
  <c r="AX135" i="1" s="1"/>
  <c r="AS15" i="1"/>
  <c r="AW15" i="1" s="1"/>
  <c r="AX15" i="1" s="1"/>
  <c r="AS82" i="1"/>
  <c r="AW82" i="1" s="1"/>
  <c r="AX82" i="1" s="1"/>
  <c r="AS18" i="1"/>
  <c r="AW18" i="1" s="1"/>
  <c r="AX18" i="1" s="1"/>
  <c r="AS178" i="1"/>
  <c r="AW178" i="1" s="1"/>
  <c r="AX178" i="1" s="1"/>
  <c r="AS32" i="1"/>
  <c r="AW32" i="1" s="1"/>
  <c r="AX32" i="1" s="1"/>
  <c r="AS28" i="1"/>
  <c r="AW28" i="1" s="1"/>
  <c r="AX28" i="1" s="1"/>
  <c r="AS39" i="1"/>
  <c r="AW39" i="1" s="1"/>
  <c r="AX39" i="1" s="1"/>
  <c r="AS165" i="1"/>
  <c r="AW165" i="1" s="1"/>
  <c r="AX165" i="1" s="1"/>
  <c r="AS88" i="1"/>
  <c r="AW88" i="1" s="1"/>
  <c r="AX88" i="1" s="1"/>
  <c r="AS23" i="1"/>
  <c r="AW23" i="1" s="1"/>
  <c r="AX23" i="1" s="1"/>
  <c r="AS177" i="1"/>
  <c r="AW177" i="1" s="1"/>
  <c r="AX177" i="1" s="1"/>
  <c r="AS159" i="1"/>
  <c r="AW159" i="1" s="1"/>
  <c r="AX159" i="1" s="1"/>
  <c r="AS52" i="1"/>
  <c r="AW52" i="1" s="1"/>
  <c r="AX52" i="1" s="1"/>
  <c r="AS189" i="1"/>
  <c r="AW189" i="1" s="1"/>
  <c r="AX189" i="1" s="1"/>
  <c r="AS97" i="1"/>
  <c r="AW97" i="1" s="1"/>
  <c r="AX97" i="1" s="1"/>
  <c r="AS59" i="1"/>
  <c r="AW59" i="1" s="1"/>
  <c r="AX59" i="1" s="1"/>
  <c r="AS48" i="1"/>
  <c r="AW48" i="1" s="1"/>
  <c r="AX48" i="1" s="1"/>
  <c r="AS99" i="1"/>
  <c r="AW99" i="1" s="1"/>
  <c r="AX99" i="1" s="1"/>
  <c r="AS185" i="1"/>
  <c r="AW185" i="1" s="1"/>
  <c r="AX185" i="1" s="1"/>
  <c r="AS154" i="1"/>
  <c r="AW154" i="1" s="1"/>
  <c r="AX154" i="1" s="1"/>
  <c r="AS129" i="1"/>
  <c r="AW129" i="1" s="1"/>
  <c r="AX129" i="1" s="1"/>
  <c r="AS179" i="1"/>
  <c r="AW179" i="1" s="1"/>
  <c r="AX179" i="1" s="1"/>
  <c r="AS64" i="1"/>
  <c r="AW64" i="1" s="1"/>
  <c r="AX64" i="1" s="1"/>
  <c r="AS17" i="1"/>
  <c r="AW17" i="1" s="1"/>
  <c r="AX17" i="1" s="1"/>
  <c r="AS98" i="1"/>
  <c r="AW98" i="1" s="1"/>
  <c r="AX98" i="1" s="1"/>
  <c r="AS54" i="1"/>
  <c r="AW54" i="1" s="1"/>
  <c r="AX54" i="1" s="1"/>
  <c r="AS188" i="1"/>
  <c r="AW188" i="1" s="1"/>
  <c r="AX188" i="1" s="1"/>
  <c r="AS157" i="1"/>
  <c r="AW157" i="1" s="1"/>
  <c r="AX157" i="1" s="1"/>
  <c r="AS35" i="1"/>
  <c r="AW35" i="1" s="1"/>
  <c r="AX35" i="1" s="1"/>
  <c r="AS134" i="1"/>
  <c r="AW134" i="1" s="1"/>
  <c r="AX134" i="1" s="1"/>
  <c r="AS76" i="1"/>
  <c r="AW76" i="1" s="1"/>
  <c r="AX76" i="1" s="1"/>
  <c r="AS153" i="1"/>
  <c r="AW153" i="1" s="1"/>
  <c r="AX153" i="1" s="1"/>
  <c r="AS172" i="1"/>
  <c r="AW172" i="1" s="1"/>
  <c r="AX172" i="1" s="1"/>
  <c r="AS123" i="1"/>
  <c r="AW123" i="1" s="1"/>
  <c r="AX123" i="1" s="1"/>
  <c r="AS182" i="1"/>
  <c r="AW182" i="1" s="1"/>
  <c r="AX182" i="1" s="1"/>
  <c r="AS156" i="1"/>
  <c r="AW156" i="1" s="1"/>
  <c r="AX156" i="1" s="1"/>
  <c r="AS111" i="1"/>
  <c r="AW111" i="1" s="1"/>
  <c r="AX111" i="1" s="1"/>
  <c r="AS25" i="1"/>
  <c r="AW25" i="1" s="1"/>
  <c r="AX25" i="1" s="1"/>
  <c r="AS140" i="1"/>
  <c r="AW140" i="1" s="1"/>
  <c r="AX140" i="1" s="1"/>
  <c r="AS139" i="1"/>
  <c r="AW139" i="1" s="1"/>
  <c r="AX139" i="1" s="1"/>
  <c r="AS84" i="1"/>
  <c r="AW84" i="1" s="1"/>
  <c r="AX84" i="1" s="1"/>
  <c r="AS79" i="1"/>
  <c r="AW79" i="1" s="1"/>
  <c r="AX79" i="1" s="1"/>
  <c r="AS95" i="1"/>
  <c r="AW95" i="1" s="1"/>
  <c r="AX95" i="1" s="1"/>
  <c r="AS102" i="1"/>
  <c r="AW102" i="1" s="1"/>
  <c r="AX102" i="1" s="1"/>
  <c r="AS63" i="1"/>
  <c r="AW63" i="1" s="1"/>
  <c r="AX63" i="1" s="1"/>
  <c r="AS186" i="1"/>
  <c r="AW186" i="1" s="1"/>
  <c r="AX186" i="1" s="1"/>
  <c r="AS65" i="1"/>
  <c r="AW65" i="1" s="1"/>
  <c r="AX65" i="1" s="1"/>
  <c r="AS113" i="1"/>
  <c r="AW113" i="1" s="1"/>
  <c r="AX113" i="1" s="1"/>
  <c r="AS42" i="1"/>
  <c r="AW42" i="1" s="1"/>
  <c r="AX42" i="1" s="1"/>
  <c r="AS121" i="1"/>
  <c r="AW121" i="1" s="1"/>
  <c r="AX121" i="1" s="1"/>
  <c r="AS132" i="1"/>
  <c r="AW132" i="1" s="1"/>
  <c r="AX132" i="1" s="1"/>
  <c r="AS158" i="1"/>
  <c r="AW158" i="1" s="1"/>
  <c r="AX158" i="1" s="1"/>
  <c r="AS127" i="1"/>
  <c r="AW127" i="1" s="1"/>
  <c r="AX127" i="1" s="1"/>
  <c r="AS118" i="1"/>
  <c r="AW118" i="1" s="1"/>
  <c r="AX118" i="1" s="1"/>
  <c r="AS100" i="1"/>
  <c r="AW100" i="1" s="1"/>
  <c r="AX100" i="1" s="1"/>
  <c r="AS62" i="1"/>
  <c r="AW62" i="1" s="1"/>
  <c r="AX62" i="1" s="1"/>
  <c r="AS90" i="1"/>
  <c r="AW90" i="1" s="1"/>
  <c r="AX90" i="1" s="1"/>
  <c r="AS162" i="1"/>
  <c r="AW162" i="1" s="1"/>
  <c r="AX162" i="1" s="1"/>
  <c r="AS108" i="1"/>
  <c r="AW108" i="1" s="1"/>
  <c r="AX108" i="1" s="1"/>
  <c r="AS9" i="1"/>
  <c r="AW9" i="1" s="1"/>
  <c r="AX9" i="1" s="1"/>
  <c r="AS22" i="1"/>
  <c r="AW22" i="1" s="1"/>
  <c r="AX22" i="1" s="1"/>
  <c r="AS119" i="1"/>
  <c r="AW119" i="1" s="1"/>
  <c r="AX119" i="1" s="1"/>
  <c r="AS19" i="1"/>
  <c r="AW19" i="1" s="1"/>
  <c r="AX19" i="1" s="1"/>
  <c r="AS50" i="1"/>
  <c r="AW50" i="1" s="1"/>
  <c r="AX50" i="1" s="1"/>
  <c r="AS38" i="1"/>
  <c r="AW38" i="1" s="1"/>
  <c r="AX38" i="1" s="1"/>
  <c r="AS143" i="1"/>
  <c r="AW143" i="1" s="1"/>
  <c r="AX143" i="1" s="1"/>
  <c r="AS124" i="1"/>
  <c r="AW124" i="1" s="1"/>
  <c r="AX124" i="1" s="1"/>
  <c r="AS103" i="1"/>
  <c r="AW103" i="1" s="1"/>
  <c r="AX103" i="1" s="1"/>
  <c r="AS190" i="1"/>
  <c r="AW190" i="1" s="1"/>
  <c r="AX190" i="1" s="1"/>
  <c r="AS5" i="1"/>
  <c r="AW5" i="1" s="1"/>
  <c r="AX5" i="1" s="1"/>
  <c r="AS33" i="1"/>
  <c r="AW33" i="1" s="1"/>
  <c r="AX33" i="1" s="1"/>
  <c r="AS137" i="1"/>
  <c r="AW137" i="1" s="1"/>
  <c r="AX137" i="1" s="1"/>
  <c r="AS67" i="1"/>
  <c r="AW67" i="1" s="1"/>
  <c r="AX67" i="1" s="1"/>
  <c r="AS174" i="1"/>
  <c r="AW174" i="1" s="1"/>
  <c r="AX174" i="1" s="1"/>
  <c r="AS136" i="1"/>
  <c r="AW136" i="1" s="1"/>
  <c r="AX136" i="1" s="1"/>
  <c r="AS175" i="1"/>
  <c r="AW175" i="1" s="1"/>
  <c r="AX175" i="1" s="1"/>
  <c r="AS142" i="1"/>
  <c r="AW142" i="1" s="1"/>
  <c r="AX142" i="1" s="1"/>
  <c r="AS112" i="1"/>
  <c r="AW112" i="1" s="1"/>
  <c r="AX112" i="1" s="1"/>
  <c r="AS92" i="1"/>
  <c r="AW92" i="1" s="1"/>
  <c r="AX92" i="1" s="1"/>
  <c r="AS12" i="1"/>
  <c r="AW12" i="1" s="1"/>
  <c r="AX12" i="1" s="1"/>
  <c r="AS14" i="1"/>
  <c r="AW14" i="1" s="1"/>
  <c r="AX14" i="1" s="1"/>
  <c r="AS85" i="1"/>
  <c r="AW85" i="1" s="1"/>
  <c r="AX85" i="1" s="1"/>
  <c r="AS68" i="1"/>
  <c r="AW68" i="1" s="1"/>
  <c r="AX68" i="1" s="1"/>
  <c r="AS149" i="1"/>
  <c r="AW149" i="1" s="1"/>
  <c r="AX149" i="1" s="1"/>
  <c r="AS75" i="1"/>
  <c r="AW75" i="1" s="1"/>
  <c r="AX75" i="1" s="1"/>
  <c r="AS78" i="1"/>
  <c r="AW78" i="1" s="1"/>
  <c r="AX78" i="1" s="1"/>
  <c r="AS4" i="1"/>
  <c r="AW4" i="1" s="1"/>
  <c r="AX4" i="1" s="1"/>
  <c r="AS53" i="1"/>
  <c r="AW53" i="1" s="1"/>
  <c r="AX53" i="1" s="1"/>
  <c r="AS24" i="1"/>
  <c r="AW24" i="1" s="1"/>
  <c r="AX24" i="1" s="1"/>
  <c r="AS109" i="1"/>
  <c r="AW109" i="1" s="1"/>
  <c r="AX109" i="1" s="1"/>
  <c r="C176" i="1" l="1"/>
  <c r="E176" i="1" s="1"/>
  <c r="C73" i="1"/>
  <c r="E73" i="1" s="1"/>
  <c r="C120" i="1"/>
  <c r="E120" i="1" s="1"/>
  <c r="C133" i="1"/>
  <c r="E133" i="1" s="1"/>
  <c r="C166" i="1"/>
  <c r="E166" i="1" s="1"/>
  <c r="C137" i="1"/>
  <c r="C138" i="1"/>
  <c r="E138" i="1" s="1"/>
  <c r="C93" i="1"/>
  <c r="E93" i="1" s="1"/>
  <c r="C91" i="1"/>
  <c r="E91" i="1" s="1"/>
  <c r="C8" i="1"/>
  <c r="E8" i="1" s="1"/>
  <c r="C89" i="1"/>
  <c r="E89" i="1" s="1"/>
  <c r="C20" i="1"/>
  <c r="E20" i="1" s="1"/>
  <c r="C183" i="1"/>
  <c r="E183" i="1" s="1"/>
  <c r="C45" i="1"/>
  <c r="E45" i="1" s="1"/>
  <c r="C160" i="1"/>
  <c r="E160" i="1" s="1"/>
  <c r="C66" i="1"/>
  <c r="E66" i="1" s="1"/>
  <c r="C141" i="1"/>
  <c r="E141" i="1" s="1"/>
  <c r="C140" i="1"/>
  <c r="C71" i="1"/>
  <c r="E71" i="1" s="1"/>
  <c r="C47" i="1"/>
  <c r="E47" i="1" s="1"/>
  <c r="C21" i="1"/>
  <c r="E21" i="1" s="1"/>
  <c r="C13" i="1"/>
  <c r="E13" i="1" s="1"/>
  <c r="C46" i="1"/>
  <c r="E46" i="1" s="1"/>
  <c r="C40" i="1"/>
  <c r="E40" i="1" s="1"/>
  <c r="C168" i="1"/>
  <c r="E168" i="1" s="1"/>
  <c r="C145" i="1"/>
  <c r="E145" i="1" s="1"/>
  <c r="C41" i="1"/>
  <c r="E41" i="1" s="1"/>
  <c r="C37" i="1"/>
  <c r="E37" i="1" s="1"/>
  <c r="C72" i="1"/>
  <c r="E72" i="1" s="1"/>
  <c r="C171" i="1"/>
  <c r="E171" i="1" s="1"/>
  <c r="C27" i="1"/>
  <c r="E27" i="1" s="1"/>
  <c r="C104" i="1"/>
  <c r="E104" i="1" s="1"/>
  <c r="C115" i="1"/>
  <c r="E115" i="1" s="1"/>
  <c r="C181" i="1"/>
  <c r="E181" i="1" s="1"/>
  <c r="C31" i="1"/>
  <c r="E31" i="1" s="1"/>
  <c r="C7" i="1"/>
  <c r="E7" i="1" s="1"/>
  <c r="C110" i="1"/>
  <c r="E110" i="1" s="1"/>
  <c r="C144" i="1"/>
  <c r="E144" i="1" s="1"/>
  <c r="C29" i="1"/>
  <c r="E29" i="1" s="1"/>
  <c r="C109" i="1"/>
  <c r="E109" i="1" s="1"/>
  <c r="C174" i="1"/>
  <c r="E174" i="1" s="1"/>
  <c r="C53" i="1"/>
  <c r="E53" i="1" s="1"/>
  <c r="C149" i="1"/>
  <c r="E149" i="1" s="1"/>
  <c r="C12" i="1"/>
  <c r="E12" i="1" s="1"/>
  <c r="C175" i="1"/>
  <c r="E175" i="1" s="1"/>
  <c r="E137" i="1"/>
  <c r="C103" i="1"/>
  <c r="E103" i="1" s="1"/>
  <c r="C50" i="1"/>
  <c r="E50" i="1" s="1"/>
  <c r="C9" i="1"/>
  <c r="E9" i="1" s="1"/>
  <c r="C62" i="1"/>
  <c r="E62" i="1" s="1"/>
  <c r="C158" i="1"/>
  <c r="E158" i="1" s="1"/>
  <c r="C113" i="1"/>
  <c r="E113" i="1" s="1"/>
  <c r="C102" i="1"/>
  <c r="E102" i="1" s="1"/>
  <c r="C139" i="1"/>
  <c r="E139" i="1" s="1"/>
  <c r="C156" i="1"/>
  <c r="E156" i="1" s="1"/>
  <c r="C153" i="1"/>
  <c r="E153" i="1" s="1"/>
  <c r="C157" i="1"/>
  <c r="E157" i="1" s="1"/>
  <c r="C17" i="1"/>
  <c r="E17" i="1" s="1"/>
  <c r="C154" i="1"/>
  <c r="E154" i="1" s="1"/>
  <c r="C59" i="1"/>
  <c r="E59" i="1" s="1"/>
  <c r="C159" i="1"/>
  <c r="E159" i="1" s="1"/>
  <c r="C165" i="1"/>
  <c r="E165" i="1" s="1"/>
  <c r="C178" i="1"/>
  <c r="E178" i="1" s="1"/>
  <c r="C135" i="1"/>
  <c r="E135" i="1" s="1"/>
  <c r="C117" i="1"/>
  <c r="E117" i="1" s="1"/>
  <c r="C96" i="1"/>
  <c r="E96" i="1" s="1"/>
  <c r="C101" i="1"/>
  <c r="E101" i="1" s="1"/>
  <c r="C94" i="1"/>
  <c r="E94" i="1" s="1"/>
  <c r="C184" i="1"/>
  <c r="E184" i="1" s="1"/>
  <c r="C68" i="1"/>
  <c r="E68" i="1" s="1"/>
  <c r="C92" i="1"/>
  <c r="E92" i="1" s="1"/>
  <c r="C136" i="1"/>
  <c r="E136" i="1" s="1"/>
  <c r="C33" i="1"/>
  <c r="E33" i="1" s="1"/>
  <c r="C124" i="1"/>
  <c r="E124" i="1" s="1"/>
  <c r="C19" i="1"/>
  <c r="E19" i="1" s="1"/>
  <c r="C108" i="1"/>
  <c r="E108" i="1" s="1"/>
  <c r="C100" i="1"/>
  <c r="E100" i="1" s="1"/>
  <c r="C132" i="1"/>
  <c r="E132" i="1" s="1"/>
  <c r="C65" i="1"/>
  <c r="E65" i="1" s="1"/>
  <c r="C95" i="1"/>
  <c r="E95" i="1" s="1"/>
  <c r="E140" i="1"/>
  <c r="C182" i="1"/>
  <c r="E182" i="1" s="1"/>
  <c r="C76" i="1"/>
  <c r="E76" i="1" s="1"/>
  <c r="C188" i="1"/>
  <c r="E188" i="1" s="1"/>
  <c r="C64" i="1"/>
  <c r="E64" i="1" s="1"/>
  <c r="C185" i="1"/>
  <c r="E185" i="1" s="1"/>
  <c r="C97" i="1"/>
  <c r="E97" i="1" s="1"/>
  <c r="C177" i="1"/>
  <c r="E177" i="1" s="1"/>
  <c r="C39" i="1"/>
  <c r="E39" i="1" s="1"/>
  <c r="C18" i="1"/>
  <c r="E18" i="1" s="1"/>
  <c r="C61" i="1"/>
  <c r="E61" i="1" s="1"/>
  <c r="C167" i="1"/>
  <c r="E167" i="1" s="1"/>
  <c r="C83" i="1"/>
  <c r="E83" i="1" s="1"/>
  <c r="C163" i="1"/>
  <c r="E163" i="1" s="1"/>
  <c r="C131" i="1"/>
  <c r="E131" i="1" s="1"/>
  <c r="C128" i="1"/>
  <c r="E128" i="1" s="1"/>
  <c r="C26" i="1"/>
  <c r="E26" i="1" s="1"/>
  <c r="C152" i="1"/>
  <c r="E152" i="1" s="1"/>
  <c r="C4" i="1"/>
  <c r="E4" i="1" s="1"/>
  <c r="C85" i="1"/>
  <c r="E85" i="1" s="1"/>
  <c r="C5" i="1"/>
  <c r="E5" i="1" s="1"/>
  <c r="C143" i="1"/>
  <c r="E143" i="1" s="1"/>
  <c r="C119" i="1"/>
  <c r="E119" i="1" s="1"/>
  <c r="C162" i="1"/>
  <c r="E162" i="1" s="1"/>
  <c r="C118" i="1"/>
  <c r="E118" i="1" s="1"/>
  <c r="C121" i="1"/>
  <c r="E121" i="1" s="1"/>
  <c r="C186" i="1"/>
  <c r="E186" i="1" s="1"/>
  <c r="C79" i="1"/>
  <c r="E79" i="1" s="1"/>
  <c r="E25" i="1"/>
  <c r="C123" i="1"/>
  <c r="E123" i="1" s="1"/>
  <c r="C134" i="1"/>
  <c r="E134" i="1" s="1"/>
  <c r="C54" i="1"/>
  <c r="E54" i="1" s="1"/>
  <c r="C179" i="1"/>
  <c r="E179" i="1" s="1"/>
  <c r="C99" i="1"/>
  <c r="E99" i="1" s="1"/>
  <c r="C189" i="1"/>
  <c r="E189" i="1" s="1"/>
  <c r="C23" i="1"/>
  <c r="E23" i="1" s="1"/>
  <c r="C28" i="1"/>
  <c r="E28" i="1" s="1"/>
  <c r="C82" i="1"/>
  <c r="E82" i="1" s="1"/>
  <c r="C126" i="1"/>
  <c r="E126" i="1" s="1"/>
  <c r="C86" i="1"/>
  <c r="E86" i="1" s="1"/>
  <c r="C164" i="1"/>
  <c r="E164" i="1" s="1"/>
  <c r="C122" i="1"/>
  <c r="E122" i="1" s="1"/>
  <c r="C51" i="1"/>
  <c r="E51" i="1" s="1"/>
  <c r="C130" i="1"/>
  <c r="E130" i="1" s="1"/>
  <c r="C74" i="1"/>
  <c r="E74" i="1" s="1"/>
  <c r="C78" i="1"/>
  <c r="E78" i="1" s="1"/>
  <c r="C112" i="1"/>
  <c r="E112" i="1" s="1"/>
  <c r="C24" i="1"/>
  <c r="E24" i="1" s="1"/>
  <c r="C75" i="1"/>
  <c r="E75" i="1" s="1"/>
  <c r="C14" i="1"/>
  <c r="E14" i="1" s="1"/>
  <c r="C142" i="1"/>
  <c r="E142" i="1" s="1"/>
  <c r="C67" i="1"/>
  <c r="E67" i="1" s="1"/>
  <c r="C190" i="1"/>
  <c r="E190" i="1" s="1"/>
  <c r="C38" i="1"/>
  <c r="E38" i="1" s="1"/>
  <c r="C22" i="1"/>
  <c r="E22" i="1" s="1"/>
  <c r="C90" i="1"/>
  <c r="E90" i="1" s="1"/>
  <c r="C127" i="1"/>
  <c r="E127" i="1" s="1"/>
  <c r="C42" i="1"/>
  <c r="E42" i="1" s="1"/>
  <c r="C63" i="1"/>
  <c r="E63" i="1" s="1"/>
  <c r="C84" i="1"/>
  <c r="E84" i="1" s="1"/>
  <c r="C111" i="1"/>
  <c r="E111" i="1" s="1"/>
  <c r="C172" i="1"/>
  <c r="E172" i="1" s="1"/>
  <c r="C35" i="1"/>
  <c r="E35" i="1" s="1"/>
  <c r="C98" i="1"/>
  <c r="E98" i="1" s="1"/>
  <c r="C129" i="1"/>
  <c r="E129" i="1" s="1"/>
  <c r="C48" i="1"/>
  <c r="E48" i="1" s="1"/>
  <c r="C52" i="1"/>
  <c r="E52" i="1" s="1"/>
  <c r="C88" i="1"/>
  <c r="E88" i="1" s="1"/>
  <c r="C32" i="1"/>
  <c r="E32" i="1" s="1"/>
  <c r="C15" i="1"/>
  <c r="E15" i="1" s="1"/>
  <c r="C147" i="1"/>
  <c r="E147" i="1" s="1"/>
  <c r="C58" i="1"/>
  <c r="E58" i="1" s="1"/>
  <c r="C11" i="1"/>
  <c r="E11" i="1" s="1"/>
  <c r="C151" i="1"/>
  <c r="E151" i="1" s="1"/>
  <c r="C116" i="1"/>
  <c r="E116" i="1" s="1"/>
  <c r="C146" i="1"/>
  <c r="E146" i="1" s="1"/>
</calcChain>
</file>

<file path=xl/sharedStrings.xml><?xml version="1.0" encoding="utf-8"?>
<sst xmlns="http://schemas.openxmlformats.org/spreadsheetml/2006/main" count="7769" uniqueCount="1092">
  <si>
    <t>Groupe</t>
  </si>
  <si>
    <t>Code aménagement (oui - si)</t>
  </si>
  <si>
    <t>Numéro</t>
  </si>
  <si>
    <t>Nom</t>
  </si>
  <si>
    <t>Prénom</t>
  </si>
  <si>
    <t>Sexe</t>
  </si>
  <si>
    <t>Boursier des lycées</t>
  </si>
  <si>
    <t>Profil du candidat</t>
  </si>
  <si>
    <t>Libellé établissement</t>
  </si>
  <si>
    <t>Classe</t>
  </si>
  <si>
    <t>Dominante</t>
  </si>
  <si>
    <t>Mention diplôme (Code)</t>
  </si>
  <si>
    <t>Méthode de travail (Code)</t>
  </si>
  <si>
    <t>Autonomie (Code)</t>
  </si>
  <si>
    <t>Capacité à s'investir (Code)</t>
  </si>
  <si>
    <t>Autres éléments d'appréciation</t>
  </si>
  <si>
    <t>Niveau de la classe</t>
  </si>
  <si>
    <t>Avis sur la capacité à réussir (Code)</t>
  </si>
  <si>
    <t>Physique/Chimie (note)</t>
  </si>
  <si>
    <t>Classement (Physique/Chimie)</t>
  </si>
  <si>
    <t>Effectif (Physique/Chimie)</t>
  </si>
  <si>
    <t>Sciences de la Vie et de la Terre (note)</t>
  </si>
  <si>
    <t>Classement (Sciences de la Vie et de la Terre)</t>
  </si>
  <si>
    <t>Effectif (Sciences de la Vie et de la Terre)</t>
  </si>
  <si>
    <t>Biologie/Ecologie (note)</t>
  </si>
  <si>
    <t>Classement (Biologie/Ecologie)</t>
  </si>
  <si>
    <t>Effectif (Biologie/Ecologie)</t>
  </si>
  <si>
    <t>Chimie (note)</t>
  </si>
  <si>
    <t>Classement (Chimie)</t>
  </si>
  <si>
    <t>Effectif (Chimie)</t>
  </si>
  <si>
    <t>Physique (note)</t>
  </si>
  <si>
    <t>Classement (Physique)</t>
  </si>
  <si>
    <t>Effectif (Physique)</t>
  </si>
  <si>
    <t>Sciences Physiques (note)</t>
  </si>
  <si>
    <t>Classement (Sciences Physiques)</t>
  </si>
  <si>
    <t>Effectif (Sciences Physiques)</t>
  </si>
  <si>
    <t>Biologie (note)</t>
  </si>
  <si>
    <t>Classement (Biologie)</t>
  </si>
  <si>
    <t>Effectif (Biologie)</t>
  </si>
  <si>
    <t>Sciences appliquées (note)</t>
  </si>
  <si>
    <t>Classement (Sciences appliquées)</t>
  </si>
  <si>
    <t>Effectif (Sciences appliquées)</t>
  </si>
  <si>
    <t>Mathématiques appliquées (note)</t>
  </si>
  <si>
    <t>Classement (Mathématiques appliquées)</t>
  </si>
  <si>
    <t>Effectif (Mathématiques appliquées)</t>
  </si>
  <si>
    <t>Sciences Physiques et Physique appliquée (note)</t>
  </si>
  <si>
    <t>Classement (Sciences Physiques et Physique appliquée)</t>
  </si>
  <si>
    <t>Effectif (Sciences Physiques et Physique appliquée)</t>
  </si>
  <si>
    <t>Anatomie (note)</t>
  </si>
  <si>
    <t>Classement (Anatomie)</t>
  </si>
  <si>
    <t>Effectif (Anatomie)</t>
  </si>
  <si>
    <t>Sciences humaines et techniques d'expression (note)</t>
  </si>
  <si>
    <t>Classement (Sciences humaines et techniques d'expression)</t>
  </si>
  <si>
    <t>Effectif (Sciences humaines et techniques d'expression)</t>
  </si>
  <si>
    <t>Sciences physiques et chimiques (note)</t>
  </si>
  <si>
    <t>Classement (Sciences physiques et chimiques)</t>
  </si>
  <si>
    <t>Effectif (Sciences physiques et chimiques)</t>
  </si>
  <si>
    <t>Biologie et physiopathologie humaines (note)</t>
  </si>
  <si>
    <t>Classement (Biologie et physiopathologie humaines)</t>
  </si>
  <si>
    <t>Effectif (Biologie et physiopathologie humaines)</t>
  </si>
  <si>
    <t>Sciences physiques et chimiques en laboratoire (note)</t>
  </si>
  <si>
    <t>Classement (Sciences physiques et chimiques en laboratoire)</t>
  </si>
  <si>
    <t>Effectif (Sciences physiques et chimiques en laboratoire)</t>
  </si>
  <si>
    <t>Energies et environnement (note)</t>
  </si>
  <si>
    <t>Classement (Energies et environnement)</t>
  </si>
  <si>
    <t>Effectif (Energies et environnement)</t>
  </si>
  <si>
    <t>Chimie, biochimie, sciences du vivant (note)</t>
  </si>
  <si>
    <t>Classement (Chimie, biochimie, sciences du vivant)</t>
  </si>
  <si>
    <t>Effectif (Chimie, biochimie, sciences du vivant)</t>
  </si>
  <si>
    <t>Biotechnologies (note)</t>
  </si>
  <si>
    <t>Classement (Biotechnologies)</t>
  </si>
  <si>
    <t>Effectif (Biotechnologies)</t>
  </si>
  <si>
    <t>Mathématiques Spécialité (note)</t>
  </si>
  <si>
    <t>Classement (Mathématiques Spécialité)</t>
  </si>
  <si>
    <t>Effectif (Mathématiques Spécialité)</t>
  </si>
  <si>
    <t>Physique-Chimie Spécialité (note)</t>
  </si>
  <si>
    <t>Classement (Physique-Chimie Spécialité)</t>
  </si>
  <si>
    <t>Effectif (Physique-Chimie Spécialité)</t>
  </si>
  <si>
    <t>Sciences de la vie et de la Terre Spécialité (note)</t>
  </si>
  <si>
    <t>Classement (Sciences de la vie et de la Terre Spécialité)</t>
  </si>
  <si>
    <t>Effectif (Sciences de la vie et de la Terre Spécialité)</t>
  </si>
  <si>
    <t>Mathématiques/ Sciences Physiques et chimiques (note)</t>
  </si>
  <si>
    <t>Classement (Mathématiques/ Sciences Physiques et chimiques)</t>
  </si>
  <si>
    <t>Effectif (Mathématiques/ Sciences Physiques et chimiques)</t>
  </si>
  <si>
    <t>Note à l'épreuve de Oral de Français (épreuve anticipée)</t>
  </si>
  <si>
    <t>Note à l'épreuve de Ecrit de Français (épreuve anticipée)</t>
  </si>
  <si>
    <t>Note à l'épreuve de Mathématiques-Informatique (épreuve anticipée)</t>
  </si>
  <si>
    <t>Note à l'épreuve de Travaux Personnels Encadrés (épreuve anticipée)</t>
  </si>
  <si>
    <t>Note à l'épreuve de Moyenne générale</t>
  </si>
  <si>
    <t>Note à l'épreuve de Oral Français et littérature (épreuve anticipée)</t>
  </si>
  <si>
    <t>Note à l'épreuve de Ecrit Français et littérature (épreuve anticipée)</t>
  </si>
  <si>
    <t>Note à l'épreuve de Enseignement scientifique  (épreuve anticipée)</t>
  </si>
  <si>
    <t>Note à l'épreuve de Enseignement scientifique (biologie) (épreuve anticipée)</t>
  </si>
  <si>
    <t>Note à l'épreuve de Langue française, littératures et autres modes d'expression (épreuve anticipée)</t>
  </si>
  <si>
    <t>Note à l'épreuve de Connaissances et pratiques sociales (épreuve anticipée)</t>
  </si>
  <si>
    <t>Note à l'épreuve de Histoire - géographie (épreuve anticipée)</t>
  </si>
  <si>
    <t>Note à l'épreuve de Sciences/Sciences physiques (épreuve anticipée)</t>
  </si>
  <si>
    <t>Note à l'épreuve de Activités Interdisciplinaires (épreuve anticipée)</t>
  </si>
  <si>
    <t>Année scolaire</t>
  </si>
  <si>
    <t>Niveau d'étude</t>
  </si>
  <si>
    <t>Niveau d'étude (code)</t>
  </si>
  <si>
    <t>Série (Code)</t>
  </si>
  <si>
    <t>Série</t>
  </si>
  <si>
    <t>Type de classe (code)</t>
  </si>
  <si>
    <t>Type de classe</t>
  </si>
  <si>
    <t>Type de scolarité (Code)</t>
  </si>
  <si>
    <t>Type de scolarité</t>
  </si>
  <si>
    <t>Moyenne candidat en Mathématiques Trimestre 1</t>
  </si>
  <si>
    <t>Moyenne classe en Mathématiques Trimestre 1</t>
  </si>
  <si>
    <t>Moyenne plus basse en Mathématiques Trimestre 1</t>
  </si>
  <si>
    <t>Moyenne plus haute en Mathématiques Trimestre 1</t>
  </si>
  <si>
    <t>Type de saisie en Mathématiques Trimestre 1</t>
  </si>
  <si>
    <t>Moyenne candidat en Physique/Chimie Trimestre 1</t>
  </si>
  <si>
    <t>Moyenne classe en Physique/Chimie Trimestre 1</t>
  </si>
  <si>
    <t>Moyenne plus basse en Physique/Chimie Trimestre 1</t>
  </si>
  <si>
    <t>Moyenne plus haute en Physique/Chimie Trimestre 1</t>
  </si>
  <si>
    <t>Type de saisie en Physique/Chimie Trimestre 1</t>
  </si>
  <si>
    <t>Moyenne candidat en Sciences de la Vie et de la Terre Trimestre 1</t>
  </si>
  <si>
    <t>Moyenne classe en Sciences de la Vie et de la Terre Trimestre 1</t>
  </si>
  <si>
    <t>Moyenne plus basse en Sciences de la Vie et de la Terre Trimestre 1</t>
  </si>
  <si>
    <t>Moyenne plus haute en Sciences de la Vie et de la Terre Trimestre 1</t>
  </si>
  <si>
    <t>Type de saisie en Sciences de la Vie et de la Terre Trimestre 1</t>
  </si>
  <si>
    <t>Moyenne candidat en Biologie/Ecologie Trimestre 1</t>
  </si>
  <si>
    <t>Moyenne classe en Biologie/Ecologie Trimestre 1</t>
  </si>
  <si>
    <t>Moyenne plus basse en Biologie/Ecologie Trimestre 1</t>
  </si>
  <si>
    <t>Moyenne plus haute en Biologie/Ecologie Trimestre 1</t>
  </si>
  <si>
    <t>Type de saisie en Biologie/Ecologie Trimestre 1</t>
  </si>
  <si>
    <t>Moyenne candidat en Sciences Physiques et Physique appliquée Trimestre 1</t>
  </si>
  <si>
    <t>Moyenne classe en Sciences Physiques et Physique appliquée Trimestre 1</t>
  </si>
  <si>
    <t>Moyenne plus basse en Sciences Physiques et Physique appliquée Trimestre 1</t>
  </si>
  <si>
    <t>Moyenne plus haute en Sciences Physiques et Physique appliquée Trimestre 1</t>
  </si>
  <si>
    <t>Type de saisie en Sciences Physiques et Physique appliquée Trimestre 1</t>
  </si>
  <si>
    <t>Moyenne candidat en Sciences Physiques Trimestre 1</t>
  </si>
  <si>
    <t>Moyenne classe en Sciences Physiques Trimestre 1</t>
  </si>
  <si>
    <t>Moyenne plus basse en Sciences Physiques Trimestre 1</t>
  </si>
  <si>
    <t>Moyenne plus haute en Sciences Physiques Trimestre 1</t>
  </si>
  <si>
    <t>Type de saisie en Sciences Physiques Trimestre 1</t>
  </si>
  <si>
    <t>Moyenne candidat en Physique Trimestre 1</t>
  </si>
  <si>
    <t>Moyenne classe en Physique Trimestre 1</t>
  </si>
  <si>
    <t>Moyenne plus basse en Physique Trimestre 1</t>
  </si>
  <si>
    <t>Moyenne plus haute en Physique Trimestre 1</t>
  </si>
  <si>
    <t>Type de saisie en Physique Trimestre 1</t>
  </si>
  <si>
    <t>Moyenne candidat en Biologie Trimestre 1</t>
  </si>
  <si>
    <t>Moyenne classe en Biologie Trimestre 1</t>
  </si>
  <si>
    <t>Moyenne plus basse en Biologie Trimestre 1</t>
  </si>
  <si>
    <t>Moyenne plus haute en Biologie Trimestre 1</t>
  </si>
  <si>
    <t>Type de saisie en Biologie Trimestre 1</t>
  </si>
  <si>
    <t>Moyenne candidat en Sciences appliquées Trimestre 1</t>
  </si>
  <si>
    <t>Moyenne classe en Sciences appliquées Trimestre 1</t>
  </si>
  <si>
    <t>Moyenne plus basse en Sciences appliquées Trimestre 1</t>
  </si>
  <si>
    <t>Moyenne plus haute en Sciences appliquées Trimestre 1</t>
  </si>
  <si>
    <t>Type de saisie en Sciences appliquées Trimestre 1</t>
  </si>
  <si>
    <t>Moyenne candidat en Sciences Trimestre 1</t>
  </si>
  <si>
    <t>Moyenne classe en Sciences Trimestre 1</t>
  </si>
  <si>
    <t>Moyenne plus basse en Sciences Trimestre 1</t>
  </si>
  <si>
    <t>Moyenne plus haute en Sciences Trimestre 1</t>
  </si>
  <si>
    <t>Type de saisie en Sciences Trimestre 1</t>
  </si>
  <si>
    <t>Moyenne candidat en Mathématiques appliquées Trimestre 1</t>
  </si>
  <si>
    <t>Moyenne classe en Mathématiques appliquées Trimestre 1</t>
  </si>
  <si>
    <t>Moyenne plus basse en Mathématiques appliquées Trimestre 1</t>
  </si>
  <si>
    <t>Moyenne plus haute en Mathématiques appliquées Trimestre 1</t>
  </si>
  <si>
    <t>Type de saisie en Mathématiques appliquées Trimestre 1</t>
  </si>
  <si>
    <t>Moyenne candidat en Mathématiques-Informatique Trimestre 1</t>
  </si>
  <si>
    <t>Moyenne classe en Mathématiques-Informatique Trimestre 1</t>
  </si>
  <si>
    <t>Moyenne plus basse en Mathématiques-Informatique Trimestre 1</t>
  </si>
  <si>
    <t>Moyenne plus haute en Mathématiques-Informatique Trimestre 1</t>
  </si>
  <si>
    <t>Type de saisie en Mathématiques-Informatique Trimestre 1</t>
  </si>
  <si>
    <t>Moyenne candidat en Anatomie Trimestre 1</t>
  </si>
  <si>
    <t>Moyenne classe en Anatomie Trimestre 1</t>
  </si>
  <si>
    <t>Moyenne plus basse en Anatomie Trimestre 1</t>
  </si>
  <si>
    <t>Moyenne plus haute en Anatomie Trimestre 1</t>
  </si>
  <si>
    <t>Type de saisie en Anatomie Trimestre 1</t>
  </si>
  <si>
    <t>Moyenne candidat en Sciences physiques et chimiques Trimestre 1</t>
  </si>
  <si>
    <t>Moyenne classe en Sciences physiques et chimiques Trimestre 1</t>
  </si>
  <si>
    <t>Moyenne plus basse en Sciences physiques et chimiques Trimestre 1</t>
  </si>
  <si>
    <t>Moyenne plus haute en Sciences physiques et chimiques Trimestre 1</t>
  </si>
  <si>
    <t>Type de saisie en Sciences physiques et chimiques Trimestre 1</t>
  </si>
  <si>
    <t>Moyenne candidat en Biologie et physiopathologie humaines Trimestre 1</t>
  </si>
  <si>
    <t>Moyenne classe en Biologie et physiopathologie humaines Trimestre 1</t>
  </si>
  <si>
    <t>Moyenne plus basse en Biologie et physiopathologie humaines Trimestre 1</t>
  </si>
  <si>
    <t>Moyenne plus haute en Biologie et physiopathologie humaines Trimestre 1</t>
  </si>
  <si>
    <t>Type de saisie en Biologie et physiopathologie humaines Trimestre 1</t>
  </si>
  <si>
    <t>Moyenne candidat en Mathématiques renforcées Trimestre 1</t>
  </si>
  <si>
    <t>Moyenne classe en Mathématiques renforcées Trimestre 1</t>
  </si>
  <si>
    <t>Moyenne plus basse en Mathématiques renforcées Trimestre 1</t>
  </si>
  <si>
    <t>Moyenne plus haute en Mathématiques renforcées Trimestre 1</t>
  </si>
  <si>
    <t>Type de saisie en Mathématiques renforcées Trimestre 1</t>
  </si>
  <si>
    <t>Moyenne candidat en Mathématiques Spécialité Trimestre 1</t>
  </si>
  <si>
    <t>Moyenne classe en Mathématiques Spécialité Trimestre 1</t>
  </si>
  <si>
    <t>Moyenne plus basse en Mathématiques Spécialité Trimestre 1</t>
  </si>
  <si>
    <t>Moyenne plus haute en Mathématiques Spécialité Trimestre 1</t>
  </si>
  <si>
    <t>Type de saisie en Mathématiques Spécialité Trimestre 1</t>
  </si>
  <si>
    <t>Moyenne candidat en Physique-Chimie Spécialité Trimestre 1</t>
  </si>
  <si>
    <t>Moyenne classe en Physique-Chimie Spécialité Trimestre 1</t>
  </si>
  <si>
    <t>Moyenne plus basse en Physique-Chimie Spécialité Trimestre 1</t>
  </si>
  <si>
    <t>Moyenne plus haute en Physique-Chimie Spécialité Trimestre 1</t>
  </si>
  <si>
    <t>Type de saisie en Physique-Chimie Spécialité Trimestre 1</t>
  </si>
  <si>
    <t>Moyenne candidat en Sciences de la vie et de la Terre Spécialité Trimestre 1</t>
  </si>
  <si>
    <t>Moyenne classe en Sciences de la vie et de la Terre Spécialité Trimestre 1</t>
  </si>
  <si>
    <t>Moyenne plus basse en Sciences de la vie et de la Terre Spécialité Trimestre 1</t>
  </si>
  <si>
    <t>Moyenne plus haute en Sciences de la vie et de la Terre Spécialité Trimestre 1</t>
  </si>
  <si>
    <t>Type de saisie en Sciences de la vie et de la Terre Spécialité Trimestre 1</t>
  </si>
  <si>
    <t>Moyenne candidat en Mathématiques, Sciences Physiques Trimestre 1</t>
  </si>
  <si>
    <t>Moyenne classe en Mathématiques, Sciences Physiques Trimestre 1</t>
  </si>
  <si>
    <t>Moyenne plus basse en Mathématiques, Sciences Physiques Trimestre 1</t>
  </si>
  <si>
    <t>Moyenne plus haute en Mathématiques, Sciences Physiques Trimestre 1</t>
  </si>
  <si>
    <t>Type de saisie en Mathématiques, Sciences Physiques Trimestre 1</t>
  </si>
  <si>
    <t>Moyenne candidat en Sciences physiques et chimiques en laboratoire Trimestre 1</t>
  </si>
  <si>
    <t>Moyenne classe en Sciences physiques et chimiques en laboratoire Trimestre 1</t>
  </si>
  <si>
    <t>Moyenne plus basse en Sciences physiques et chimiques en laboratoire Trimestre 1</t>
  </si>
  <si>
    <t>Moyenne plus haute en Sciences physiques et chimiques en laboratoire Trimestre 1</t>
  </si>
  <si>
    <t>Type de saisie en Sciences physiques et chimiques en laboratoire Trimestre 1</t>
  </si>
  <si>
    <t>Moyenne candidat en Energies et environnement Trimestre 1</t>
  </si>
  <si>
    <t>Moyenne classe en Energies et environnement Trimestre 1</t>
  </si>
  <si>
    <t>Moyenne plus basse en Energies et environnement Trimestre 1</t>
  </si>
  <si>
    <t>Moyenne plus haute en Energies et environnement Trimestre 1</t>
  </si>
  <si>
    <t>Type de saisie en Energies et environnement Trimestre 1</t>
  </si>
  <si>
    <t>Moyenne candidat en Chimie, biochimie, sciences du vivant Trimestre 1</t>
  </si>
  <si>
    <t>Moyenne classe en Chimie, biochimie, sciences du vivant Trimestre 1</t>
  </si>
  <si>
    <t>Moyenne plus basse en Chimie, biochimie, sciences du vivant Trimestre 1</t>
  </si>
  <si>
    <t>Moyenne plus haute en Chimie, biochimie, sciences du vivant Trimestre 1</t>
  </si>
  <si>
    <t>Type de saisie en Chimie, biochimie, sciences du vivant Trimestre 1</t>
  </si>
  <si>
    <t>Moyenne candidat en Biotechnologies Trimestre 1</t>
  </si>
  <si>
    <t>Moyenne classe en Biotechnologies Trimestre 1</t>
  </si>
  <si>
    <t>Moyenne plus basse en Biotechnologies Trimestre 1</t>
  </si>
  <si>
    <t>Moyenne plus haute en Biotechnologies Trimestre 1</t>
  </si>
  <si>
    <t>Type de saisie en Biotechnologies Trimestre 1</t>
  </si>
  <si>
    <t>Moyenne candidat en Mesure et instrumentation Trimestre 1</t>
  </si>
  <si>
    <t>Moyenne classe en Mesure et instrumentation Trimestre 1</t>
  </si>
  <si>
    <t>Moyenne plus basse en Mesure et instrumentation Trimestre 1</t>
  </si>
  <si>
    <t>Moyenne plus haute en Mesure et instrumentation Trimestre 1</t>
  </si>
  <si>
    <t>Type de saisie en Mesure et instrumentation Trimestre 1</t>
  </si>
  <si>
    <t>Moyenne candidat en Mathématiques/ Sciences Physiques et chimiques Trimestre 1</t>
  </si>
  <si>
    <t>Moyenne classe en Mathématiques/ Sciences Physiques et chimiques Trimestre 1</t>
  </si>
  <si>
    <t>Moyenne plus basse en Mathématiques/ Sciences Physiques et chimiques Trimestre 1</t>
  </si>
  <si>
    <t>Moyenne plus haute en Mathématiques/ Sciences Physiques et chimiques Trimestre 1</t>
  </si>
  <si>
    <t>Type de saisie en Mathématiques/ Sciences Physiques et chimiques Trimestre 1</t>
  </si>
  <si>
    <t>Moyenne candidat en Mathématiques Trimestre 2</t>
  </si>
  <si>
    <t>Moyenne classe en Mathématiques Trimestre 2</t>
  </si>
  <si>
    <t>Moyenne plus basse en Mathématiques Trimestre 2</t>
  </si>
  <si>
    <t>Moyenne plus haute en Mathématiques Trimestre 2</t>
  </si>
  <si>
    <t>Type de saisie en Mathématiques Trimestre 2</t>
  </si>
  <si>
    <t>Moyenne candidat en Physique/Chimie Trimestre 2</t>
  </si>
  <si>
    <t>Moyenne classe en Physique/Chimie Trimestre 2</t>
  </si>
  <si>
    <t>Moyenne plus basse en Physique/Chimie Trimestre 2</t>
  </si>
  <si>
    <t>Moyenne plus haute en Physique/Chimie Trimestre 2</t>
  </si>
  <si>
    <t>Type de saisie en Physique/Chimie Trimestre 2</t>
  </si>
  <si>
    <t>Moyenne candidat en Sciences de la Vie et de la Terre Trimestre 2</t>
  </si>
  <si>
    <t>Moyenne classe en Sciences de la Vie et de la Terre Trimestre 2</t>
  </si>
  <si>
    <t>Moyenne plus basse en Sciences de la Vie et de la Terre Trimestre 2</t>
  </si>
  <si>
    <t>Moyenne plus haute en Sciences de la Vie et de la Terre Trimestre 2</t>
  </si>
  <si>
    <t>Type de saisie en Sciences de la Vie et de la Terre Trimestre 2</t>
  </si>
  <si>
    <t>Moyenne candidat en Biologie/Ecologie Trimestre 2</t>
  </si>
  <si>
    <t>Moyenne classe en Biologie/Ecologie Trimestre 2</t>
  </si>
  <si>
    <t>Moyenne plus basse en Biologie/Ecologie Trimestre 2</t>
  </si>
  <si>
    <t>Moyenne plus haute en Biologie/Ecologie Trimestre 2</t>
  </si>
  <si>
    <t>Type de saisie en Biologie/Ecologie Trimestre 2</t>
  </si>
  <si>
    <t>Moyenne candidat en Sciences Physiques et Physique appliquée Trimestre 2</t>
  </si>
  <si>
    <t>Moyenne classe en Sciences Physiques et Physique appliquée Trimestre 2</t>
  </si>
  <si>
    <t>Moyenne plus basse en Sciences Physiques et Physique appliquée Trimestre 2</t>
  </si>
  <si>
    <t>Moyenne plus haute en Sciences Physiques et Physique appliquée Trimestre 2</t>
  </si>
  <si>
    <t>Type de saisie en Sciences Physiques et Physique appliquée Trimestre 2</t>
  </si>
  <si>
    <t>Moyenne candidat en Sciences Physiques Trimestre 2</t>
  </si>
  <si>
    <t>Moyenne classe en Sciences Physiques Trimestre 2</t>
  </si>
  <si>
    <t>Moyenne plus basse en Sciences Physiques Trimestre 2</t>
  </si>
  <si>
    <t>Moyenne plus haute en Sciences Physiques Trimestre 2</t>
  </si>
  <si>
    <t>Type de saisie en Sciences Physiques Trimestre 2</t>
  </si>
  <si>
    <t>Moyenne candidat en Physique Trimestre 2</t>
  </si>
  <si>
    <t>Moyenne classe en Physique Trimestre 2</t>
  </si>
  <si>
    <t>Moyenne plus basse en Physique Trimestre 2</t>
  </si>
  <si>
    <t>Moyenne plus haute en Physique Trimestre 2</t>
  </si>
  <si>
    <t>Type de saisie en Physique Trimestre 2</t>
  </si>
  <si>
    <t>Moyenne candidat en Biologie Trimestre 2</t>
  </si>
  <si>
    <t>Moyenne classe en Biologie Trimestre 2</t>
  </si>
  <si>
    <t>Moyenne plus basse en Biologie Trimestre 2</t>
  </si>
  <si>
    <t>Moyenne plus haute en Biologie Trimestre 2</t>
  </si>
  <si>
    <t>Type de saisie en Biologie Trimestre 2</t>
  </si>
  <si>
    <t>Moyenne candidat en Sciences appliquées Trimestre 2</t>
  </si>
  <si>
    <t>Moyenne classe en Sciences appliquées Trimestre 2</t>
  </si>
  <si>
    <t>Moyenne plus basse en Sciences appliquées Trimestre 2</t>
  </si>
  <si>
    <t>Moyenne plus haute en Sciences appliquées Trimestre 2</t>
  </si>
  <si>
    <t>Type de saisie en Sciences appliquées Trimestre 2</t>
  </si>
  <si>
    <t>Moyenne candidat en Sciences Trimestre 2</t>
  </si>
  <si>
    <t>Moyenne classe en Sciences Trimestre 2</t>
  </si>
  <si>
    <t>Moyenne plus basse en Sciences Trimestre 2</t>
  </si>
  <si>
    <t>Moyenne plus haute en Sciences Trimestre 2</t>
  </si>
  <si>
    <t>Type de saisie en Sciences Trimestre 2</t>
  </si>
  <si>
    <t>Moyenne candidat en Mathématiques appliquées Trimestre 2</t>
  </si>
  <si>
    <t>Moyenne classe en Mathématiques appliquées Trimestre 2</t>
  </si>
  <si>
    <t>Moyenne plus basse en Mathématiques appliquées Trimestre 2</t>
  </si>
  <si>
    <t>Moyenne plus haute en Mathématiques appliquées Trimestre 2</t>
  </si>
  <si>
    <t>Type de saisie en Mathématiques appliquées Trimestre 2</t>
  </si>
  <si>
    <t>Moyenne candidat en Mathématiques-Informatique Trimestre 2</t>
  </si>
  <si>
    <t>Moyenne classe en Mathématiques-Informatique Trimestre 2</t>
  </si>
  <si>
    <t>Moyenne plus basse en Mathématiques-Informatique Trimestre 2</t>
  </si>
  <si>
    <t>Moyenne plus haute en Mathématiques-Informatique Trimestre 2</t>
  </si>
  <si>
    <t>Type de saisie en Mathématiques-Informatique Trimestre 2</t>
  </si>
  <si>
    <t>Moyenne candidat en Anatomie Trimestre 2</t>
  </si>
  <si>
    <t>Moyenne classe en Anatomie Trimestre 2</t>
  </si>
  <si>
    <t>Moyenne plus basse en Anatomie Trimestre 2</t>
  </si>
  <si>
    <t>Moyenne plus haute en Anatomie Trimestre 2</t>
  </si>
  <si>
    <t>Type de saisie en Anatomie Trimestre 2</t>
  </si>
  <si>
    <t>Moyenne candidat en Sciences physiques et chimiques Trimestre 2</t>
  </si>
  <si>
    <t>Moyenne classe en Sciences physiques et chimiques Trimestre 2</t>
  </si>
  <si>
    <t>Moyenne plus basse en Sciences physiques et chimiques Trimestre 2</t>
  </si>
  <si>
    <t>Moyenne plus haute en Sciences physiques et chimiques Trimestre 2</t>
  </si>
  <si>
    <t>Type de saisie en Sciences physiques et chimiques Trimestre 2</t>
  </si>
  <si>
    <t>Moyenne candidat en Biologie et physiopathologie humaines Trimestre 2</t>
  </si>
  <si>
    <t>Moyenne classe en Biologie et physiopathologie humaines Trimestre 2</t>
  </si>
  <si>
    <t>Moyenne plus basse en Biologie et physiopathologie humaines Trimestre 2</t>
  </si>
  <si>
    <t>Moyenne plus haute en Biologie et physiopathologie humaines Trimestre 2</t>
  </si>
  <si>
    <t>Type de saisie en Biologie et physiopathologie humaines Trimestre 2</t>
  </si>
  <si>
    <t>Moyenne candidat en Mathématiques renforcées Trimestre 2</t>
  </si>
  <si>
    <t>Moyenne classe en Mathématiques renforcées Trimestre 2</t>
  </si>
  <si>
    <t>Moyenne plus basse en Mathématiques renforcées Trimestre 2</t>
  </si>
  <si>
    <t>Moyenne plus haute en Mathématiques renforcées Trimestre 2</t>
  </si>
  <si>
    <t>Type de saisie en Mathématiques renforcées Trimestre 2</t>
  </si>
  <si>
    <t>Moyenne candidat en Mathématiques Spécialité Trimestre 2</t>
  </si>
  <si>
    <t>Moyenne classe en Mathématiques Spécialité Trimestre 2</t>
  </si>
  <si>
    <t>Moyenne plus basse en Mathématiques Spécialité Trimestre 2</t>
  </si>
  <si>
    <t>Moyenne plus haute en Mathématiques Spécialité Trimestre 2</t>
  </si>
  <si>
    <t>Type de saisie en Mathématiques Spécialité Trimestre 2</t>
  </si>
  <si>
    <t>Moyenne candidat en Physique-Chimie Spécialité Trimestre 2</t>
  </si>
  <si>
    <t>Moyenne classe en Physique-Chimie Spécialité Trimestre 2</t>
  </si>
  <si>
    <t>Moyenne plus basse en Physique-Chimie Spécialité Trimestre 2</t>
  </si>
  <si>
    <t>Moyenne plus haute en Physique-Chimie Spécialité Trimestre 2</t>
  </si>
  <si>
    <t>Type de saisie en Physique-Chimie Spécialité Trimestre 2</t>
  </si>
  <si>
    <t>Moyenne candidat en Sciences de la vie et de la Terre Spécialité Trimestre 2</t>
  </si>
  <si>
    <t>Moyenne classe en Sciences de la vie et de la Terre Spécialité Trimestre 2</t>
  </si>
  <si>
    <t>Moyenne plus basse en Sciences de la vie et de la Terre Spécialité Trimestre 2</t>
  </si>
  <si>
    <t>Moyenne plus haute en Sciences de la vie et de la Terre Spécialité Trimestre 2</t>
  </si>
  <si>
    <t>Type de saisie en Sciences de la vie et de la Terre Spécialité Trimestre 2</t>
  </si>
  <si>
    <t>Moyenne candidat en Mathématiques, Sciences Physiques Trimestre 2</t>
  </si>
  <si>
    <t>Moyenne classe en Mathématiques, Sciences Physiques Trimestre 2</t>
  </si>
  <si>
    <t>Moyenne plus basse en Mathématiques, Sciences Physiques Trimestre 2</t>
  </si>
  <si>
    <t>Moyenne plus haute en Mathématiques, Sciences Physiques Trimestre 2</t>
  </si>
  <si>
    <t>Type de saisie en Mathématiques, Sciences Physiques Trimestre 2</t>
  </si>
  <si>
    <t>Moyenne candidat en Sciences physiques et chimiques en laboratoire Trimestre 2</t>
  </si>
  <si>
    <t>Moyenne classe en Sciences physiques et chimiques en laboratoire Trimestre 2</t>
  </si>
  <si>
    <t>Moyenne plus basse en Sciences physiques et chimiques en laboratoire Trimestre 2</t>
  </si>
  <si>
    <t>Moyenne plus haute en Sciences physiques et chimiques en laboratoire Trimestre 2</t>
  </si>
  <si>
    <t>Type de saisie en Sciences physiques et chimiques en laboratoire Trimestre 2</t>
  </si>
  <si>
    <t>Moyenne candidat en Energies et environnement Trimestre 2</t>
  </si>
  <si>
    <t>Moyenne classe en Energies et environnement Trimestre 2</t>
  </si>
  <si>
    <t>Moyenne plus basse en Energies et environnement Trimestre 2</t>
  </si>
  <si>
    <t>Moyenne plus haute en Energies et environnement Trimestre 2</t>
  </si>
  <si>
    <t>Type de saisie en Energies et environnement Trimestre 2</t>
  </si>
  <si>
    <t>Moyenne candidat en Chimie, biochimie, sciences du vivant Trimestre 2</t>
  </si>
  <si>
    <t>Moyenne classe en Chimie, biochimie, sciences du vivant Trimestre 2</t>
  </si>
  <si>
    <t>Moyenne plus basse en Chimie, biochimie, sciences du vivant Trimestre 2</t>
  </si>
  <si>
    <t>Moyenne plus haute en Chimie, biochimie, sciences du vivant Trimestre 2</t>
  </si>
  <si>
    <t>Type de saisie en Chimie, biochimie, sciences du vivant Trimestre 2</t>
  </si>
  <si>
    <t>Moyenne candidat en Biotechnologies Trimestre 2</t>
  </si>
  <si>
    <t>Moyenne classe en Biotechnologies Trimestre 2</t>
  </si>
  <si>
    <t>Moyenne plus basse en Biotechnologies Trimestre 2</t>
  </si>
  <si>
    <t>Moyenne plus haute en Biotechnologies Trimestre 2</t>
  </si>
  <si>
    <t>Type de saisie en Biotechnologies Trimestre 2</t>
  </si>
  <si>
    <t>Moyenne candidat en Mesure et instrumentation Trimestre 2</t>
  </si>
  <si>
    <t>Moyenne classe en Mesure et instrumentation Trimestre 2</t>
  </si>
  <si>
    <t>Moyenne plus basse en Mesure et instrumentation Trimestre 2</t>
  </si>
  <si>
    <t>Moyenne plus haute en Mesure et instrumentation Trimestre 2</t>
  </si>
  <si>
    <t>Type de saisie en Mesure et instrumentation Trimestre 2</t>
  </si>
  <si>
    <t>Moyenne candidat en Mathématiques/ Sciences Physiques et chimiques Trimestre 2</t>
  </si>
  <si>
    <t>Moyenne classe en Mathématiques/ Sciences Physiques et chimiques Trimestre 2</t>
  </si>
  <si>
    <t>Moyenne plus basse en Mathématiques/ Sciences Physiques et chimiques Trimestre 2</t>
  </si>
  <si>
    <t>Moyenne plus haute en Mathématiques/ Sciences Physiques et chimiques Trimestre 2</t>
  </si>
  <si>
    <t>Type de saisie en Mathématiques/ Sciences Physiques et chimiques Trimestre 2</t>
  </si>
  <si>
    <t>Moyenne candidat en Mathématiques Trimestre 3</t>
  </si>
  <si>
    <t>Moyenne classe en Mathématiques Trimestre 3</t>
  </si>
  <si>
    <t>Moyenne plus basse en Mathématiques Trimestre 3</t>
  </si>
  <si>
    <t>Moyenne plus haute en Mathématiques Trimestre 3</t>
  </si>
  <si>
    <t>Type de saisie en Mathématiques Trimestre 3</t>
  </si>
  <si>
    <t>Moyenne candidat en Physique/Chimie Trimestre 3</t>
  </si>
  <si>
    <t>Moyenne classe en Physique/Chimie Trimestre 3</t>
  </si>
  <si>
    <t>Moyenne plus basse en Physique/Chimie Trimestre 3</t>
  </si>
  <si>
    <t>Moyenne plus haute en Physique/Chimie Trimestre 3</t>
  </si>
  <si>
    <t>Type de saisie en Physique/Chimie Trimestre 3</t>
  </si>
  <si>
    <t>Moyenne candidat en Sciences de la Vie et de la Terre Trimestre 3</t>
  </si>
  <si>
    <t>Moyenne classe en Sciences de la Vie et de la Terre Trimestre 3</t>
  </si>
  <si>
    <t>Moyenne plus basse en Sciences de la Vie et de la Terre Trimestre 3</t>
  </si>
  <si>
    <t>Moyenne plus haute en Sciences de la Vie et de la Terre Trimestre 3</t>
  </si>
  <si>
    <t>Type de saisie en Sciences de la Vie et de la Terre Trimestre 3</t>
  </si>
  <si>
    <t>Moyenne candidat en Biologie/Ecologie Trimestre 3</t>
  </si>
  <si>
    <t>Moyenne classe en Biologie/Ecologie Trimestre 3</t>
  </si>
  <si>
    <t>Moyenne plus basse en Biologie/Ecologie Trimestre 3</t>
  </si>
  <si>
    <t>Moyenne plus haute en Biologie/Ecologie Trimestre 3</t>
  </si>
  <si>
    <t>Type de saisie en Biologie/Ecologie Trimestre 3</t>
  </si>
  <si>
    <t>Moyenne candidat en Sciences Physiques et Physique appliquée Trimestre 3</t>
  </si>
  <si>
    <t>Moyenne classe en Sciences Physiques et Physique appliquée Trimestre 3</t>
  </si>
  <si>
    <t>Moyenne plus basse en Sciences Physiques et Physique appliquée Trimestre 3</t>
  </si>
  <si>
    <t>Moyenne plus haute en Sciences Physiques et Physique appliquée Trimestre 3</t>
  </si>
  <si>
    <t>Type de saisie en Sciences Physiques et Physique appliquée Trimestre 3</t>
  </si>
  <si>
    <t>Moyenne candidat en Sciences Physiques Trimestre 3</t>
  </si>
  <si>
    <t>Moyenne classe en Sciences Physiques Trimestre 3</t>
  </si>
  <si>
    <t>Moyenne plus basse en Sciences Physiques Trimestre 3</t>
  </si>
  <si>
    <t>Moyenne plus haute en Sciences Physiques Trimestre 3</t>
  </si>
  <si>
    <t>Type de saisie en Sciences Physiques Trimestre 3</t>
  </si>
  <si>
    <t>Moyenne candidat en Physique Trimestre 3</t>
  </si>
  <si>
    <t>Moyenne classe en Physique Trimestre 3</t>
  </si>
  <si>
    <t>Moyenne plus basse en Physique Trimestre 3</t>
  </si>
  <si>
    <t>Moyenne plus haute en Physique Trimestre 3</t>
  </si>
  <si>
    <t>Type de saisie en Physique Trimestre 3</t>
  </si>
  <si>
    <t>Moyenne candidat en Biologie Trimestre 3</t>
  </si>
  <si>
    <t>Moyenne classe en Biologie Trimestre 3</t>
  </si>
  <si>
    <t>Moyenne plus basse en Biologie Trimestre 3</t>
  </si>
  <si>
    <t>Moyenne plus haute en Biologie Trimestre 3</t>
  </si>
  <si>
    <t>Type de saisie en Biologie Trimestre 3</t>
  </si>
  <si>
    <t>Moyenne candidat en Sciences appliquées Trimestre 3</t>
  </si>
  <si>
    <t>Moyenne classe en Sciences appliquées Trimestre 3</t>
  </si>
  <si>
    <t>Moyenne plus basse en Sciences appliquées Trimestre 3</t>
  </si>
  <si>
    <t>Moyenne plus haute en Sciences appliquées Trimestre 3</t>
  </si>
  <si>
    <t>Type de saisie en Sciences appliquées Trimestre 3</t>
  </si>
  <si>
    <t>Moyenne candidat en Sciences Trimestre 3</t>
  </si>
  <si>
    <t>Moyenne classe en Sciences Trimestre 3</t>
  </si>
  <si>
    <t>Moyenne plus basse en Sciences Trimestre 3</t>
  </si>
  <si>
    <t>Moyenne plus haute en Sciences Trimestre 3</t>
  </si>
  <si>
    <t>Type de saisie en Sciences Trimestre 3</t>
  </si>
  <si>
    <t>Moyenne candidat en Mathématiques appliquées Trimestre 3</t>
  </si>
  <si>
    <t>Moyenne classe en Mathématiques appliquées Trimestre 3</t>
  </si>
  <si>
    <t>Moyenne plus basse en Mathématiques appliquées Trimestre 3</t>
  </si>
  <si>
    <t>Moyenne plus haute en Mathématiques appliquées Trimestre 3</t>
  </si>
  <si>
    <t>Type de saisie en Mathématiques appliquées Trimestre 3</t>
  </si>
  <si>
    <t>Moyenne candidat en Mathématiques-Informatique Trimestre 3</t>
  </si>
  <si>
    <t>Moyenne classe en Mathématiques-Informatique Trimestre 3</t>
  </si>
  <si>
    <t>Moyenne plus basse en Mathématiques-Informatique Trimestre 3</t>
  </si>
  <si>
    <t>Moyenne plus haute en Mathématiques-Informatique Trimestre 3</t>
  </si>
  <si>
    <t>Type de saisie en Mathématiques-Informatique Trimestre 3</t>
  </si>
  <si>
    <t>Moyenne candidat en Anatomie Trimestre 3</t>
  </si>
  <si>
    <t>Moyenne classe en Anatomie Trimestre 3</t>
  </si>
  <si>
    <t>Moyenne plus basse en Anatomie Trimestre 3</t>
  </si>
  <si>
    <t>Moyenne plus haute en Anatomie Trimestre 3</t>
  </si>
  <si>
    <t>Type de saisie en Anatomie Trimestre 3</t>
  </si>
  <si>
    <t>Moyenne candidat en Sciences physiques et chimiques Trimestre 3</t>
  </si>
  <si>
    <t>Moyenne classe en Sciences physiques et chimiques Trimestre 3</t>
  </si>
  <si>
    <t>Moyenne plus basse en Sciences physiques et chimiques Trimestre 3</t>
  </si>
  <si>
    <t>Moyenne plus haute en Sciences physiques et chimiques Trimestre 3</t>
  </si>
  <si>
    <t>Type de saisie en Sciences physiques et chimiques Trimestre 3</t>
  </si>
  <si>
    <t>Moyenne candidat en Biologie et physiopathologie humaines Trimestre 3</t>
  </si>
  <si>
    <t>Moyenne classe en Biologie et physiopathologie humaines Trimestre 3</t>
  </si>
  <si>
    <t>Moyenne plus basse en Biologie et physiopathologie humaines Trimestre 3</t>
  </si>
  <si>
    <t>Moyenne plus haute en Biologie et physiopathologie humaines Trimestre 3</t>
  </si>
  <si>
    <t>Type de saisie en Biologie et physiopathologie humaines Trimestre 3</t>
  </si>
  <si>
    <t>Moyenne candidat en Mathématiques renforcées Trimestre 3</t>
  </si>
  <si>
    <t>Moyenne classe en Mathématiques renforcées Trimestre 3</t>
  </si>
  <si>
    <t>Moyenne plus basse en Mathématiques renforcées Trimestre 3</t>
  </si>
  <si>
    <t>Moyenne plus haute en Mathématiques renforcées Trimestre 3</t>
  </si>
  <si>
    <t>Type de saisie en Mathématiques renforcées Trimestre 3</t>
  </si>
  <si>
    <t>Moyenne candidat en Mathématiques Spécialité Trimestre 3</t>
  </si>
  <si>
    <t>Moyenne classe en Mathématiques Spécialité Trimestre 3</t>
  </si>
  <si>
    <t>Moyenne plus basse en Mathématiques Spécialité Trimestre 3</t>
  </si>
  <si>
    <t>Moyenne plus haute en Mathématiques Spécialité Trimestre 3</t>
  </si>
  <si>
    <t>Type de saisie en Mathématiques Spécialité Trimestre 3</t>
  </si>
  <si>
    <t>Moyenne candidat en Physique-Chimie Spécialité Trimestre 3</t>
  </si>
  <si>
    <t>Moyenne classe en Physique-Chimie Spécialité Trimestre 3</t>
  </si>
  <si>
    <t>Moyenne plus basse en Physique-Chimie Spécialité Trimestre 3</t>
  </si>
  <si>
    <t>Moyenne plus haute en Physique-Chimie Spécialité Trimestre 3</t>
  </si>
  <si>
    <t>Type de saisie en Physique-Chimie Spécialité Trimestre 3</t>
  </si>
  <si>
    <t>Moyenne candidat en Sciences de la vie et de la Terre Spécialité Trimestre 3</t>
  </si>
  <si>
    <t>Moyenne classe en Sciences de la vie et de la Terre Spécialité Trimestre 3</t>
  </si>
  <si>
    <t>Moyenne plus basse en Sciences de la vie et de la Terre Spécialité Trimestre 3</t>
  </si>
  <si>
    <t>Moyenne plus haute en Sciences de la vie et de la Terre Spécialité Trimestre 3</t>
  </si>
  <si>
    <t>Type de saisie en Sciences de la vie et de la Terre Spécialité Trimestre 3</t>
  </si>
  <si>
    <t>Moyenne candidat en Mathématiques, Sciences Physiques Trimestre 3</t>
  </si>
  <si>
    <t>Moyenne classe en Mathématiques, Sciences Physiques Trimestre 3</t>
  </si>
  <si>
    <t>Moyenne plus basse en Mathématiques, Sciences Physiques Trimestre 3</t>
  </si>
  <si>
    <t>Moyenne plus haute en Mathématiques, Sciences Physiques Trimestre 3</t>
  </si>
  <si>
    <t>Type de saisie en Mathématiques, Sciences Physiques Trimestre 3</t>
  </si>
  <si>
    <t>Moyenne candidat en Sciences physiques et chimiques en laboratoire Trimestre 3</t>
  </si>
  <si>
    <t>Moyenne classe en Sciences physiques et chimiques en laboratoire Trimestre 3</t>
  </si>
  <si>
    <t>Moyenne plus basse en Sciences physiques et chimiques en laboratoire Trimestre 3</t>
  </si>
  <si>
    <t>Moyenne plus haute en Sciences physiques et chimiques en laboratoire Trimestre 3</t>
  </si>
  <si>
    <t>Type de saisie en Sciences physiques et chimiques en laboratoire Trimestre 3</t>
  </si>
  <si>
    <t>Moyenne candidat en Energies et environnement Trimestre 3</t>
  </si>
  <si>
    <t>Moyenne classe en Energies et environnement Trimestre 3</t>
  </si>
  <si>
    <t>Moyenne plus basse en Energies et environnement Trimestre 3</t>
  </si>
  <si>
    <t>Moyenne plus haute en Energies et environnement Trimestre 3</t>
  </si>
  <si>
    <t>Type de saisie en Energies et environnement Trimestre 3</t>
  </si>
  <si>
    <t>Moyenne candidat en Chimie, biochimie, sciences du vivant Trimestre 3</t>
  </si>
  <si>
    <t>Moyenne classe en Chimie, biochimie, sciences du vivant Trimestre 3</t>
  </si>
  <si>
    <t>Moyenne plus basse en Chimie, biochimie, sciences du vivant Trimestre 3</t>
  </si>
  <si>
    <t>Moyenne plus haute en Chimie, biochimie, sciences du vivant Trimestre 3</t>
  </si>
  <si>
    <t>Type de saisie en Chimie, biochimie, sciences du vivant Trimestre 3</t>
  </si>
  <si>
    <t>Moyenne candidat en Biotechnologies Trimestre 3</t>
  </si>
  <si>
    <t>Moyenne classe en Biotechnologies Trimestre 3</t>
  </si>
  <si>
    <t>Moyenne plus basse en Biotechnologies Trimestre 3</t>
  </si>
  <si>
    <t>Moyenne plus haute en Biotechnologies Trimestre 3</t>
  </si>
  <si>
    <t>Type de saisie en Biotechnologies Trimestre 3</t>
  </si>
  <si>
    <t>Moyenne candidat en Mesure et instrumentation Trimestre 3</t>
  </si>
  <si>
    <t>Moyenne classe en Mesure et instrumentation Trimestre 3</t>
  </si>
  <si>
    <t>Moyenne plus basse en Mesure et instrumentation Trimestre 3</t>
  </si>
  <si>
    <t>Moyenne plus haute en Mesure et instrumentation Trimestre 3</t>
  </si>
  <si>
    <t>Type de saisie en Mesure et instrumentation Trimestre 3</t>
  </si>
  <si>
    <t>Moyenne candidat en Mathématiques/ Sciences Physiques et chimiques Trimestre 3</t>
  </si>
  <si>
    <t>Moyenne classe en Mathématiques/ Sciences Physiques et chimiques Trimestre 3</t>
  </si>
  <si>
    <t>Moyenne plus basse en Mathématiques/ Sciences Physiques et chimiques Trimestre 3</t>
  </si>
  <si>
    <t>Moyenne plus haute en Mathématiques/ Sciences Physiques et chimiques Trimestre 3</t>
  </si>
  <si>
    <t>Type de saisie en Mathématiques/ Sciences Physiques et chimiques Trimestre 3</t>
  </si>
  <si>
    <t>N104832</t>
  </si>
  <si>
    <t>P104832</t>
  </si>
  <si>
    <t>F</t>
  </si>
  <si>
    <t>Non</t>
  </si>
  <si>
    <t>En Terminale</t>
  </si>
  <si>
    <t>Lycée du Mont-Dore</t>
  </si>
  <si>
    <t>Terminale</t>
  </si>
  <si>
    <t>S</t>
  </si>
  <si>
    <t>T-S1</t>
  </si>
  <si>
    <t>Scientifique</t>
  </si>
  <si>
    <t>Oui</t>
  </si>
  <si>
    <t>Convenable. Pourrait s’investir davantage.</t>
  </si>
  <si>
    <t>Assez bon</t>
  </si>
  <si>
    <t>2019-2020</t>
  </si>
  <si>
    <t>Générale</t>
  </si>
  <si>
    <t>Semestrielle</t>
  </si>
  <si>
    <t>ETA</t>
  </si>
  <si>
    <t>2017-2018</t>
  </si>
  <si>
    <t>Première</t>
  </si>
  <si>
    <t>Trimestrielle</t>
  </si>
  <si>
    <t>N104835</t>
  </si>
  <si>
    <t>P104835</t>
  </si>
  <si>
    <t>Bien dans l’ensemble. S’implique dans son travail.</t>
  </si>
  <si>
    <t>N104851</t>
  </si>
  <si>
    <t>P104851</t>
  </si>
  <si>
    <t>Convenable. Pourrait s'investir davantage.</t>
  </si>
  <si>
    <t>2018-2019</t>
  </si>
  <si>
    <t>CAN</t>
  </si>
  <si>
    <t>N104854</t>
  </si>
  <si>
    <t>P104854</t>
  </si>
  <si>
    <t>M</t>
  </si>
  <si>
    <t>T-S2</t>
  </si>
  <si>
    <t>Moyen</t>
  </si>
  <si>
    <t>N104860</t>
  </si>
  <si>
    <t>P104860</t>
  </si>
  <si>
    <t>Ensemble trop juste. Doit se mettre au travail.</t>
  </si>
  <si>
    <t>N104904</t>
  </si>
  <si>
    <t>P104904</t>
  </si>
  <si>
    <t>Satisfaisant. Elève sérieuse et impliquée.</t>
  </si>
  <si>
    <t>N104910</t>
  </si>
  <si>
    <t>P104910</t>
  </si>
  <si>
    <t>Élève volontaire malgré ses difficultés.</t>
  </si>
  <si>
    <t>N104936</t>
  </si>
  <si>
    <t>P104936</t>
  </si>
  <si>
    <t>ES</t>
  </si>
  <si>
    <t>T-ES</t>
  </si>
  <si>
    <t>Economique et social</t>
  </si>
  <si>
    <t>N104959</t>
  </si>
  <si>
    <t>P104959</t>
  </si>
  <si>
    <t>Ensemble satisfaisant. Doit veiller à être bien régulière dans son travail.</t>
  </si>
  <si>
    <t>N104979</t>
  </si>
  <si>
    <t>P104979</t>
  </si>
  <si>
    <t>N104980</t>
  </si>
  <si>
    <t>P104980</t>
  </si>
  <si>
    <t>N104797</t>
  </si>
  <si>
    <t>P104797</t>
  </si>
  <si>
    <t>Très bien dans l’ensemble. Elève sérieuse et pertinente.</t>
  </si>
  <si>
    <t>N104799</t>
  </si>
  <si>
    <t>P104799</t>
  </si>
  <si>
    <t>Très bien dans l’ensemble. Élève sérieuse et pertinente.</t>
  </si>
  <si>
    <t>N104804</t>
  </si>
  <si>
    <t>P104804</t>
  </si>
  <si>
    <t>N104810</t>
  </si>
  <si>
    <t>P104810</t>
  </si>
  <si>
    <t>Bien dans l’ensemble. Elève sérieuse et motivée.</t>
  </si>
  <si>
    <t>N105441</t>
  </si>
  <si>
    <t>P105441</t>
  </si>
  <si>
    <t>Lycée Michel Rocard</t>
  </si>
  <si>
    <t>T S-SI</t>
  </si>
  <si>
    <t>Très bon</t>
  </si>
  <si>
    <t>T S-SVT</t>
  </si>
  <si>
    <t>Bon</t>
  </si>
  <si>
    <t>N105404</t>
  </si>
  <si>
    <t>P105404</t>
  </si>
  <si>
    <t>Un ensemble très fragile.</t>
  </si>
  <si>
    <t>STL</t>
  </si>
  <si>
    <t>T STL</t>
  </si>
  <si>
    <t>Sciences et technologie de laboratoire</t>
  </si>
  <si>
    <t>Technologique</t>
  </si>
  <si>
    <t>N105428</t>
  </si>
  <si>
    <t>P105428</t>
  </si>
  <si>
    <t>N105439</t>
  </si>
  <si>
    <t>P105439</t>
  </si>
  <si>
    <t xml:space="preserve">réussira en études supérieures quelque soit son choix </t>
  </si>
  <si>
    <t>N105502</t>
  </si>
  <si>
    <t>P105502</t>
  </si>
  <si>
    <t>Soraya est une élève volontaire et travailleuse.</t>
  </si>
  <si>
    <t>N105504</t>
  </si>
  <si>
    <t>P105504</t>
  </si>
  <si>
    <t>Louane est une élève sérieuse et impliquée. Elle a toutes les qualités requises pour réussir.</t>
  </si>
  <si>
    <t>N105518</t>
  </si>
  <si>
    <t>P105518</t>
  </si>
  <si>
    <t>Gloria est une élève sérieuse et motivée, elle participe grandement en classe.</t>
  </si>
  <si>
    <t>N105527</t>
  </si>
  <si>
    <t>P105527</t>
  </si>
  <si>
    <t>Des résultats convenables.</t>
  </si>
  <si>
    <t>N105530</t>
  </si>
  <si>
    <t>P105530</t>
  </si>
  <si>
    <t>De bons résultats en SVT.</t>
  </si>
  <si>
    <t>N105554</t>
  </si>
  <si>
    <t>P105554</t>
  </si>
  <si>
    <t>Un ensemble convenable, élève sérieux.</t>
  </si>
  <si>
    <t>N105559</t>
  </si>
  <si>
    <t>P105559</t>
  </si>
  <si>
    <t>Claire a les moyens de réussir en licence.</t>
  </si>
  <si>
    <t>N105783</t>
  </si>
  <si>
    <t>P105783</t>
  </si>
  <si>
    <t>TS1</t>
  </si>
  <si>
    <t>Des capacités non exploitées. Ensemble moyen.</t>
  </si>
  <si>
    <t>N105790</t>
  </si>
  <si>
    <t>P105790</t>
  </si>
  <si>
    <t>TS3</t>
  </si>
  <si>
    <t>Élève sérieuse et motivée</t>
  </si>
  <si>
    <t>N105792</t>
  </si>
  <si>
    <t>P105792</t>
  </si>
  <si>
    <t>Élève autonome et motivée.</t>
  </si>
  <si>
    <t>N105804</t>
  </si>
  <si>
    <t>P105804</t>
  </si>
  <si>
    <t>Ensemble satisfaisant. Des capacités. Elève sérieuse, motivée et travailleuse.</t>
  </si>
  <si>
    <t>N105687</t>
  </si>
  <si>
    <t>P105687</t>
  </si>
  <si>
    <t>Lycée agricole DE POUEMBOUT</t>
  </si>
  <si>
    <t>STAV</t>
  </si>
  <si>
    <t>Sciences et Technologies de l'agronomie et du vivant</t>
  </si>
  <si>
    <t>N105688</t>
  </si>
  <si>
    <t>P105688</t>
  </si>
  <si>
    <t>N105703</t>
  </si>
  <si>
    <t>P105703</t>
  </si>
  <si>
    <t>Elève sérieux,et très appliqué. Des capacités. Ensemble très satisfaisant</t>
  </si>
  <si>
    <t>N105709</t>
  </si>
  <si>
    <t>P105709</t>
  </si>
  <si>
    <t>Élève sérieuse et motivée.</t>
  </si>
  <si>
    <t>N105710</t>
  </si>
  <si>
    <t>P105710</t>
  </si>
  <si>
    <t>TS4</t>
  </si>
  <si>
    <t xml:space="preserve">Brillante élève. De grandes capacités dans l'ensemble des matières. </t>
  </si>
  <si>
    <t>N105716</t>
  </si>
  <si>
    <t>P105716</t>
  </si>
  <si>
    <t>Ensemble satisfaisant. Capable de mieux. Elève sérieux.</t>
  </si>
  <si>
    <t>N105717</t>
  </si>
  <si>
    <t>P105717</t>
  </si>
  <si>
    <t>Elève très motivée pour exercer dans le domaine de la santé. Elève sérieuse et impliquée en classe.</t>
  </si>
  <si>
    <t>N105718</t>
  </si>
  <si>
    <t>P105718</t>
  </si>
  <si>
    <t>Elève sérieuse avec des capacités scientifiques. Très motivée et impliquée dans son travail.</t>
  </si>
  <si>
    <t>N105728</t>
  </si>
  <si>
    <t>P105728</t>
  </si>
  <si>
    <t>TS2</t>
  </si>
  <si>
    <t>olympiades, bénévolat, sportive de haut niveau en équitation (championnats de France)</t>
  </si>
  <si>
    <t>N105729</t>
  </si>
  <si>
    <t>P105729</t>
  </si>
  <si>
    <t>délégué de classe, concours scolaires, compétitions sportives de haut niveau (voile), nombreux séjours linguistiques</t>
  </si>
  <si>
    <t>N105733</t>
  </si>
  <si>
    <t>P105733</t>
  </si>
  <si>
    <t xml:space="preserve">Elève avec des capacités dans l'analyse scientifique. Très motivé pour réussir dans le domaine de la santé. </t>
  </si>
  <si>
    <t>N105738</t>
  </si>
  <si>
    <t>P105738</t>
  </si>
  <si>
    <t>concours scolaires, nombreux séjours linguistiques</t>
  </si>
  <si>
    <t>N105747</t>
  </si>
  <si>
    <t>P105747</t>
  </si>
  <si>
    <t>Elève sérieux et très motivé. Ensemble correct.</t>
  </si>
  <si>
    <t>TES2</t>
  </si>
  <si>
    <t>N105749</t>
  </si>
  <si>
    <t>P105749</t>
  </si>
  <si>
    <t>Elève motivé par la discipline SVT. Le niveau demeure cependant fragile.</t>
  </si>
  <si>
    <t>N105776</t>
  </si>
  <si>
    <t>P105776</t>
  </si>
  <si>
    <t>N105781</t>
  </si>
  <si>
    <t>P105781</t>
  </si>
  <si>
    <t>Brillant élève dans l'ensemble des matières. Très sérieux et impliqué.</t>
  </si>
  <si>
    <t>N105823</t>
  </si>
  <si>
    <t>P105823</t>
  </si>
  <si>
    <t>Elève motivé avec un niveau scientifique moyen. Soucieux de progresser dans l'ensemble des matières.</t>
  </si>
  <si>
    <t>N105839</t>
  </si>
  <si>
    <t>P105839</t>
  </si>
  <si>
    <t>Ensemble satisfaisant. Des capacités. Elève sérieuse et motivée.</t>
  </si>
  <si>
    <t>N105840</t>
  </si>
  <si>
    <t>P105840</t>
  </si>
  <si>
    <t xml:space="preserve">Elève sérieuse et appliquée. Des capacités dans le domaine scientifique. </t>
  </si>
  <si>
    <t>N105844</t>
  </si>
  <si>
    <t>P105844</t>
  </si>
  <si>
    <t>Elève motivé dont le niveau scientifique est moyen. En progrès durant toute l'année.</t>
  </si>
  <si>
    <t>N105845</t>
  </si>
  <si>
    <t>P105845</t>
  </si>
  <si>
    <t xml:space="preserve">Elève motivé et soucieux de progresser. </t>
  </si>
  <si>
    <t>N105853</t>
  </si>
  <si>
    <t>P105853</t>
  </si>
  <si>
    <t xml:space="preserve">Elève motivée par le domaine environnemental. Des capacités en SVT. </t>
  </si>
  <si>
    <t>N105857</t>
  </si>
  <si>
    <t>P105857</t>
  </si>
  <si>
    <t>Elève sérieuse et appliquée. Des capacités à exploiter dans le domaine scientifique.</t>
  </si>
  <si>
    <t>N105858</t>
  </si>
  <si>
    <t>P105858</t>
  </si>
  <si>
    <t>Elève sérieuse et motivée. Ensemble satisfaisant.</t>
  </si>
  <si>
    <t>N105861</t>
  </si>
  <si>
    <t>P105861</t>
  </si>
  <si>
    <t>Elève sérieuse et très appliquée. Des capacités. Excellente attitude et travail remarquable.</t>
  </si>
  <si>
    <t>N105862</t>
  </si>
  <si>
    <t>P105862</t>
  </si>
  <si>
    <t>N105873</t>
  </si>
  <si>
    <t>P105873</t>
  </si>
  <si>
    <t xml:space="preserve">Ensemble satisfaisant. Des capacités. </t>
  </si>
  <si>
    <t>N105889</t>
  </si>
  <si>
    <t>P105889</t>
  </si>
  <si>
    <t>Des capacités certaines à réussir dans le domaine scientifique. Elève sérieuse et appliquée.</t>
  </si>
  <si>
    <t>N105892</t>
  </si>
  <si>
    <t>P105892</t>
  </si>
  <si>
    <t>déléguée de classe(collège), bénévolat, compétitions sportives (voile)</t>
  </si>
  <si>
    <t>N105898</t>
  </si>
  <si>
    <t>P105898</t>
  </si>
  <si>
    <t>Elève dont le niveau scientifique demeure fragile. Cependant on note une motivation lui permettant de réussir dans les études supérieures.</t>
  </si>
  <si>
    <t>N105906</t>
  </si>
  <si>
    <t>P105906</t>
  </si>
  <si>
    <t>Élève sérieuse qui a été pénalisée par des absences pour raisons médicales.</t>
  </si>
  <si>
    <t>N105912</t>
  </si>
  <si>
    <t>P105912</t>
  </si>
  <si>
    <t>L'ensemble reste satisfaisant. Capable de mieux.</t>
  </si>
  <si>
    <t>N105927</t>
  </si>
  <si>
    <t>P105927</t>
  </si>
  <si>
    <t>Elève  dont les efforts sont irréguliers. Le niveau est fragile.</t>
  </si>
  <si>
    <t>N105931</t>
  </si>
  <si>
    <t>P105931</t>
  </si>
  <si>
    <t>Elève brillante dans l'ensemble des matières scientifiques. Des capacités et une grande motivation pour réussir dans le domaine scientifique.</t>
  </si>
  <si>
    <t>N105935</t>
  </si>
  <si>
    <t>P105935</t>
  </si>
  <si>
    <t>Elève motivée pour réussir une classe préparatoire. Des capacités en science. Sérieuse dans le travail.</t>
  </si>
  <si>
    <t>N105953</t>
  </si>
  <si>
    <t>P105953</t>
  </si>
  <si>
    <t xml:space="preserve">Elève motivée ayant des difficultés dans l'ensemble du domaine scientifique. </t>
  </si>
  <si>
    <t>N105963</t>
  </si>
  <si>
    <t>P105963</t>
  </si>
  <si>
    <t>N105965</t>
  </si>
  <si>
    <t>P105965</t>
  </si>
  <si>
    <t>concours scolaires, sport de haut niveau (windsurf), séjours linguistiques</t>
  </si>
  <si>
    <t>N105971</t>
  </si>
  <si>
    <t>P105971</t>
  </si>
  <si>
    <t>déléguée de classe, nombreux concours scolaires, compétitions sportives, séjours linguistiques</t>
  </si>
  <si>
    <t>N106238</t>
  </si>
  <si>
    <t>P106238</t>
  </si>
  <si>
    <t>TS</t>
  </si>
  <si>
    <t>N106243</t>
  </si>
  <si>
    <t>P106243</t>
  </si>
  <si>
    <t>STI2D</t>
  </si>
  <si>
    <t>TSTI2D</t>
  </si>
  <si>
    <t>Sciences et Technologies de l'Industrie et du Développement Durable</t>
  </si>
  <si>
    <t>Faible</t>
  </si>
  <si>
    <t>N106257</t>
  </si>
  <si>
    <t>P106257</t>
  </si>
  <si>
    <t>N106283</t>
  </si>
  <si>
    <t>P106283</t>
  </si>
  <si>
    <t xml:space="preserve">A participé aux Olympiades de chimie pendant les vacances d'Août </t>
  </si>
  <si>
    <t>N106294</t>
  </si>
  <si>
    <t>P106294</t>
  </si>
  <si>
    <t>N106321</t>
  </si>
  <si>
    <t>P106321</t>
  </si>
  <si>
    <t>N106175</t>
  </si>
  <si>
    <t>P106175</t>
  </si>
  <si>
    <t>N202243</t>
  </si>
  <si>
    <t>P202243</t>
  </si>
  <si>
    <t>Non scolarisé</t>
  </si>
  <si>
    <t>2016-2017</t>
  </si>
  <si>
    <t>N202249</t>
  </si>
  <si>
    <t>P202249</t>
  </si>
  <si>
    <t>Université de la Nouvelle-Calédonie</t>
  </si>
  <si>
    <t>AB</t>
  </si>
  <si>
    <t>N108894</t>
  </si>
  <si>
    <t>P108894</t>
  </si>
  <si>
    <t>N108901</t>
  </si>
  <si>
    <t>P108901</t>
  </si>
  <si>
    <t>N108931</t>
  </si>
  <si>
    <t>P108931</t>
  </si>
  <si>
    <t>élève déléguée de sa classe</t>
  </si>
  <si>
    <t>N108936</t>
  </si>
  <si>
    <t>P108936</t>
  </si>
  <si>
    <t>N108937</t>
  </si>
  <si>
    <t>P108937</t>
  </si>
  <si>
    <t>N104695</t>
  </si>
  <si>
    <t>P104695</t>
  </si>
  <si>
    <t>Lycée Williama Haudra</t>
  </si>
  <si>
    <t>TS SVT</t>
  </si>
  <si>
    <t>Le parcours scolaire d'Isayah a été satisfaisant au lycée des Iles. Il a les capacités de réussir ses études supérieures.</t>
  </si>
  <si>
    <t>N104713</t>
  </si>
  <si>
    <t>P104713</t>
  </si>
  <si>
    <t>T ES L</t>
  </si>
  <si>
    <t>N108264</t>
  </si>
  <si>
    <t>P108264</t>
  </si>
  <si>
    <t>N108267</t>
  </si>
  <si>
    <t>P108267</t>
  </si>
  <si>
    <t>N108270</t>
  </si>
  <si>
    <t>P108270</t>
  </si>
  <si>
    <t>N108278</t>
  </si>
  <si>
    <t>P108278</t>
  </si>
  <si>
    <t xml:space="preserve">Élève intéressé par les SVT et qui possède une grande curiosité et une bonne culture scientifique. </t>
  </si>
  <si>
    <t>N108280</t>
  </si>
  <si>
    <t>P108280</t>
  </si>
  <si>
    <t xml:space="preserve">Un élève sérieux et attentif. De la volonté pour réussir. </t>
  </si>
  <si>
    <t>N104770</t>
  </si>
  <si>
    <t>P104770</t>
  </si>
  <si>
    <t>Richard a fait un parcours très satisfaisant au lycée Williama Haudra. De plus il s'est investi dans les activités sportives (volley-ball), et dans le Brevet d'Initiation Aéronautique. Ses capacités de réussite pour des études supérieures sont grandes.</t>
  </si>
  <si>
    <t>N108487</t>
  </si>
  <si>
    <t>P108487</t>
  </si>
  <si>
    <t>N108488</t>
  </si>
  <si>
    <t>P108488</t>
  </si>
  <si>
    <t>N108491</t>
  </si>
  <si>
    <t>P108491</t>
  </si>
  <si>
    <t>N108492</t>
  </si>
  <si>
    <t>P108492</t>
  </si>
  <si>
    <t>N108495</t>
  </si>
  <si>
    <t>P108495</t>
  </si>
  <si>
    <t>N108496</t>
  </si>
  <si>
    <t>P108496</t>
  </si>
  <si>
    <t xml:space="preserve">Elève volontaire et impliqué. </t>
  </si>
  <si>
    <t>N108504</t>
  </si>
  <si>
    <t>P108504</t>
  </si>
  <si>
    <t>N108505</t>
  </si>
  <si>
    <t>P108505</t>
  </si>
  <si>
    <t>Elève intéressé par la Biologie.</t>
  </si>
  <si>
    <t>N107169</t>
  </si>
  <si>
    <t>P107169</t>
  </si>
  <si>
    <t>ST2S</t>
  </si>
  <si>
    <t>TST2S1</t>
  </si>
  <si>
    <t>Sciences et technologies de la santé et du social</t>
  </si>
  <si>
    <t>N107171</t>
  </si>
  <si>
    <t>P107171</t>
  </si>
  <si>
    <t>N107178</t>
  </si>
  <si>
    <t>P107178</t>
  </si>
  <si>
    <t>N107192</t>
  </si>
  <si>
    <t>P107192</t>
  </si>
  <si>
    <t>Excellente élève. Autonome, méthodique et rigoureuse.</t>
  </si>
  <si>
    <t>N108517</t>
  </si>
  <si>
    <t>P108517</t>
  </si>
  <si>
    <t>N108518</t>
  </si>
  <si>
    <t>P108518</t>
  </si>
  <si>
    <t>Une attitude exemplaire, un travail de qualité et un projet mûrement réfléchi présagent d'une belle réussite dans la voie demandée.</t>
  </si>
  <si>
    <t>N108520</t>
  </si>
  <si>
    <t>P108520</t>
  </si>
  <si>
    <t>TS5</t>
  </si>
  <si>
    <t>N108522</t>
  </si>
  <si>
    <t>P108522</t>
  </si>
  <si>
    <t>Un projet mûrement réfléchi et en corrélation avec les capacités démontrées.</t>
  </si>
  <si>
    <t>N108527</t>
  </si>
  <si>
    <t>P108527</t>
  </si>
  <si>
    <t xml:space="preserve">Du sérieux et de la bonne volonté aussi. </t>
  </si>
  <si>
    <t>N108534</t>
  </si>
  <si>
    <t>P108534</t>
  </si>
  <si>
    <t xml:space="preserve">Beaucoup de sérieux et d’implication qui devraient participer à la réussite dans le supérieur. </t>
  </si>
  <si>
    <t>N107221</t>
  </si>
  <si>
    <t>P107221</t>
  </si>
  <si>
    <t>N107234</t>
  </si>
  <si>
    <t>P107234</t>
  </si>
  <si>
    <t>TST2S3</t>
  </si>
  <si>
    <t>N107048</t>
  </si>
  <si>
    <t>P107048</t>
  </si>
  <si>
    <t>N107054</t>
  </si>
  <si>
    <t>P107054</t>
  </si>
  <si>
    <t>N108540</t>
  </si>
  <si>
    <t>P108540</t>
  </si>
  <si>
    <t>N108546</t>
  </si>
  <si>
    <t>P108546</t>
  </si>
  <si>
    <t>N108550</t>
  </si>
  <si>
    <t>P108550</t>
  </si>
  <si>
    <t xml:space="preserve">Des efforts réguliers pour obtenir des résultats honorables notamment en SVT ce qui devrait permettre une réussite dans la voie demandée. </t>
  </si>
  <si>
    <t>N108081</t>
  </si>
  <si>
    <t>P108081</t>
  </si>
  <si>
    <t>Lycée Antoine Kela</t>
  </si>
  <si>
    <t>T S</t>
  </si>
  <si>
    <t>Très bon esprit scientifique (élève très vif)</t>
  </si>
  <si>
    <t>N107062</t>
  </si>
  <si>
    <t>P107062</t>
  </si>
  <si>
    <t>N107065</t>
  </si>
  <si>
    <t>P107065</t>
  </si>
  <si>
    <t>N108574</t>
  </si>
  <si>
    <t>P108574</t>
  </si>
  <si>
    <t>Excellente élève ! Tant dans le travail que dans l'implication et la motivation ! Elle ne pourra que réussir dans les formations demandées.</t>
  </si>
  <si>
    <t>N108105</t>
  </si>
  <si>
    <t>P108105</t>
  </si>
  <si>
    <t>Élève discret mais appliqué et impliqué dans son travail.</t>
  </si>
  <si>
    <t>N107100</t>
  </si>
  <si>
    <t>P107100</t>
  </si>
  <si>
    <t>N107104</t>
  </si>
  <si>
    <t>P107104</t>
  </si>
  <si>
    <t>N108137</t>
  </si>
  <si>
    <t>P108137</t>
  </si>
  <si>
    <t>N107137</t>
  </si>
  <si>
    <t>P107137</t>
  </si>
  <si>
    <t>TST2S2</t>
  </si>
  <si>
    <t>N106519</t>
  </si>
  <si>
    <t>P106519</t>
  </si>
  <si>
    <t>N108312</t>
  </si>
  <si>
    <t>P108312</t>
  </si>
  <si>
    <t xml:space="preserve">Des qualités indéniables de sérieux et d'investissement personnel. </t>
  </si>
  <si>
    <t>N108322</t>
  </si>
  <si>
    <t>P108322</t>
  </si>
  <si>
    <t>Elève volontaire et dynamique, très motivé par les Sciences. Une grande capacité de travail et une bonne motivation sont des atouts de réussite dans les filières demandées.</t>
  </si>
  <si>
    <t>N106826</t>
  </si>
  <si>
    <t>P106826</t>
  </si>
  <si>
    <t>N106844</t>
  </si>
  <si>
    <t>P106844</t>
  </si>
  <si>
    <t>N108344</t>
  </si>
  <si>
    <t>P108344</t>
  </si>
  <si>
    <t>élève très sérieuse et investie</t>
  </si>
  <si>
    <t>N108351</t>
  </si>
  <si>
    <t>P108351</t>
  </si>
  <si>
    <t>TES3</t>
  </si>
  <si>
    <t>N106856</t>
  </si>
  <si>
    <t>P106856</t>
  </si>
  <si>
    <t>N108362</t>
  </si>
  <si>
    <t>P108362</t>
  </si>
  <si>
    <t xml:space="preserve">Élève qui possède toutes les qualités requises pour réussir quelle que soit la filière. Une grande maturité intellectuelle. </t>
  </si>
  <si>
    <t>N108369</t>
  </si>
  <si>
    <t>P108369</t>
  </si>
  <si>
    <t>Elève ayant des qualités globalement satisfaisantes, à la fois en matières littéraires et en sciences. Curieux de beaucoup de chose, il est volontaire et soucieux de bien faire.</t>
  </si>
  <si>
    <t>N108371</t>
  </si>
  <si>
    <t>P108371</t>
  </si>
  <si>
    <t>Très bon travail. Elève sérieux et rigoureux. Il a toutes la capacités requises pour réussir dans les formations demandées.</t>
  </si>
  <si>
    <t>N108358</t>
  </si>
  <si>
    <t>P108358</t>
  </si>
  <si>
    <t>Très bon élément</t>
  </si>
  <si>
    <t>N108374</t>
  </si>
  <si>
    <t>P108374</t>
  </si>
  <si>
    <t>Un travail sérieux et goût marqué pour la SVT où l'élève fournit un travail de qualité.</t>
  </si>
  <si>
    <t>N108381</t>
  </si>
  <si>
    <t>P108381</t>
  </si>
  <si>
    <t>N108384</t>
  </si>
  <si>
    <t>P108384</t>
  </si>
  <si>
    <t>N108387</t>
  </si>
  <si>
    <t>P108387</t>
  </si>
  <si>
    <t xml:space="preserve">Des qualités littéraires intéressantes. </t>
  </si>
  <si>
    <t>N108392</t>
  </si>
  <si>
    <t>P108392</t>
  </si>
  <si>
    <t>N108397</t>
  </si>
  <si>
    <t>P108397</t>
  </si>
  <si>
    <t>Un travail régulier, une attitude volontaire et un goût affirmé pour la SVT laissent présager d'une belle réussite dans la voie choisie.</t>
  </si>
  <si>
    <t>N108399</t>
  </si>
  <si>
    <t>P108399</t>
  </si>
  <si>
    <t>N108408</t>
  </si>
  <si>
    <t>P108408</t>
  </si>
  <si>
    <t>N106926</t>
  </si>
  <si>
    <t>P106926</t>
  </si>
  <si>
    <t>N108415</t>
  </si>
  <si>
    <t>P108415</t>
  </si>
  <si>
    <t xml:space="preserve">Un excellent profil et une grande motivation pour les études supérieures. Possède toutes les qualités pour réussir. </t>
  </si>
  <si>
    <t>N108429</t>
  </si>
  <si>
    <t>P108429</t>
  </si>
  <si>
    <t>N108452</t>
  </si>
  <si>
    <t>P108452</t>
  </si>
  <si>
    <t>élève avec des capacités-</t>
  </si>
  <si>
    <t>N106967</t>
  </si>
  <si>
    <t>P106967</t>
  </si>
  <si>
    <t>N108462</t>
  </si>
  <si>
    <t>P108462</t>
  </si>
  <si>
    <t>Elève appliquée et soucieuse de bien faire.</t>
  </si>
  <si>
    <t>N108468</t>
  </si>
  <si>
    <t>P108468</t>
  </si>
  <si>
    <t xml:space="preserve">Des qualités indéniables de sérieux et d'application et un souci de bien faire. </t>
  </si>
  <si>
    <t>N106995</t>
  </si>
  <si>
    <t>P106995</t>
  </si>
  <si>
    <t>N107001</t>
  </si>
  <si>
    <t>P107001</t>
  </si>
  <si>
    <t>N107931</t>
  </si>
  <si>
    <t>P107931</t>
  </si>
  <si>
    <t>N108204</t>
  </si>
  <si>
    <t>P108204</t>
  </si>
  <si>
    <t>Une attitude et des résultats exemplaires et un grand potentiel sont des gages d'une réussite brillante dans la voie choisie.</t>
  </si>
  <si>
    <t>N108211</t>
  </si>
  <si>
    <t>P108211</t>
  </si>
  <si>
    <t>N108224</t>
  </si>
  <si>
    <t>P108224</t>
  </si>
  <si>
    <t>Elève travailleuse, sérieuse et très rigoureuse. Elle a toutes les capacités pour réussir en LAS - SVT (Trec 5).</t>
  </si>
  <si>
    <t>N108225</t>
  </si>
  <si>
    <t>P108225</t>
  </si>
  <si>
    <t>élève discrète mais efficace</t>
  </si>
  <si>
    <t>N108227</t>
  </si>
  <si>
    <t>P108227</t>
  </si>
  <si>
    <t>N108232</t>
  </si>
  <si>
    <t>P108232</t>
  </si>
  <si>
    <t>N108237</t>
  </si>
  <si>
    <t>P108237</t>
  </si>
  <si>
    <t xml:space="preserve">Une élève studieuse qui essaie toujours de bien faire. </t>
  </si>
  <si>
    <t>N108238</t>
  </si>
  <si>
    <t>P108238</t>
  </si>
  <si>
    <t xml:space="preserve">Un sérieux et une application indéniables. </t>
  </si>
  <si>
    <t>N108255</t>
  </si>
  <si>
    <t>P108255</t>
  </si>
  <si>
    <t>Elève discrète mais sérieuse, travailleuse et soucieuse de bien faire.</t>
  </si>
  <si>
    <t>N107269</t>
  </si>
  <si>
    <t>P107269</t>
  </si>
  <si>
    <t>N107271</t>
  </si>
  <si>
    <t>P107271</t>
  </si>
  <si>
    <t>N107281</t>
  </si>
  <si>
    <t>P107281</t>
  </si>
  <si>
    <t>N107548</t>
  </si>
  <si>
    <t>P107548</t>
  </si>
  <si>
    <t>T03S SVT</t>
  </si>
  <si>
    <t>N107568</t>
  </si>
  <si>
    <t>P107568</t>
  </si>
  <si>
    <t>N107650</t>
  </si>
  <si>
    <t>P107650</t>
  </si>
  <si>
    <t>N108016</t>
  </si>
  <si>
    <t>P108016</t>
  </si>
  <si>
    <t>N107722</t>
  </si>
  <si>
    <t>P107722</t>
  </si>
  <si>
    <t>N107797</t>
  </si>
  <si>
    <t>P107797</t>
  </si>
  <si>
    <t>Du sérieux et de la volonté. Elève méritante.</t>
  </si>
  <si>
    <t>N107826</t>
  </si>
  <si>
    <t>P107826</t>
  </si>
  <si>
    <t>N107454</t>
  </si>
  <si>
    <t>P107454</t>
  </si>
  <si>
    <t>N107439</t>
  </si>
  <si>
    <t>P107439</t>
  </si>
  <si>
    <t xml:space="preserve">Une bonne culture générale et un souci de bien faire. </t>
  </si>
  <si>
    <t>N108180</t>
  </si>
  <si>
    <t>P108180</t>
  </si>
  <si>
    <t>N108186</t>
  </si>
  <si>
    <t>P108186</t>
  </si>
  <si>
    <t>Vainqueur du concours australien au niveau terminale.-Lauréate des Olympiades de Mathématiques.</t>
  </si>
  <si>
    <t>N108188</t>
  </si>
  <si>
    <t>P108188</t>
  </si>
  <si>
    <t>élève active et sérieuse</t>
  </si>
  <si>
    <t>N108190</t>
  </si>
  <si>
    <t>P108190</t>
  </si>
  <si>
    <t xml:space="preserve">Travail, sérieux et assiduité incontestables. Une élève remarquable. </t>
  </si>
  <si>
    <t>N107912</t>
  </si>
  <si>
    <t>P107912</t>
  </si>
  <si>
    <t>N108846</t>
  </si>
  <si>
    <t>P108846</t>
  </si>
  <si>
    <t>Lycée Saint Leon</t>
  </si>
  <si>
    <t>2015-2016</t>
  </si>
  <si>
    <t>N202573</t>
  </si>
  <si>
    <t>P202573</t>
  </si>
  <si>
    <t>Scolarisé dans le supérieur à l'étranger</t>
  </si>
  <si>
    <t>The University of Melbourne</t>
  </si>
  <si>
    <t>TB</t>
  </si>
  <si>
    <t>N203055</t>
  </si>
  <si>
    <t>P203055</t>
  </si>
  <si>
    <t>Scolarisé dans le supérieur en France</t>
  </si>
  <si>
    <t>N202813</t>
  </si>
  <si>
    <t>P202813</t>
  </si>
  <si>
    <t>université catholique de louvain</t>
  </si>
  <si>
    <t>N203345</t>
  </si>
  <si>
    <t>P203345</t>
  </si>
  <si>
    <t>Endeavour College of Natural Health</t>
  </si>
  <si>
    <t>N202684</t>
  </si>
  <si>
    <t>P202684</t>
  </si>
  <si>
    <t>2014-2015</t>
  </si>
  <si>
    <t>N202735</t>
  </si>
  <si>
    <t>P202735</t>
  </si>
  <si>
    <t>Blaise Pascal</t>
  </si>
  <si>
    <t>W &amp; F</t>
  </si>
  <si>
    <t>LAP</t>
  </si>
  <si>
    <t>LGN</t>
  </si>
  <si>
    <t>Do Kamo</t>
  </si>
  <si>
    <t>LJG</t>
  </si>
  <si>
    <t>Anova</t>
  </si>
  <si>
    <t>SVT</t>
  </si>
  <si>
    <t>SI</t>
  </si>
  <si>
    <t>Pts Bac</t>
  </si>
  <si>
    <t>Bilan</t>
  </si>
  <si>
    <t>Lycée</t>
  </si>
  <si>
    <t>Appréciation</t>
  </si>
  <si>
    <t>Pt Rang</t>
  </si>
  <si>
    <t>Français Oral Bac</t>
  </si>
  <si>
    <t>Français Ecrit Bac</t>
  </si>
  <si>
    <t>TPE</t>
  </si>
  <si>
    <t>Pt Maths</t>
  </si>
  <si>
    <t>Rang</t>
  </si>
  <si>
    <t>∆ Classe</t>
  </si>
  <si>
    <t>Classe Maths</t>
  </si>
  <si>
    <t>Maths Note</t>
  </si>
  <si>
    <t>PC Note</t>
  </si>
  <si>
    <t>Classe PC</t>
  </si>
  <si>
    <t>Pt PC</t>
  </si>
  <si>
    <t>SVT Note</t>
  </si>
  <si>
    <t>Classe SVT</t>
  </si>
  <si>
    <t>Pt SVT</t>
  </si>
  <si>
    <t>SCOL</t>
  </si>
  <si>
    <t>TOTAL Terminale</t>
  </si>
  <si>
    <t>SCORE</t>
  </si>
  <si>
    <t>Bonus</t>
  </si>
  <si>
    <t>SCORE FINAL</t>
  </si>
  <si>
    <t>PC</t>
  </si>
  <si>
    <t>Cap à Réussir (inversé)</t>
  </si>
  <si>
    <t>Bonus Classe</t>
  </si>
  <si>
    <t>Maths 1e</t>
  </si>
  <si>
    <t>Classe Maths 1e</t>
  </si>
  <si>
    <t>PC 1e</t>
  </si>
  <si>
    <t>Classe PC 1e</t>
  </si>
  <si>
    <t>SVT 1e</t>
  </si>
  <si>
    <t>Classe SVT 1e</t>
  </si>
  <si>
    <t>SCIENCES TERM</t>
  </si>
  <si>
    <t>SCIENCES 1e</t>
  </si>
  <si>
    <t>Elève très volontaire et sérieuse</t>
  </si>
  <si>
    <t>Admis en TREC7</t>
  </si>
  <si>
    <t>Admis en TREC5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</si>
</sst>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horizontal="center"/>
    </xf>
    <xf numFmtId="0" fontId="0" fillId="0" borderId="10" xfId="0" applyBorder="1"/>
    <xf numFmtId="0" fontId="0" fillId="33" borderId="10" xfId="0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/>
    </xf>
    <xf numFmtId="2" fontId="0" fillId="33" borderId="10" xfId="0" applyNumberFormat="1" applyFill="1" applyBorder="1" applyAlignment="1">
      <alignment horizontal="center"/>
    </xf>
    <xf numFmtId="2" fontId="16" fillId="33" borderId="10" xfId="0" applyNumberFormat="1" applyFont="1" applyFill="1" applyBorder="1" applyAlignment="1">
      <alignment horizontal="center" vertical="center" wrapText="1"/>
    </xf>
    <xf numFmtId="0" fontId="0" fillId="33" borderId="10" xfId="0" applyFill="1" applyBorder="1" applyAlignment="1">
      <alignment horizontal="center"/>
    </xf>
    <xf numFmtId="2" fontId="18" fillId="0" borderId="10" xfId="0" applyNumberFormat="1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8" fillId="33" borderId="10" xfId="0" applyFont="1" applyFill="1" applyBorder="1" applyAlignment="1">
      <alignment horizontal="center" vertical="center" wrapText="1"/>
    </xf>
    <xf numFmtId="0" fontId="0" fillId="34" borderId="0" xfId="0" applyFill="1"/>
    <xf numFmtId="0" fontId="18" fillId="34" borderId="10" xfId="0" applyFont="1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18" fillId="36" borderId="10" xfId="0" applyFont="1" applyFill="1" applyBorder="1" applyAlignment="1">
      <alignment horizontal="center" vertical="center" wrapText="1"/>
    </xf>
    <xf numFmtId="0" fontId="16" fillId="36" borderId="0" xfId="0" applyFont="1" applyFill="1"/>
    <xf numFmtId="0" fontId="16" fillId="36" borderId="10" xfId="0" applyFont="1" applyFill="1" applyBorder="1" applyAlignment="1">
      <alignment horizontal="center"/>
    </xf>
    <xf numFmtId="0" fontId="18" fillId="37" borderId="10" xfId="0" applyFont="1" applyFill="1" applyBorder="1" applyAlignment="1">
      <alignment horizontal="center" vertical="center" wrapText="1"/>
    </xf>
    <xf numFmtId="2" fontId="0" fillId="37" borderId="10" xfId="0" applyNumberFormat="1" applyFill="1" applyBorder="1" applyAlignment="1">
      <alignment horizontal="center"/>
    </xf>
    <xf numFmtId="0" fontId="16" fillId="37" borderId="0" xfId="0" applyFont="1" applyFill="1"/>
    <xf numFmtId="2" fontId="16" fillId="37" borderId="10" xfId="0" applyNumberFormat="1" applyFont="1" applyFill="1" applyBorder="1" applyAlignment="1">
      <alignment horizontal="center"/>
    </xf>
    <xf numFmtId="0" fontId="16" fillId="0" borderId="0" xfId="0" applyFont="1" applyFill="1"/>
    <xf numFmtId="0" fontId="16" fillId="0" borderId="0" xfId="0" applyFont="1"/>
    <xf numFmtId="0" fontId="0" fillId="37" borderId="10" xfId="0" applyFill="1" applyBorder="1" applyAlignment="1">
      <alignment horizontal="center"/>
    </xf>
    <xf numFmtId="0" fontId="0" fillId="37" borderId="10" xfId="0" applyFill="1" applyBorder="1" applyAlignment="1">
      <alignment horizontal="center" vertical="center" wrapText="1"/>
    </xf>
    <xf numFmtId="0" fontId="16" fillId="38" borderId="10" xfId="0" applyFont="1" applyFill="1" applyBorder="1" applyAlignment="1">
      <alignment horizontal="center" vertical="center" wrapText="1"/>
    </xf>
    <xf numFmtId="0" fontId="16" fillId="38" borderId="10" xfId="0" applyFont="1" applyFill="1" applyBorder="1" applyAlignment="1">
      <alignment horizontal="center"/>
    </xf>
    <xf numFmtId="2" fontId="16" fillId="38" borderId="10" xfId="0" applyNumberFormat="1" applyFont="1" applyFill="1" applyBorder="1" applyAlignment="1">
      <alignment horizontal="center"/>
    </xf>
    <xf numFmtId="0" fontId="0" fillId="39" borderId="10" xfId="0" applyFill="1" applyBorder="1"/>
    <xf numFmtId="0" fontId="0" fillId="39" borderId="10" xfId="0" applyFill="1" applyBorder="1" applyAlignment="1">
      <alignment vertical="center" wrapText="1"/>
    </xf>
    <xf numFmtId="0" fontId="16" fillId="35" borderId="10" xfId="0" applyFont="1" applyFill="1" applyBorder="1" applyAlignment="1">
      <alignment horizontal="center"/>
    </xf>
    <xf numFmtId="0" fontId="0" fillId="35" borderId="10" xfId="0" applyFill="1" applyBorder="1"/>
    <xf numFmtId="0" fontId="18" fillId="0" borderId="10" xfId="0" applyFont="1" applyFill="1" applyBorder="1" applyAlignment="1">
      <alignment horizontal="center" vertical="center" wrapText="1"/>
    </xf>
    <xf numFmtId="2" fontId="16" fillId="0" borderId="10" xfId="0" applyNumberFormat="1" applyFont="1" applyFill="1" applyBorder="1" applyAlignment="1">
      <alignment horizontal="center"/>
    </xf>
    <xf numFmtId="0" fontId="16" fillId="33" borderId="0" xfId="0" applyFont="1" applyFill="1"/>
    <xf numFmtId="2" fontId="16" fillId="33" borderId="10" xfId="0" applyNumberFormat="1" applyFont="1" applyFill="1" applyBorder="1" applyAlignment="1">
      <alignment horizontal="center"/>
    </xf>
    <xf numFmtId="0" fontId="16" fillId="34" borderId="0" xfId="0" applyFont="1" applyFill="1"/>
    <xf numFmtId="2" fontId="16" fillId="34" borderId="10" xfId="0" applyNumberFormat="1" applyFont="1" applyFill="1" applyBorder="1" applyAlignment="1">
      <alignment horizontal="center"/>
    </xf>
    <xf numFmtId="0" fontId="16" fillId="40" borderId="10" xfId="0" applyFont="1" applyFill="1" applyBorder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E190"/>
  <sheetViews>
    <sheetView tabSelected="1" topLeftCell="AD2" zoomScale="88" workbookViewId="0">
      <selection activeCell="E3" sqref="E3:E190"/>
    </sheetView>
  </sheetViews>
  <sheetFormatPr baseColWidth="10" defaultRowHeight="15" x14ac:dyDescent="0.2"/>
  <cols>
    <col min="1" max="1" width="7.6640625" style="4" customWidth="1"/>
    <col min="2" max="2" width="16" style="5" customWidth="1"/>
    <col min="3" max="3" width="10.83203125" style="31" customWidth="1"/>
    <col min="4" max="4" width="10.83203125" style="4" customWidth="1"/>
    <col min="5" max="5" width="10.83203125" style="34" customWidth="1"/>
    <col min="6" max="6" width="10.83203125" style="4" customWidth="1"/>
    <col min="7" max="8" width="10.83203125" style="5" customWidth="1"/>
    <col min="9" max="9" width="5.1640625" style="5" customWidth="1"/>
    <col min="10" max="10" width="7.6640625" style="4" customWidth="1"/>
    <col min="11" max="11" width="10.83203125" style="5" customWidth="1"/>
    <col min="12" max="12" width="21.1640625" style="5" customWidth="1"/>
    <col min="13" max="13" width="7.6640625" style="4" customWidth="1"/>
    <col min="14" max="14" width="0" style="5" hidden="1" customWidth="1"/>
    <col min="15" max="15" width="6.6640625" style="4" customWidth="1"/>
    <col min="16" max="16" width="8.1640625" style="5" hidden="1" customWidth="1"/>
    <col min="17" max="17" width="5.5" style="6" customWidth="1"/>
    <col min="18" max="22" width="5.5" style="4" customWidth="1"/>
    <col min="23" max="23" width="7.6640625" style="10" customWidth="1"/>
    <col min="24" max="24" width="48" style="5" customWidth="1"/>
    <col min="25" max="25" width="9" style="4" customWidth="1"/>
    <col min="26" max="26" width="5.83203125" style="12" customWidth="1"/>
    <col min="27" max="27" width="5.83203125" style="15" customWidth="1"/>
    <col min="28" max="31" width="5.83203125" style="4" customWidth="1"/>
    <col min="32" max="32" width="5.83203125" style="12" customWidth="1"/>
    <col min="33" max="34" width="5.83203125" style="4" customWidth="1"/>
    <col min="35" max="36" width="5.83203125" style="16" customWidth="1"/>
    <col min="37" max="37" width="5.83203125" style="1" customWidth="1"/>
    <col min="38" max="39" width="5.83203125" customWidth="1"/>
    <col min="40" max="43" width="5.83203125" style="1" customWidth="1"/>
    <col min="44" max="44" width="5.83203125" customWidth="1"/>
    <col min="45" max="45" width="5.83203125" style="18" customWidth="1"/>
    <col min="46" max="48" width="5.83203125" style="4" customWidth="1"/>
    <col min="49" max="49" width="5.83203125" style="23" customWidth="1"/>
    <col min="50" max="50" width="7.83203125" style="30" customWidth="1"/>
    <col min="51" max="53" width="5.83203125" style="29" customWidth="1"/>
    <col min="54" max="54" width="5.83203125" style="42" customWidth="1"/>
    <col min="55" max="57" width="5.83203125" style="29" customWidth="1"/>
    <col min="58" max="58" width="5.83203125" style="42" customWidth="1"/>
    <col min="59" max="61" width="5.83203125" style="29" customWidth="1"/>
    <col min="62" max="62" width="5.83203125" style="42" customWidth="1"/>
    <col min="63" max="63" width="11.1640625" style="44" customWidth="1"/>
    <col min="64" max="941" width="10.83203125" style="36"/>
    <col min="942" max="16384" width="10.83203125" style="5"/>
  </cols>
  <sheetData>
    <row r="1" spans="1:941" x14ac:dyDescent="0.2">
      <c r="W1" s="10" t="s">
        <v>1056</v>
      </c>
      <c r="X1" s="5" t="s">
        <v>1057</v>
      </c>
      <c r="Y1" s="21"/>
      <c r="Z1" s="21"/>
      <c r="AA1" s="38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39"/>
      <c r="AM1" s="39"/>
      <c r="AN1" s="21"/>
      <c r="AO1" s="21"/>
      <c r="AP1" s="21"/>
      <c r="AQ1" s="21"/>
      <c r="AR1" s="39"/>
      <c r="AS1" s="39"/>
      <c r="AX1" s="27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</row>
    <row r="2" spans="1:941" s="3" customFormat="1" ht="160" x14ac:dyDescent="0.2">
      <c r="A2" s="2" t="s">
        <v>0</v>
      </c>
      <c r="B2" s="3" t="s">
        <v>1</v>
      </c>
      <c r="C2" s="32" t="s">
        <v>1075</v>
      </c>
      <c r="D2" s="2" t="s">
        <v>1076</v>
      </c>
      <c r="E2" s="33" t="s">
        <v>1077</v>
      </c>
      <c r="F2" s="2" t="s">
        <v>2</v>
      </c>
      <c r="G2" s="3" t="s">
        <v>3</v>
      </c>
      <c r="H2" s="3" t="s">
        <v>4</v>
      </c>
      <c r="I2" s="3" t="s">
        <v>5</v>
      </c>
      <c r="J2" s="2" t="s">
        <v>6</v>
      </c>
      <c r="K2" s="3" t="s">
        <v>7</v>
      </c>
      <c r="L2" s="3" t="s">
        <v>8</v>
      </c>
      <c r="M2" s="2" t="s">
        <v>102</v>
      </c>
      <c r="N2" s="3" t="s">
        <v>9</v>
      </c>
      <c r="O2" s="2" t="s">
        <v>10</v>
      </c>
      <c r="P2" s="3" t="s">
        <v>11</v>
      </c>
      <c r="Q2" s="7" t="s">
        <v>1054</v>
      </c>
      <c r="R2" s="2" t="s">
        <v>12</v>
      </c>
      <c r="S2" s="2" t="s">
        <v>13</v>
      </c>
      <c r="T2" s="2" t="s">
        <v>14</v>
      </c>
      <c r="U2" s="2" t="s">
        <v>1079</v>
      </c>
      <c r="V2" s="2" t="s">
        <v>17</v>
      </c>
      <c r="W2" s="11" t="s">
        <v>1055</v>
      </c>
      <c r="X2" s="3" t="s">
        <v>15</v>
      </c>
      <c r="Y2" s="2" t="s">
        <v>16</v>
      </c>
      <c r="Z2" s="7" t="s">
        <v>1080</v>
      </c>
      <c r="AA2" s="8" t="s">
        <v>1066</v>
      </c>
      <c r="AB2" s="14" t="s">
        <v>1063</v>
      </c>
      <c r="AC2" s="8" t="s">
        <v>1065</v>
      </c>
      <c r="AD2" s="13" t="s">
        <v>1064</v>
      </c>
      <c r="AE2" s="14" t="s">
        <v>1058</v>
      </c>
      <c r="AF2" s="7" t="s">
        <v>1062</v>
      </c>
      <c r="AG2" s="8" t="s">
        <v>1067</v>
      </c>
      <c r="AH2" s="14" t="s">
        <v>1063</v>
      </c>
      <c r="AI2" s="8" t="s">
        <v>1068</v>
      </c>
      <c r="AJ2" s="13" t="s">
        <v>1064</v>
      </c>
      <c r="AK2" s="14" t="s">
        <v>1058</v>
      </c>
      <c r="AL2" s="17" t="s">
        <v>1069</v>
      </c>
      <c r="AM2" s="8" t="s">
        <v>1070</v>
      </c>
      <c r="AN2" s="14" t="s">
        <v>1063</v>
      </c>
      <c r="AO2" s="8" t="s">
        <v>1071</v>
      </c>
      <c r="AP2" s="13" t="s">
        <v>1064</v>
      </c>
      <c r="AQ2" s="14" t="s">
        <v>1058</v>
      </c>
      <c r="AR2" s="17" t="s">
        <v>1072</v>
      </c>
      <c r="AS2" s="19" t="s">
        <v>1087</v>
      </c>
      <c r="AT2" s="8" t="s">
        <v>1059</v>
      </c>
      <c r="AU2" s="8" t="s">
        <v>1060</v>
      </c>
      <c r="AV2" s="8" t="s">
        <v>1061</v>
      </c>
      <c r="AW2" s="22" t="s">
        <v>1073</v>
      </c>
      <c r="AX2" s="25" t="s">
        <v>1074</v>
      </c>
      <c r="AY2" s="40" t="s">
        <v>1081</v>
      </c>
      <c r="AZ2" s="40" t="s">
        <v>1082</v>
      </c>
      <c r="BA2" s="40" t="s">
        <v>1064</v>
      </c>
      <c r="BB2" s="17" t="s">
        <v>1062</v>
      </c>
      <c r="BC2" s="40" t="s">
        <v>1083</v>
      </c>
      <c r="BD2" s="40" t="s">
        <v>1084</v>
      </c>
      <c r="BE2" s="40" t="s">
        <v>1064</v>
      </c>
      <c r="BF2" s="17" t="s">
        <v>1069</v>
      </c>
      <c r="BG2" s="40" t="s">
        <v>1085</v>
      </c>
      <c r="BH2" s="40" t="s">
        <v>1086</v>
      </c>
      <c r="BI2" s="40" t="s">
        <v>1064</v>
      </c>
      <c r="BJ2" s="17" t="s">
        <v>1072</v>
      </c>
      <c r="BK2" s="19" t="s">
        <v>1088</v>
      </c>
      <c r="BL2" s="37" t="s">
        <v>18</v>
      </c>
      <c r="BM2" s="37" t="s">
        <v>19</v>
      </c>
      <c r="BN2" s="37" t="s">
        <v>20</v>
      </c>
      <c r="BO2" s="37" t="s">
        <v>21</v>
      </c>
      <c r="BP2" s="37" t="s">
        <v>22</v>
      </c>
      <c r="BQ2" s="37" t="s">
        <v>23</v>
      </c>
      <c r="BR2" s="37" t="s">
        <v>24</v>
      </c>
      <c r="BS2" s="37" t="s">
        <v>25</v>
      </c>
      <c r="BT2" s="37" t="s">
        <v>26</v>
      </c>
      <c r="BU2" s="37" t="s">
        <v>27</v>
      </c>
      <c r="BV2" s="37" t="s">
        <v>28</v>
      </c>
      <c r="BW2" s="37" t="s">
        <v>29</v>
      </c>
      <c r="BX2" s="37" t="s">
        <v>30</v>
      </c>
      <c r="BY2" s="37" t="s">
        <v>31</v>
      </c>
      <c r="BZ2" s="37" t="s">
        <v>32</v>
      </c>
      <c r="CA2" s="37" t="s">
        <v>33</v>
      </c>
      <c r="CB2" s="37" t="s">
        <v>34</v>
      </c>
      <c r="CC2" s="37" t="s">
        <v>35</v>
      </c>
      <c r="CD2" s="37" t="s">
        <v>36</v>
      </c>
      <c r="CE2" s="37" t="s">
        <v>37</v>
      </c>
      <c r="CF2" s="37" t="s">
        <v>38</v>
      </c>
      <c r="CG2" s="37" t="s">
        <v>39</v>
      </c>
      <c r="CH2" s="37" t="s">
        <v>40</v>
      </c>
      <c r="CI2" s="37" t="s">
        <v>41</v>
      </c>
      <c r="CJ2" s="37" t="s">
        <v>42</v>
      </c>
      <c r="CK2" s="37" t="s">
        <v>43</v>
      </c>
      <c r="CL2" s="37" t="s">
        <v>44</v>
      </c>
      <c r="CM2" s="37" t="s">
        <v>45</v>
      </c>
      <c r="CN2" s="37" t="s">
        <v>46</v>
      </c>
      <c r="CO2" s="37" t="s">
        <v>47</v>
      </c>
      <c r="CP2" s="37" t="s">
        <v>48</v>
      </c>
      <c r="CQ2" s="37" t="s">
        <v>49</v>
      </c>
      <c r="CR2" s="37" t="s">
        <v>50</v>
      </c>
      <c r="CS2" s="37" t="s">
        <v>51</v>
      </c>
      <c r="CT2" s="37" t="s">
        <v>52</v>
      </c>
      <c r="CU2" s="37" t="s">
        <v>53</v>
      </c>
      <c r="CV2" s="37" t="s">
        <v>54</v>
      </c>
      <c r="CW2" s="37" t="s">
        <v>55</v>
      </c>
      <c r="CX2" s="37" t="s">
        <v>56</v>
      </c>
      <c r="CY2" s="37" t="s">
        <v>57</v>
      </c>
      <c r="CZ2" s="37" t="s">
        <v>58</v>
      </c>
      <c r="DA2" s="37" t="s">
        <v>59</v>
      </c>
      <c r="DB2" s="37" t="s">
        <v>60</v>
      </c>
      <c r="DC2" s="37" t="s">
        <v>61</v>
      </c>
      <c r="DD2" s="37" t="s">
        <v>62</v>
      </c>
      <c r="DE2" s="37" t="s">
        <v>63</v>
      </c>
      <c r="DF2" s="37" t="s">
        <v>64</v>
      </c>
      <c r="DG2" s="37" t="s">
        <v>65</v>
      </c>
      <c r="DH2" s="37" t="s">
        <v>66</v>
      </c>
      <c r="DI2" s="37" t="s">
        <v>67</v>
      </c>
      <c r="DJ2" s="37" t="s">
        <v>68</v>
      </c>
      <c r="DK2" s="37" t="s">
        <v>69</v>
      </c>
      <c r="DL2" s="37" t="s">
        <v>70</v>
      </c>
      <c r="DM2" s="37" t="s">
        <v>71</v>
      </c>
      <c r="DN2" s="37" t="s">
        <v>72</v>
      </c>
      <c r="DO2" s="37" t="s">
        <v>73</v>
      </c>
      <c r="DP2" s="37" t="s">
        <v>74</v>
      </c>
      <c r="DQ2" s="37" t="s">
        <v>75</v>
      </c>
      <c r="DR2" s="37" t="s">
        <v>76</v>
      </c>
      <c r="DS2" s="37" t="s">
        <v>77</v>
      </c>
      <c r="DT2" s="37" t="s">
        <v>78</v>
      </c>
      <c r="DU2" s="37" t="s">
        <v>79</v>
      </c>
      <c r="DV2" s="37" t="s">
        <v>80</v>
      </c>
      <c r="DW2" s="37" t="s">
        <v>81</v>
      </c>
      <c r="DX2" s="37" t="s">
        <v>82</v>
      </c>
      <c r="DY2" s="37" t="s">
        <v>83</v>
      </c>
      <c r="DZ2" s="37" t="s">
        <v>84</v>
      </c>
      <c r="EA2" s="37" t="s">
        <v>85</v>
      </c>
      <c r="EB2" s="37" t="s">
        <v>86</v>
      </c>
      <c r="EC2" s="37" t="s">
        <v>87</v>
      </c>
      <c r="ED2" s="37" t="s">
        <v>88</v>
      </c>
      <c r="EE2" s="37" t="s">
        <v>89</v>
      </c>
      <c r="EF2" s="37" t="s">
        <v>90</v>
      </c>
      <c r="EG2" s="37" t="s">
        <v>91</v>
      </c>
      <c r="EH2" s="37" t="s">
        <v>92</v>
      </c>
      <c r="EI2" s="37" t="s">
        <v>93</v>
      </c>
      <c r="EJ2" s="37" t="s">
        <v>94</v>
      </c>
      <c r="EK2" s="37" t="s">
        <v>95</v>
      </c>
      <c r="EL2" s="37" t="s">
        <v>96</v>
      </c>
      <c r="EM2" s="37" t="s">
        <v>97</v>
      </c>
      <c r="EN2" s="37" t="s">
        <v>98</v>
      </c>
      <c r="EO2" s="37" t="s">
        <v>99</v>
      </c>
      <c r="EP2" s="37" t="s">
        <v>100</v>
      </c>
      <c r="EQ2" s="37" t="s">
        <v>101</v>
      </c>
      <c r="ER2" s="37" t="s">
        <v>102</v>
      </c>
      <c r="ES2" s="37" t="s">
        <v>103</v>
      </c>
      <c r="ET2" s="37" t="s">
        <v>104</v>
      </c>
      <c r="EU2" s="37" t="s">
        <v>105</v>
      </c>
      <c r="EV2" s="37" t="s">
        <v>106</v>
      </c>
      <c r="EW2" s="37" t="s">
        <v>107</v>
      </c>
      <c r="EX2" s="37" t="s">
        <v>108</v>
      </c>
      <c r="EY2" s="37" t="s">
        <v>109</v>
      </c>
      <c r="EZ2" s="37" t="s">
        <v>110</v>
      </c>
      <c r="FA2" s="37" t="s">
        <v>111</v>
      </c>
      <c r="FB2" s="37" t="s">
        <v>112</v>
      </c>
      <c r="FC2" s="37" t="s">
        <v>113</v>
      </c>
      <c r="FD2" s="37" t="s">
        <v>114</v>
      </c>
      <c r="FE2" s="37" t="s">
        <v>115</v>
      </c>
      <c r="FF2" s="37" t="s">
        <v>116</v>
      </c>
      <c r="FG2" s="37" t="s">
        <v>117</v>
      </c>
      <c r="FH2" s="37" t="s">
        <v>118</v>
      </c>
      <c r="FI2" s="37" t="s">
        <v>119</v>
      </c>
      <c r="FJ2" s="37" t="s">
        <v>120</v>
      </c>
      <c r="FK2" s="37" t="s">
        <v>121</v>
      </c>
      <c r="FL2" s="37" t="s">
        <v>122</v>
      </c>
      <c r="FM2" s="37" t="s">
        <v>123</v>
      </c>
      <c r="FN2" s="37" t="s">
        <v>124</v>
      </c>
      <c r="FO2" s="37" t="s">
        <v>125</v>
      </c>
      <c r="FP2" s="37" t="s">
        <v>126</v>
      </c>
      <c r="FQ2" s="37" t="s">
        <v>127</v>
      </c>
      <c r="FR2" s="37" t="s">
        <v>128</v>
      </c>
      <c r="FS2" s="37" t="s">
        <v>129</v>
      </c>
      <c r="FT2" s="37" t="s">
        <v>130</v>
      </c>
      <c r="FU2" s="37" t="s">
        <v>131</v>
      </c>
      <c r="FV2" s="37" t="s">
        <v>132</v>
      </c>
      <c r="FW2" s="37" t="s">
        <v>133</v>
      </c>
      <c r="FX2" s="37" t="s">
        <v>134</v>
      </c>
      <c r="FY2" s="37" t="s">
        <v>135</v>
      </c>
      <c r="FZ2" s="37" t="s">
        <v>136</v>
      </c>
      <c r="GA2" s="37" t="s">
        <v>137</v>
      </c>
      <c r="GB2" s="37" t="s">
        <v>138</v>
      </c>
      <c r="GC2" s="37" t="s">
        <v>139</v>
      </c>
      <c r="GD2" s="37" t="s">
        <v>140</v>
      </c>
      <c r="GE2" s="37" t="s">
        <v>141</v>
      </c>
      <c r="GF2" s="37" t="s">
        <v>142</v>
      </c>
      <c r="GG2" s="37" t="s">
        <v>143</v>
      </c>
      <c r="GH2" s="37" t="s">
        <v>144</v>
      </c>
      <c r="GI2" s="37" t="s">
        <v>145</v>
      </c>
      <c r="GJ2" s="37" t="s">
        <v>146</v>
      </c>
      <c r="GK2" s="37" t="s">
        <v>147</v>
      </c>
      <c r="GL2" s="37" t="s">
        <v>148</v>
      </c>
      <c r="GM2" s="37" t="s">
        <v>149</v>
      </c>
      <c r="GN2" s="37" t="s">
        <v>150</v>
      </c>
      <c r="GO2" s="37" t="s">
        <v>151</v>
      </c>
      <c r="GP2" s="37" t="s">
        <v>152</v>
      </c>
      <c r="GQ2" s="37" t="s">
        <v>153</v>
      </c>
      <c r="GR2" s="37" t="s">
        <v>154</v>
      </c>
      <c r="GS2" s="37" t="s">
        <v>155</v>
      </c>
      <c r="GT2" s="37" t="s">
        <v>156</v>
      </c>
      <c r="GU2" s="37" t="s">
        <v>157</v>
      </c>
      <c r="GV2" s="37" t="s">
        <v>158</v>
      </c>
      <c r="GW2" s="37" t="s">
        <v>159</v>
      </c>
      <c r="GX2" s="37" t="s">
        <v>160</v>
      </c>
      <c r="GY2" s="37" t="s">
        <v>161</v>
      </c>
      <c r="GZ2" s="37" t="s">
        <v>162</v>
      </c>
      <c r="HA2" s="37" t="s">
        <v>163</v>
      </c>
      <c r="HB2" s="37" t="s">
        <v>164</v>
      </c>
      <c r="HC2" s="37" t="s">
        <v>165</v>
      </c>
      <c r="HD2" s="37" t="s">
        <v>166</v>
      </c>
      <c r="HE2" s="37" t="s">
        <v>167</v>
      </c>
      <c r="HF2" s="37" t="s">
        <v>168</v>
      </c>
      <c r="HG2" s="37" t="s">
        <v>169</v>
      </c>
      <c r="HH2" s="37" t="s">
        <v>170</v>
      </c>
      <c r="HI2" s="37" t="s">
        <v>171</v>
      </c>
      <c r="HJ2" s="37" t="s">
        <v>172</v>
      </c>
      <c r="HK2" s="37" t="s">
        <v>173</v>
      </c>
      <c r="HL2" s="37" t="s">
        <v>174</v>
      </c>
      <c r="HM2" s="37" t="s">
        <v>175</v>
      </c>
      <c r="HN2" s="37" t="s">
        <v>176</v>
      </c>
      <c r="HO2" s="37" t="s">
        <v>177</v>
      </c>
      <c r="HP2" s="37" t="s">
        <v>178</v>
      </c>
      <c r="HQ2" s="37" t="s">
        <v>179</v>
      </c>
      <c r="HR2" s="37" t="s">
        <v>180</v>
      </c>
      <c r="HS2" s="37" t="s">
        <v>181</v>
      </c>
      <c r="HT2" s="37" t="s">
        <v>182</v>
      </c>
      <c r="HU2" s="37" t="s">
        <v>183</v>
      </c>
      <c r="HV2" s="37" t="s">
        <v>184</v>
      </c>
      <c r="HW2" s="37" t="s">
        <v>185</v>
      </c>
      <c r="HX2" s="37" t="s">
        <v>186</v>
      </c>
      <c r="HY2" s="37" t="s">
        <v>187</v>
      </c>
      <c r="HZ2" s="37" t="s">
        <v>188</v>
      </c>
      <c r="IA2" s="37" t="s">
        <v>189</v>
      </c>
      <c r="IB2" s="37" t="s">
        <v>190</v>
      </c>
      <c r="IC2" s="37" t="s">
        <v>191</v>
      </c>
      <c r="ID2" s="37" t="s">
        <v>192</v>
      </c>
      <c r="IE2" s="37" t="s">
        <v>193</v>
      </c>
      <c r="IF2" s="37" t="s">
        <v>194</v>
      </c>
      <c r="IG2" s="37" t="s">
        <v>195</v>
      </c>
      <c r="IH2" s="37" t="s">
        <v>196</v>
      </c>
      <c r="II2" s="37" t="s">
        <v>197</v>
      </c>
      <c r="IJ2" s="37" t="s">
        <v>198</v>
      </c>
      <c r="IK2" s="37" t="s">
        <v>199</v>
      </c>
      <c r="IL2" s="37" t="s">
        <v>200</v>
      </c>
      <c r="IM2" s="37" t="s">
        <v>201</v>
      </c>
      <c r="IN2" s="37" t="s">
        <v>202</v>
      </c>
      <c r="IO2" s="37" t="s">
        <v>203</v>
      </c>
      <c r="IP2" s="37" t="s">
        <v>204</v>
      </c>
      <c r="IQ2" s="37" t="s">
        <v>205</v>
      </c>
      <c r="IR2" s="37" t="s">
        <v>206</v>
      </c>
      <c r="IS2" s="37" t="s">
        <v>207</v>
      </c>
      <c r="IT2" s="37" t="s">
        <v>208</v>
      </c>
      <c r="IU2" s="37" t="s">
        <v>209</v>
      </c>
      <c r="IV2" s="37" t="s">
        <v>210</v>
      </c>
      <c r="IW2" s="37" t="s">
        <v>211</v>
      </c>
      <c r="IX2" s="37" t="s">
        <v>212</v>
      </c>
      <c r="IY2" s="37" t="s">
        <v>213</v>
      </c>
      <c r="IZ2" s="37" t="s">
        <v>214</v>
      </c>
      <c r="JA2" s="37" t="s">
        <v>215</v>
      </c>
      <c r="JB2" s="37" t="s">
        <v>216</v>
      </c>
      <c r="JC2" s="37" t="s">
        <v>217</v>
      </c>
      <c r="JD2" s="37" t="s">
        <v>218</v>
      </c>
      <c r="JE2" s="37" t="s">
        <v>219</v>
      </c>
      <c r="JF2" s="37" t="s">
        <v>220</v>
      </c>
      <c r="JG2" s="37" t="s">
        <v>221</v>
      </c>
      <c r="JH2" s="37" t="s">
        <v>222</v>
      </c>
      <c r="JI2" s="37" t="s">
        <v>223</v>
      </c>
      <c r="JJ2" s="37" t="s">
        <v>224</v>
      </c>
      <c r="JK2" s="37" t="s">
        <v>225</v>
      </c>
      <c r="JL2" s="37" t="s">
        <v>226</v>
      </c>
      <c r="JM2" s="37" t="s">
        <v>227</v>
      </c>
      <c r="JN2" s="37" t="s">
        <v>228</v>
      </c>
      <c r="JO2" s="37" t="s">
        <v>229</v>
      </c>
      <c r="JP2" s="37" t="s">
        <v>230</v>
      </c>
      <c r="JQ2" s="37" t="s">
        <v>231</v>
      </c>
      <c r="JR2" s="37" t="s">
        <v>232</v>
      </c>
      <c r="JS2" s="37" t="s">
        <v>233</v>
      </c>
      <c r="JT2" s="37" t="s">
        <v>234</v>
      </c>
      <c r="JU2" s="37" t="s">
        <v>235</v>
      </c>
      <c r="JV2" s="37" t="s">
        <v>236</v>
      </c>
      <c r="JW2" s="37" t="s">
        <v>237</v>
      </c>
      <c r="JX2" s="37" t="s">
        <v>238</v>
      </c>
      <c r="JY2" s="37" t="s">
        <v>239</v>
      </c>
      <c r="JZ2" s="37" t="s">
        <v>240</v>
      </c>
      <c r="KA2" s="37" t="s">
        <v>241</v>
      </c>
      <c r="KB2" s="37" t="s">
        <v>242</v>
      </c>
      <c r="KC2" s="37" t="s">
        <v>243</v>
      </c>
      <c r="KD2" s="37" t="s">
        <v>244</v>
      </c>
      <c r="KE2" s="37" t="s">
        <v>245</v>
      </c>
      <c r="KF2" s="37" t="s">
        <v>246</v>
      </c>
      <c r="KG2" s="37" t="s">
        <v>247</v>
      </c>
      <c r="KH2" s="37" t="s">
        <v>248</v>
      </c>
      <c r="KI2" s="37" t="s">
        <v>249</v>
      </c>
      <c r="KJ2" s="37" t="s">
        <v>250</v>
      </c>
      <c r="KK2" s="37" t="s">
        <v>251</v>
      </c>
      <c r="KL2" s="37" t="s">
        <v>252</v>
      </c>
      <c r="KM2" s="37" t="s">
        <v>253</v>
      </c>
      <c r="KN2" s="37" t="s">
        <v>254</v>
      </c>
      <c r="KO2" s="37" t="s">
        <v>255</v>
      </c>
      <c r="KP2" s="37" t="s">
        <v>256</v>
      </c>
      <c r="KQ2" s="37" t="s">
        <v>257</v>
      </c>
      <c r="KR2" s="37" t="s">
        <v>258</v>
      </c>
      <c r="KS2" s="37" t="s">
        <v>259</v>
      </c>
      <c r="KT2" s="37" t="s">
        <v>260</v>
      </c>
      <c r="KU2" s="37" t="s">
        <v>261</v>
      </c>
      <c r="KV2" s="37" t="s">
        <v>262</v>
      </c>
      <c r="KW2" s="37" t="s">
        <v>263</v>
      </c>
      <c r="KX2" s="37" t="s">
        <v>264</v>
      </c>
      <c r="KY2" s="37" t="s">
        <v>265</v>
      </c>
      <c r="KZ2" s="37" t="s">
        <v>266</v>
      </c>
      <c r="LA2" s="37" t="s">
        <v>267</v>
      </c>
      <c r="LB2" s="37" t="s">
        <v>268</v>
      </c>
      <c r="LC2" s="37" t="s">
        <v>269</v>
      </c>
      <c r="LD2" s="37" t="s">
        <v>270</v>
      </c>
      <c r="LE2" s="37" t="s">
        <v>271</v>
      </c>
      <c r="LF2" s="37" t="s">
        <v>272</v>
      </c>
      <c r="LG2" s="37" t="s">
        <v>273</v>
      </c>
      <c r="LH2" s="37" t="s">
        <v>274</v>
      </c>
      <c r="LI2" s="37" t="s">
        <v>275</v>
      </c>
      <c r="LJ2" s="37" t="s">
        <v>276</v>
      </c>
      <c r="LK2" s="37" t="s">
        <v>277</v>
      </c>
      <c r="LL2" s="37" t="s">
        <v>278</v>
      </c>
      <c r="LM2" s="37" t="s">
        <v>279</v>
      </c>
      <c r="LN2" s="37" t="s">
        <v>280</v>
      </c>
      <c r="LO2" s="37" t="s">
        <v>281</v>
      </c>
      <c r="LP2" s="37" t="s">
        <v>282</v>
      </c>
      <c r="LQ2" s="37" t="s">
        <v>283</v>
      </c>
      <c r="LR2" s="37" t="s">
        <v>284</v>
      </c>
      <c r="LS2" s="37" t="s">
        <v>285</v>
      </c>
      <c r="LT2" s="37" t="s">
        <v>286</v>
      </c>
      <c r="LU2" s="37" t="s">
        <v>287</v>
      </c>
      <c r="LV2" s="37" t="s">
        <v>288</v>
      </c>
      <c r="LW2" s="37" t="s">
        <v>289</v>
      </c>
      <c r="LX2" s="37" t="s">
        <v>290</v>
      </c>
      <c r="LY2" s="37" t="s">
        <v>291</v>
      </c>
      <c r="LZ2" s="37" t="s">
        <v>292</v>
      </c>
      <c r="MA2" s="37" t="s">
        <v>293</v>
      </c>
      <c r="MB2" s="37" t="s">
        <v>294</v>
      </c>
      <c r="MC2" s="37" t="s">
        <v>295</v>
      </c>
      <c r="MD2" s="37" t="s">
        <v>296</v>
      </c>
      <c r="ME2" s="37" t="s">
        <v>297</v>
      </c>
      <c r="MF2" s="37" t="s">
        <v>298</v>
      </c>
      <c r="MG2" s="37" t="s">
        <v>299</v>
      </c>
      <c r="MH2" s="37" t="s">
        <v>300</v>
      </c>
      <c r="MI2" s="37" t="s">
        <v>301</v>
      </c>
      <c r="MJ2" s="37" t="s">
        <v>302</v>
      </c>
      <c r="MK2" s="37" t="s">
        <v>303</v>
      </c>
      <c r="ML2" s="37" t="s">
        <v>304</v>
      </c>
      <c r="MM2" s="37" t="s">
        <v>305</v>
      </c>
      <c r="MN2" s="37" t="s">
        <v>306</v>
      </c>
      <c r="MO2" s="37" t="s">
        <v>307</v>
      </c>
      <c r="MP2" s="37" t="s">
        <v>308</v>
      </c>
      <c r="MQ2" s="37" t="s">
        <v>309</v>
      </c>
      <c r="MR2" s="37" t="s">
        <v>310</v>
      </c>
      <c r="MS2" s="37" t="s">
        <v>311</v>
      </c>
      <c r="MT2" s="37" t="s">
        <v>312</v>
      </c>
      <c r="MU2" s="37" t="s">
        <v>313</v>
      </c>
      <c r="MV2" s="37" t="s">
        <v>314</v>
      </c>
      <c r="MW2" s="37" t="s">
        <v>315</v>
      </c>
      <c r="MX2" s="37" t="s">
        <v>316</v>
      </c>
      <c r="MY2" s="37" t="s">
        <v>317</v>
      </c>
      <c r="MZ2" s="37" t="s">
        <v>318</v>
      </c>
      <c r="NA2" s="37" t="s">
        <v>319</v>
      </c>
      <c r="NB2" s="37" t="s">
        <v>320</v>
      </c>
      <c r="NC2" s="37" t="s">
        <v>321</v>
      </c>
      <c r="ND2" s="37" t="s">
        <v>322</v>
      </c>
      <c r="NE2" s="37" t="s">
        <v>323</v>
      </c>
      <c r="NF2" s="37" t="s">
        <v>324</v>
      </c>
      <c r="NG2" s="37" t="s">
        <v>325</v>
      </c>
      <c r="NH2" s="37" t="s">
        <v>326</v>
      </c>
      <c r="NI2" s="37" t="s">
        <v>327</v>
      </c>
      <c r="NJ2" s="37" t="s">
        <v>328</v>
      </c>
      <c r="NK2" s="37" t="s">
        <v>329</v>
      </c>
      <c r="NL2" s="37" t="s">
        <v>330</v>
      </c>
      <c r="NM2" s="37" t="s">
        <v>331</v>
      </c>
      <c r="NN2" s="37" t="s">
        <v>332</v>
      </c>
      <c r="NO2" s="37" t="s">
        <v>333</v>
      </c>
      <c r="NP2" s="37" t="s">
        <v>334</v>
      </c>
      <c r="NQ2" s="37" t="s">
        <v>335</v>
      </c>
      <c r="NR2" s="37" t="s">
        <v>336</v>
      </c>
      <c r="NS2" s="37" t="s">
        <v>337</v>
      </c>
      <c r="NT2" s="37" t="s">
        <v>338</v>
      </c>
      <c r="NU2" s="37" t="s">
        <v>339</v>
      </c>
      <c r="NV2" s="37" t="s">
        <v>340</v>
      </c>
      <c r="NW2" s="37" t="s">
        <v>341</v>
      </c>
      <c r="NX2" s="37" t="s">
        <v>342</v>
      </c>
      <c r="NY2" s="37" t="s">
        <v>343</v>
      </c>
      <c r="NZ2" s="37" t="s">
        <v>344</v>
      </c>
      <c r="OA2" s="37" t="s">
        <v>345</v>
      </c>
      <c r="OB2" s="37" t="s">
        <v>346</v>
      </c>
      <c r="OC2" s="37" t="s">
        <v>347</v>
      </c>
      <c r="OD2" s="37" t="s">
        <v>348</v>
      </c>
      <c r="OE2" s="37" t="s">
        <v>349</v>
      </c>
      <c r="OF2" s="37" t="s">
        <v>350</v>
      </c>
      <c r="OG2" s="37" t="s">
        <v>351</v>
      </c>
      <c r="OH2" s="37" t="s">
        <v>352</v>
      </c>
      <c r="OI2" s="37" t="s">
        <v>353</v>
      </c>
      <c r="OJ2" s="37" t="s">
        <v>354</v>
      </c>
      <c r="OK2" s="37" t="s">
        <v>355</v>
      </c>
      <c r="OL2" s="37" t="s">
        <v>356</v>
      </c>
      <c r="OM2" s="37" t="s">
        <v>357</v>
      </c>
      <c r="ON2" s="37" t="s">
        <v>358</v>
      </c>
      <c r="OO2" s="37" t="s">
        <v>359</v>
      </c>
      <c r="OP2" s="37" t="s">
        <v>360</v>
      </c>
      <c r="OQ2" s="37" t="s">
        <v>361</v>
      </c>
      <c r="OR2" s="37" t="s">
        <v>362</v>
      </c>
      <c r="OS2" s="37" t="s">
        <v>363</v>
      </c>
      <c r="OT2" s="37" t="s">
        <v>364</v>
      </c>
      <c r="OU2" s="37" t="s">
        <v>365</v>
      </c>
      <c r="OV2" s="37" t="s">
        <v>366</v>
      </c>
      <c r="OW2" s="37" t="s">
        <v>367</v>
      </c>
      <c r="OX2" s="37" t="s">
        <v>368</v>
      </c>
      <c r="OY2" s="37" t="s">
        <v>369</v>
      </c>
      <c r="OZ2" s="37" t="s">
        <v>370</v>
      </c>
      <c r="PA2" s="37" t="s">
        <v>371</v>
      </c>
      <c r="PB2" s="37" t="s">
        <v>372</v>
      </c>
      <c r="PC2" s="37" t="s">
        <v>373</v>
      </c>
      <c r="PD2" s="37" t="s">
        <v>374</v>
      </c>
      <c r="PE2" s="37" t="s">
        <v>375</v>
      </c>
      <c r="PF2" s="37" t="s">
        <v>376</v>
      </c>
      <c r="PG2" s="37" t="s">
        <v>377</v>
      </c>
      <c r="PH2" s="37" t="s">
        <v>378</v>
      </c>
      <c r="PI2" s="37" t="s">
        <v>379</v>
      </c>
      <c r="PJ2" s="37" t="s">
        <v>380</v>
      </c>
      <c r="PK2" s="37" t="s">
        <v>381</v>
      </c>
      <c r="PL2" s="37" t="s">
        <v>382</v>
      </c>
      <c r="PM2" s="37" t="s">
        <v>383</v>
      </c>
      <c r="PN2" s="37" t="s">
        <v>384</v>
      </c>
      <c r="PO2" s="37" t="s">
        <v>385</v>
      </c>
      <c r="PP2" s="37" t="s">
        <v>386</v>
      </c>
      <c r="PQ2" s="37" t="s">
        <v>387</v>
      </c>
      <c r="PR2" s="37" t="s">
        <v>388</v>
      </c>
      <c r="PS2" s="37" t="s">
        <v>389</v>
      </c>
      <c r="PT2" s="37" t="s">
        <v>390</v>
      </c>
      <c r="PU2" s="37" t="s">
        <v>391</v>
      </c>
      <c r="PV2" s="37" t="s">
        <v>392</v>
      </c>
      <c r="PW2" s="37" t="s">
        <v>393</v>
      </c>
      <c r="PX2" s="37" t="s">
        <v>394</v>
      </c>
      <c r="PY2" s="37" t="s">
        <v>395</v>
      </c>
      <c r="PZ2" s="37" t="s">
        <v>396</v>
      </c>
      <c r="QA2" s="37" t="s">
        <v>397</v>
      </c>
      <c r="QB2" s="37" t="s">
        <v>398</v>
      </c>
      <c r="QC2" s="37" t="s">
        <v>399</v>
      </c>
      <c r="QD2" s="37" t="s">
        <v>400</v>
      </c>
      <c r="QE2" s="37" t="s">
        <v>401</v>
      </c>
      <c r="QF2" s="37" t="s">
        <v>402</v>
      </c>
      <c r="QG2" s="37" t="s">
        <v>403</v>
      </c>
      <c r="QH2" s="37" t="s">
        <v>404</v>
      </c>
      <c r="QI2" s="37" t="s">
        <v>405</v>
      </c>
      <c r="QJ2" s="37" t="s">
        <v>406</v>
      </c>
      <c r="QK2" s="37" t="s">
        <v>407</v>
      </c>
      <c r="QL2" s="37" t="s">
        <v>408</v>
      </c>
      <c r="QM2" s="37" t="s">
        <v>409</v>
      </c>
      <c r="QN2" s="37" t="s">
        <v>410</v>
      </c>
      <c r="QO2" s="37" t="s">
        <v>411</v>
      </c>
      <c r="QP2" s="37" t="s">
        <v>412</v>
      </c>
      <c r="QQ2" s="37" t="s">
        <v>413</v>
      </c>
      <c r="QR2" s="37" t="s">
        <v>414</v>
      </c>
      <c r="QS2" s="37" t="s">
        <v>415</v>
      </c>
      <c r="QT2" s="37" t="s">
        <v>416</v>
      </c>
      <c r="QU2" s="37" t="s">
        <v>417</v>
      </c>
      <c r="QV2" s="37" t="s">
        <v>418</v>
      </c>
      <c r="QW2" s="37" t="s">
        <v>419</v>
      </c>
      <c r="QX2" s="37" t="s">
        <v>420</v>
      </c>
      <c r="QY2" s="37" t="s">
        <v>421</v>
      </c>
      <c r="QZ2" s="37" t="s">
        <v>422</v>
      </c>
      <c r="RA2" s="37" t="s">
        <v>423</v>
      </c>
      <c r="RB2" s="37" t="s">
        <v>424</v>
      </c>
      <c r="RC2" s="37" t="s">
        <v>425</v>
      </c>
      <c r="RD2" s="37" t="s">
        <v>426</v>
      </c>
      <c r="RE2" s="37" t="s">
        <v>427</v>
      </c>
      <c r="RF2" s="37" t="s">
        <v>428</v>
      </c>
      <c r="RG2" s="37" t="s">
        <v>429</v>
      </c>
      <c r="RH2" s="37" t="s">
        <v>430</v>
      </c>
      <c r="RI2" s="37" t="s">
        <v>431</v>
      </c>
      <c r="RJ2" s="37" t="s">
        <v>432</v>
      </c>
      <c r="RK2" s="37" t="s">
        <v>433</v>
      </c>
      <c r="RL2" s="37" t="s">
        <v>434</v>
      </c>
      <c r="RM2" s="37" t="s">
        <v>435</v>
      </c>
      <c r="RN2" s="37" t="s">
        <v>436</v>
      </c>
      <c r="RO2" s="37" t="s">
        <v>437</v>
      </c>
      <c r="RP2" s="37" t="s">
        <v>438</v>
      </c>
      <c r="RQ2" s="37" t="s">
        <v>439</v>
      </c>
      <c r="RR2" s="37" t="s">
        <v>440</v>
      </c>
      <c r="RS2" s="37" t="s">
        <v>441</v>
      </c>
      <c r="RT2" s="37" t="s">
        <v>442</v>
      </c>
      <c r="RU2" s="37" t="s">
        <v>443</v>
      </c>
      <c r="RV2" s="37" t="s">
        <v>444</v>
      </c>
      <c r="RW2" s="37" t="s">
        <v>445</v>
      </c>
      <c r="RX2" s="37" t="s">
        <v>446</v>
      </c>
      <c r="RY2" s="37" t="s">
        <v>447</v>
      </c>
      <c r="RZ2" s="37" t="s">
        <v>448</v>
      </c>
      <c r="SA2" s="37" t="s">
        <v>449</v>
      </c>
      <c r="SB2" s="37" t="s">
        <v>450</v>
      </c>
      <c r="SC2" s="37" t="s">
        <v>451</v>
      </c>
      <c r="SD2" s="37" t="s">
        <v>452</v>
      </c>
      <c r="SE2" s="37" t="s">
        <v>453</v>
      </c>
      <c r="SF2" s="37" t="s">
        <v>454</v>
      </c>
      <c r="SG2" s="37" t="s">
        <v>455</v>
      </c>
      <c r="SH2" s="37" t="s">
        <v>456</v>
      </c>
      <c r="SI2" s="37" t="s">
        <v>457</v>
      </c>
      <c r="SJ2" s="37" t="s">
        <v>458</v>
      </c>
      <c r="SK2" s="37" t="s">
        <v>459</v>
      </c>
      <c r="SL2" s="37" t="s">
        <v>460</v>
      </c>
      <c r="SM2" s="37" t="s">
        <v>461</v>
      </c>
      <c r="SN2" s="37" t="s">
        <v>462</v>
      </c>
      <c r="SO2" s="37" t="s">
        <v>463</v>
      </c>
      <c r="SP2" s="37" t="s">
        <v>464</v>
      </c>
      <c r="SQ2" s="37" t="s">
        <v>465</v>
      </c>
      <c r="SR2" s="37" t="s">
        <v>466</v>
      </c>
      <c r="SS2" s="37" t="s">
        <v>467</v>
      </c>
      <c r="ST2" s="37" t="s">
        <v>468</v>
      </c>
      <c r="SU2" s="37" t="s">
        <v>469</v>
      </c>
      <c r="SV2" s="37" t="s">
        <v>470</v>
      </c>
      <c r="SW2" s="37" t="s">
        <v>471</v>
      </c>
      <c r="SX2" s="37" t="s">
        <v>472</v>
      </c>
      <c r="SY2" s="37" t="s">
        <v>473</v>
      </c>
      <c r="SZ2" s="37" t="s">
        <v>474</v>
      </c>
      <c r="TA2" s="37" t="s">
        <v>475</v>
      </c>
      <c r="TB2" s="37" t="s">
        <v>476</v>
      </c>
      <c r="TC2" s="37" t="s">
        <v>477</v>
      </c>
      <c r="TD2" s="37" t="s">
        <v>478</v>
      </c>
      <c r="TE2" s="37" t="s">
        <v>479</v>
      </c>
      <c r="TF2" s="37" t="s">
        <v>480</v>
      </c>
      <c r="TG2" s="37" t="s">
        <v>481</v>
      </c>
      <c r="TH2" s="37" t="s">
        <v>482</v>
      </c>
      <c r="TI2" s="37" t="s">
        <v>483</v>
      </c>
      <c r="TJ2" s="37" t="s">
        <v>484</v>
      </c>
      <c r="TK2" s="37" t="s">
        <v>485</v>
      </c>
      <c r="TL2" s="37" t="s">
        <v>486</v>
      </c>
      <c r="TM2" s="37" t="s">
        <v>487</v>
      </c>
      <c r="TN2" s="37" t="s">
        <v>488</v>
      </c>
      <c r="TO2" s="37" t="s">
        <v>489</v>
      </c>
      <c r="TP2" s="37" t="s">
        <v>490</v>
      </c>
      <c r="TQ2" s="37" t="s">
        <v>491</v>
      </c>
      <c r="TR2" s="37" t="s">
        <v>492</v>
      </c>
      <c r="TS2" s="37" t="s">
        <v>493</v>
      </c>
      <c r="TT2" s="37" t="s">
        <v>494</v>
      </c>
      <c r="TU2" s="37" t="s">
        <v>495</v>
      </c>
      <c r="TV2" s="37" t="s">
        <v>496</v>
      </c>
      <c r="TW2" s="37" t="s">
        <v>98</v>
      </c>
      <c r="TX2" s="37" t="s">
        <v>99</v>
      </c>
      <c r="TY2" s="37" t="s">
        <v>100</v>
      </c>
      <c r="TZ2" s="37" t="s">
        <v>101</v>
      </c>
      <c r="UA2" s="37" t="s">
        <v>102</v>
      </c>
      <c r="UB2" s="37" t="s">
        <v>103</v>
      </c>
      <c r="UC2" s="37" t="s">
        <v>104</v>
      </c>
      <c r="UD2" s="37" t="s">
        <v>105</v>
      </c>
      <c r="UE2" s="37" t="s">
        <v>106</v>
      </c>
      <c r="UF2" s="37" t="s">
        <v>107</v>
      </c>
      <c r="UG2" s="37" t="s">
        <v>108</v>
      </c>
      <c r="UH2" s="37" t="s">
        <v>109</v>
      </c>
      <c r="UI2" s="37" t="s">
        <v>110</v>
      </c>
      <c r="UJ2" s="37" t="s">
        <v>111</v>
      </c>
      <c r="UK2" s="37" t="s">
        <v>112</v>
      </c>
      <c r="UL2" s="37" t="s">
        <v>113</v>
      </c>
      <c r="UM2" s="37" t="s">
        <v>114</v>
      </c>
      <c r="UN2" s="37" t="s">
        <v>115</v>
      </c>
      <c r="UO2" s="37" t="s">
        <v>116</v>
      </c>
      <c r="UP2" s="37" t="s">
        <v>117</v>
      </c>
      <c r="UQ2" s="37" t="s">
        <v>118</v>
      </c>
      <c r="UR2" s="37" t="s">
        <v>119</v>
      </c>
      <c r="US2" s="37" t="s">
        <v>120</v>
      </c>
      <c r="UT2" s="37" t="s">
        <v>121</v>
      </c>
      <c r="UU2" s="37" t="s">
        <v>122</v>
      </c>
      <c r="UV2" s="37" t="s">
        <v>123</v>
      </c>
      <c r="UW2" s="37" t="s">
        <v>124</v>
      </c>
      <c r="UX2" s="37" t="s">
        <v>125</v>
      </c>
      <c r="UY2" s="37" t="s">
        <v>126</v>
      </c>
      <c r="UZ2" s="37" t="s">
        <v>127</v>
      </c>
      <c r="VA2" s="37" t="s">
        <v>128</v>
      </c>
      <c r="VB2" s="37" t="s">
        <v>129</v>
      </c>
      <c r="VC2" s="37" t="s">
        <v>130</v>
      </c>
      <c r="VD2" s="37" t="s">
        <v>131</v>
      </c>
      <c r="VE2" s="37" t="s">
        <v>132</v>
      </c>
      <c r="VF2" s="37" t="s">
        <v>133</v>
      </c>
      <c r="VG2" s="37" t="s">
        <v>134</v>
      </c>
      <c r="VH2" s="37" t="s">
        <v>135</v>
      </c>
      <c r="VI2" s="37" t="s">
        <v>136</v>
      </c>
      <c r="VJ2" s="37" t="s">
        <v>137</v>
      </c>
      <c r="VK2" s="37" t="s">
        <v>138</v>
      </c>
      <c r="VL2" s="37" t="s">
        <v>139</v>
      </c>
      <c r="VM2" s="37" t="s">
        <v>140</v>
      </c>
      <c r="VN2" s="37" t="s">
        <v>141</v>
      </c>
      <c r="VO2" s="37" t="s">
        <v>142</v>
      </c>
      <c r="VP2" s="37" t="s">
        <v>143</v>
      </c>
      <c r="VQ2" s="37" t="s">
        <v>144</v>
      </c>
      <c r="VR2" s="37" t="s">
        <v>145</v>
      </c>
      <c r="VS2" s="37" t="s">
        <v>146</v>
      </c>
      <c r="VT2" s="37" t="s">
        <v>147</v>
      </c>
      <c r="VU2" s="37" t="s">
        <v>148</v>
      </c>
      <c r="VV2" s="37" t="s">
        <v>149</v>
      </c>
      <c r="VW2" s="37" t="s">
        <v>150</v>
      </c>
      <c r="VX2" s="37" t="s">
        <v>151</v>
      </c>
      <c r="VY2" s="37" t="s">
        <v>152</v>
      </c>
      <c r="VZ2" s="37" t="s">
        <v>153</v>
      </c>
      <c r="WA2" s="37" t="s">
        <v>154</v>
      </c>
      <c r="WB2" s="37" t="s">
        <v>155</v>
      </c>
      <c r="WC2" s="37" t="s">
        <v>156</v>
      </c>
      <c r="WD2" s="37" t="s">
        <v>157</v>
      </c>
      <c r="WE2" s="37" t="s">
        <v>158</v>
      </c>
      <c r="WF2" s="37" t="s">
        <v>159</v>
      </c>
      <c r="WG2" s="37" t="s">
        <v>160</v>
      </c>
      <c r="WH2" s="37" t="s">
        <v>161</v>
      </c>
      <c r="WI2" s="37" t="s">
        <v>162</v>
      </c>
      <c r="WJ2" s="37" t="s">
        <v>163</v>
      </c>
      <c r="WK2" s="37" t="s">
        <v>164</v>
      </c>
      <c r="WL2" s="37" t="s">
        <v>165</v>
      </c>
      <c r="WM2" s="37" t="s">
        <v>166</v>
      </c>
      <c r="WN2" s="37" t="s">
        <v>167</v>
      </c>
      <c r="WO2" s="37" t="s">
        <v>168</v>
      </c>
      <c r="WP2" s="37" t="s">
        <v>169</v>
      </c>
      <c r="WQ2" s="37" t="s">
        <v>170</v>
      </c>
      <c r="WR2" s="37" t="s">
        <v>171</v>
      </c>
      <c r="WS2" s="37" t="s">
        <v>172</v>
      </c>
      <c r="WT2" s="37" t="s">
        <v>173</v>
      </c>
      <c r="WU2" s="37" t="s">
        <v>174</v>
      </c>
      <c r="WV2" s="37" t="s">
        <v>175</v>
      </c>
      <c r="WW2" s="37" t="s">
        <v>176</v>
      </c>
      <c r="WX2" s="37" t="s">
        <v>177</v>
      </c>
      <c r="WY2" s="37" t="s">
        <v>178</v>
      </c>
      <c r="WZ2" s="37" t="s">
        <v>179</v>
      </c>
      <c r="XA2" s="37" t="s">
        <v>180</v>
      </c>
      <c r="XB2" s="37" t="s">
        <v>181</v>
      </c>
      <c r="XC2" s="37" t="s">
        <v>182</v>
      </c>
      <c r="XD2" s="37" t="s">
        <v>183</v>
      </c>
      <c r="XE2" s="37" t="s">
        <v>184</v>
      </c>
      <c r="XF2" s="37" t="s">
        <v>185</v>
      </c>
      <c r="XG2" s="37" t="s">
        <v>186</v>
      </c>
      <c r="XH2" s="37" t="s">
        <v>187</v>
      </c>
      <c r="XI2" s="37" t="s">
        <v>188</v>
      </c>
      <c r="XJ2" s="37" t="s">
        <v>189</v>
      </c>
      <c r="XK2" s="37" t="s">
        <v>190</v>
      </c>
      <c r="XL2" s="37" t="s">
        <v>191</v>
      </c>
      <c r="XM2" s="37" t="s">
        <v>192</v>
      </c>
      <c r="XN2" s="37" t="s">
        <v>193</v>
      </c>
      <c r="XO2" s="37" t="s">
        <v>194</v>
      </c>
      <c r="XP2" s="37" t="s">
        <v>195</v>
      </c>
      <c r="XQ2" s="37" t="s">
        <v>196</v>
      </c>
      <c r="XR2" s="37" t="s">
        <v>197</v>
      </c>
      <c r="XS2" s="37" t="s">
        <v>198</v>
      </c>
      <c r="XT2" s="37" t="s">
        <v>199</v>
      </c>
      <c r="XU2" s="37" t="s">
        <v>200</v>
      </c>
      <c r="XV2" s="37" t="s">
        <v>201</v>
      </c>
      <c r="XW2" s="37" t="s">
        <v>202</v>
      </c>
      <c r="XX2" s="37" t="s">
        <v>203</v>
      </c>
      <c r="XY2" s="37" t="s">
        <v>204</v>
      </c>
      <c r="XZ2" s="37" t="s">
        <v>205</v>
      </c>
      <c r="YA2" s="37" t="s">
        <v>206</v>
      </c>
      <c r="YB2" s="37" t="s">
        <v>207</v>
      </c>
      <c r="YC2" s="37" t="s">
        <v>208</v>
      </c>
      <c r="YD2" s="37" t="s">
        <v>209</v>
      </c>
      <c r="YE2" s="37" t="s">
        <v>210</v>
      </c>
      <c r="YF2" s="37" t="s">
        <v>211</v>
      </c>
      <c r="YG2" s="37" t="s">
        <v>212</v>
      </c>
      <c r="YH2" s="37" t="s">
        <v>213</v>
      </c>
      <c r="YI2" s="37" t="s">
        <v>214</v>
      </c>
      <c r="YJ2" s="37" t="s">
        <v>215</v>
      </c>
      <c r="YK2" s="37" t="s">
        <v>216</v>
      </c>
      <c r="YL2" s="37" t="s">
        <v>217</v>
      </c>
      <c r="YM2" s="37" t="s">
        <v>218</v>
      </c>
      <c r="YN2" s="37" t="s">
        <v>219</v>
      </c>
      <c r="YO2" s="37" t="s">
        <v>220</v>
      </c>
      <c r="YP2" s="37" t="s">
        <v>221</v>
      </c>
      <c r="YQ2" s="37" t="s">
        <v>222</v>
      </c>
      <c r="YR2" s="37" t="s">
        <v>223</v>
      </c>
      <c r="YS2" s="37" t="s">
        <v>224</v>
      </c>
      <c r="YT2" s="37" t="s">
        <v>225</v>
      </c>
      <c r="YU2" s="37" t="s">
        <v>226</v>
      </c>
      <c r="YV2" s="37" t="s">
        <v>227</v>
      </c>
      <c r="YW2" s="37" t="s">
        <v>228</v>
      </c>
      <c r="YX2" s="37" t="s">
        <v>229</v>
      </c>
      <c r="YY2" s="37" t="s">
        <v>230</v>
      </c>
      <c r="YZ2" s="37" t="s">
        <v>231</v>
      </c>
      <c r="ZA2" s="37" t="s">
        <v>232</v>
      </c>
      <c r="ZB2" s="37" t="s">
        <v>233</v>
      </c>
      <c r="ZC2" s="37" t="s">
        <v>234</v>
      </c>
      <c r="ZD2" s="37" t="s">
        <v>235</v>
      </c>
      <c r="ZE2" s="37" t="s">
        <v>236</v>
      </c>
      <c r="ZF2" s="37" t="s">
        <v>237</v>
      </c>
      <c r="ZG2" s="37" t="s">
        <v>238</v>
      </c>
      <c r="ZH2" s="37" t="s">
        <v>239</v>
      </c>
      <c r="ZI2" s="37" t="s">
        <v>240</v>
      </c>
      <c r="ZJ2" s="37" t="s">
        <v>241</v>
      </c>
      <c r="ZK2" s="37" t="s">
        <v>242</v>
      </c>
      <c r="ZL2" s="37" t="s">
        <v>243</v>
      </c>
      <c r="ZM2" s="37" t="s">
        <v>244</v>
      </c>
      <c r="ZN2" s="37" t="s">
        <v>245</v>
      </c>
      <c r="ZO2" s="37" t="s">
        <v>246</v>
      </c>
      <c r="ZP2" s="37" t="s">
        <v>247</v>
      </c>
      <c r="ZQ2" s="37" t="s">
        <v>248</v>
      </c>
      <c r="ZR2" s="37" t="s">
        <v>249</v>
      </c>
      <c r="ZS2" s="37" t="s">
        <v>250</v>
      </c>
      <c r="ZT2" s="37" t="s">
        <v>251</v>
      </c>
      <c r="ZU2" s="37" t="s">
        <v>252</v>
      </c>
      <c r="ZV2" s="37" t="s">
        <v>253</v>
      </c>
      <c r="ZW2" s="37" t="s">
        <v>254</v>
      </c>
      <c r="ZX2" s="37" t="s">
        <v>255</v>
      </c>
      <c r="ZY2" s="37" t="s">
        <v>256</v>
      </c>
      <c r="ZZ2" s="37" t="s">
        <v>257</v>
      </c>
      <c r="AAA2" s="37" t="s">
        <v>258</v>
      </c>
      <c r="AAB2" s="37" t="s">
        <v>259</v>
      </c>
      <c r="AAC2" s="37" t="s">
        <v>260</v>
      </c>
      <c r="AAD2" s="37" t="s">
        <v>261</v>
      </c>
      <c r="AAE2" s="37" t="s">
        <v>262</v>
      </c>
      <c r="AAF2" s="37" t="s">
        <v>263</v>
      </c>
      <c r="AAG2" s="37" t="s">
        <v>264</v>
      </c>
      <c r="AAH2" s="37" t="s">
        <v>265</v>
      </c>
      <c r="AAI2" s="37" t="s">
        <v>266</v>
      </c>
      <c r="AAJ2" s="37" t="s">
        <v>267</v>
      </c>
      <c r="AAK2" s="37" t="s">
        <v>268</v>
      </c>
      <c r="AAL2" s="37" t="s">
        <v>269</v>
      </c>
      <c r="AAM2" s="37" t="s">
        <v>270</v>
      </c>
      <c r="AAN2" s="37" t="s">
        <v>271</v>
      </c>
      <c r="AAO2" s="37" t="s">
        <v>272</v>
      </c>
      <c r="AAP2" s="37" t="s">
        <v>273</v>
      </c>
      <c r="AAQ2" s="37" t="s">
        <v>274</v>
      </c>
      <c r="AAR2" s="37" t="s">
        <v>275</v>
      </c>
      <c r="AAS2" s="37" t="s">
        <v>276</v>
      </c>
      <c r="AAT2" s="37" t="s">
        <v>277</v>
      </c>
      <c r="AAU2" s="37" t="s">
        <v>278</v>
      </c>
      <c r="AAV2" s="37" t="s">
        <v>279</v>
      </c>
      <c r="AAW2" s="37" t="s">
        <v>280</v>
      </c>
      <c r="AAX2" s="37" t="s">
        <v>281</v>
      </c>
      <c r="AAY2" s="37" t="s">
        <v>282</v>
      </c>
      <c r="AAZ2" s="37" t="s">
        <v>283</v>
      </c>
      <c r="ABA2" s="37" t="s">
        <v>284</v>
      </c>
      <c r="ABB2" s="37" t="s">
        <v>285</v>
      </c>
      <c r="ABC2" s="37" t="s">
        <v>286</v>
      </c>
      <c r="ABD2" s="37" t="s">
        <v>287</v>
      </c>
      <c r="ABE2" s="37" t="s">
        <v>288</v>
      </c>
      <c r="ABF2" s="37" t="s">
        <v>289</v>
      </c>
      <c r="ABG2" s="37" t="s">
        <v>290</v>
      </c>
      <c r="ABH2" s="37" t="s">
        <v>291</v>
      </c>
      <c r="ABI2" s="37" t="s">
        <v>292</v>
      </c>
      <c r="ABJ2" s="37" t="s">
        <v>293</v>
      </c>
      <c r="ABK2" s="37" t="s">
        <v>294</v>
      </c>
      <c r="ABL2" s="37" t="s">
        <v>295</v>
      </c>
      <c r="ABM2" s="37" t="s">
        <v>296</v>
      </c>
      <c r="ABN2" s="37" t="s">
        <v>297</v>
      </c>
      <c r="ABO2" s="37" t="s">
        <v>298</v>
      </c>
      <c r="ABP2" s="37" t="s">
        <v>299</v>
      </c>
      <c r="ABQ2" s="37" t="s">
        <v>300</v>
      </c>
      <c r="ABR2" s="37" t="s">
        <v>301</v>
      </c>
      <c r="ABS2" s="37" t="s">
        <v>302</v>
      </c>
      <c r="ABT2" s="37" t="s">
        <v>303</v>
      </c>
      <c r="ABU2" s="37" t="s">
        <v>304</v>
      </c>
      <c r="ABV2" s="37" t="s">
        <v>305</v>
      </c>
      <c r="ABW2" s="37" t="s">
        <v>306</v>
      </c>
      <c r="ABX2" s="37" t="s">
        <v>307</v>
      </c>
      <c r="ABY2" s="37" t="s">
        <v>308</v>
      </c>
      <c r="ABZ2" s="37" t="s">
        <v>309</v>
      </c>
      <c r="ACA2" s="37" t="s">
        <v>310</v>
      </c>
      <c r="ACB2" s="37" t="s">
        <v>311</v>
      </c>
      <c r="ACC2" s="37" t="s">
        <v>312</v>
      </c>
      <c r="ACD2" s="37" t="s">
        <v>313</v>
      </c>
      <c r="ACE2" s="37" t="s">
        <v>314</v>
      </c>
      <c r="ACF2" s="37" t="s">
        <v>315</v>
      </c>
      <c r="ACG2" s="37" t="s">
        <v>316</v>
      </c>
      <c r="ACH2" s="37" t="s">
        <v>317</v>
      </c>
      <c r="ACI2" s="37" t="s">
        <v>318</v>
      </c>
      <c r="ACJ2" s="37" t="s">
        <v>319</v>
      </c>
      <c r="ACK2" s="37" t="s">
        <v>320</v>
      </c>
      <c r="ACL2" s="37" t="s">
        <v>321</v>
      </c>
      <c r="ACM2" s="37" t="s">
        <v>322</v>
      </c>
      <c r="ACN2" s="37" t="s">
        <v>323</v>
      </c>
      <c r="ACO2" s="37" t="s">
        <v>324</v>
      </c>
      <c r="ACP2" s="37" t="s">
        <v>325</v>
      </c>
      <c r="ACQ2" s="37" t="s">
        <v>326</v>
      </c>
      <c r="ACR2" s="37" t="s">
        <v>327</v>
      </c>
      <c r="ACS2" s="37" t="s">
        <v>328</v>
      </c>
      <c r="ACT2" s="37" t="s">
        <v>329</v>
      </c>
      <c r="ACU2" s="37" t="s">
        <v>330</v>
      </c>
      <c r="ACV2" s="37" t="s">
        <v>331</v>
      </c>
      <c r="ACW2" s="37" t="s">
        <v>332</v>
      </c>
      <c r="ACX2" s="37" t="s">
        <v>333</v>
      </c>
      <c r="ACY2" s="37" t="s">
        <v>334</v>
      </c>
      <c r="ACZ2" s="37" t="s">
        <v>335</v>
      </c>
      <c r="ADA2" s="37" t="s">
        <v>336</v>
      </c>
      <c r="ADB2" s="37" t="s">
        <v>337</v>
      </c>
      <c r="ADC2" s="37" t="s">
        <v>338</v>
      </c>
      <c r="ADD2" s="37" t="s">
        <v>339</v>
      </c>
      <c r="ADE2" s="37" t="s">
        <v>340</v>
      </c>
      <c r="ADF2" s="37" t="s">
        <v>341</v>
      </c>
      <c r="ADG2" s="37" t="s">
        <v>342</v>
      </c>
      <c r="ADH2" s="37" t="s">
        <v>343</v>
      </c>
      <c r="ADI2" s="37" t="s">
        <v>344</v>
      </c>
      <c r="ADJ2" s="37" t="s">
        <v>345</v>
      </c>
      <c r="ADK2" s="37" t="s">
        <v>346</v>
      </c>
      <c r="ADL2" s="37" t="s">
        <v>347</v>
      </c>
      <c r="ADM2" s="37" t="s">
        <v>348</v>
      </c>
      <c r="ADN2" s="37" t="s">
        <v>349</v>
      </c>
      <c r="ADO2" s="37" t="s">
        <v>350</v>
      </c>
      <c r="ADP2" s="37" t="s">
        <v>351</v>
      </c>
      <c r="ADQ2" s="37" t="s">
        <v>352</v>
      </c>
      <c r="ADR2" s="37" t="s">
        <v>353</v>
      </c>
      <c r="ADS2" s="37" t="s">
        <v>354</v>
      </c>
      <c r="ADT2" s="37" t="s">
        <v>355</v>
      </c>
      <c r="ADU2" s="37" t="s">
        <v>356</v>
      </c>
      <c r="ADV2" s="37" t="s">
        <v>357</v>
      </c>
      <c r="ADW2" s="37" t="s">
        <v>358</v>
      </c>
      <c r="ADX2" s="37" t="s">
        <v>359</v>
      </c>
      <c r="ADY2" s="37" t="s">
        <v>360</v>
      </c>
      <c r="ADZ2" s="37" t="s">
        <v>361</v>
      </c>
      <c r="AEA2" s="37" t="s">
        <v>362</v>
      </c>
      <c r="AEB2" s="37" t="s">
        <v>363</v>
      </c>
      <c r="AEC2" s="37" t="s">
        <v>364</v>
      </c>
      <c r="AED2" s="37" t="s">
        <v>365</v>
      </c>
      <c r="AEE2" s="37" t="s">
        <v>366</v>
      </c>
      <c r="AEF2" s="37" t="s">
        <v>367</v>
      </c>
      <c r="AEG2" s="37" t="s">
        <v>368</v>
      </c>
      <c r="AEH2" s="37" t="s">
        <v>369</v>
      </c>
      <c r="AEI2" s="37" t="s">
        <v>370</v>
      </c>
      <c r="AEJ2" s="37" t="s">
        <v>371</v>
      </c>
      <c r="AEK2" s="37" t="s">
        <v>372</v>
      </c>
      <c r="AEL2" s="37" t="s">
        <v>373</v>
      </c>
      <c r="AEM2" s="37" t="s">
        <v>374</v>
      </c>
      <c r="AEN2" s="37" t="s">
        <v>375</v>
      </c>
      <c r="AEO2" s="37" t="s">
        <v>376</v>
      </c>
      <c r="AEP2" s="37" t="s">
        <v>377</v>
      </c>
      <c r="AEQ2" s="37" t="s">
        <v>378</v>
      </c>
      <c r="AER2" s="37" t="s">
        <v>379</v>
      </c>
      <c r="AES2" s="37" t="s">
        <v>380</v>
      </c>
      <c r="AET2" s="37" t="s">
        <v>381</v>
      </c>
      <c r="AEU2" s="37" t="s">
        <v>382</v>
      </c>
      <c r="AEV2" s="37" t="s">
        <v>383</v>
      </c>
      <c r="AEW2" s="37" t="s">
        <v>384</v>
      </c>
      <c r="AEX2" s="37" t="s">
        <v>385</v>
      </c>
      <c r="AEY2" s="37" t="s">
        <v>386</v>
      </c>
      <c r="AEZ2" s="37" t="s">
        <v>387</v>
      </c>
      <c r="AFA2" s="37" t="s">
        <v>388</v>
      </c>
      <c r="AFB2" s="37" t="s">
        <v>389</v>
      </c>
      <c r="AFC2" s="37" t="s">
        <v>390</v>
      </c>
      <c r="AFD2" s="37" t="s">
        <v>391</v>
      </c>
      <c r="AFE2" s="37" t="s">
        <v>392</v>
      </c>
      <c r="AFF2" s="37" t="s">
        <v>393</v>
      </c>
      <c r="AFG2" s="37" t="s">
        <v>394</v>
      </c>
      <c r="AFH2" s="37" t="s">
        <v>395</v>
      </c>
      <c r="AFI2" s="37" t="s">
        <v>396</v>
      </c>
      <c r="AFJ2" s="37" t="s">
        <v>397</v>
      </c>
      <c r="AFK2" s="37" t="s">
        <v>398</v>
      </c>
      <c r="AFL2" s="37" t="s">
        <v>399</v>
      </c>
      <c r="AFM2" s="37" t="s">
        <v>400</v>
      </c>
      <c r="AFN2" s="37" t="s">
        <v>401</v>
      </c>
      <c r="AFO2" s="37" t="s">
        <v>402</v>
      </c>
      <c r="AFP2" s="37" t="s">
        <v>403</v>
      </c>
      <c r="AFQ2" s="37" t="s">
        <v>404</v>
      </c>
      <c r="AFR2" s="37" t="s">
        <v>405</v>
      </c>
      <c r="AFS2" s="37" t="s">
        <v>406</v>
      </c>
      <c r="AFT2" s="37" t="s">
        <v>407</v>
      </c>
      <c r="AFU2" s="37" t="s">
        <v>408</v>
      </c>
      <c r="AFV2" s="37" t="s">
        <v>409</v>
      </c>
      <c r="AFW2" s="37" t="s">
        <v>410</v>
      </c>
      <c r="AFX2" s="37" t="s">
        <v>411</v>
      </c>
      <c r="AFY2" s="37" t="s">
        <v>412</v>
      </c>
      <c r="AFZ2" s="37" t="s">
        <v>413</v>
      </c>
      <c r="AGA2" s="37" t="s">
        <v>414</v>
      </c>
      <c r="AGB2" s="37" t="s">
        <v>415</v>
      </c>
      <c r="AGC2" s="37" t="s">
        <v>416</v>
      </c>
      <c r="AGD2" s="37" t="s">
        <v>417</v>
      </c>
      <c r="AGE2" s="37" t="s">
        <v>418</v>
      </c>
      <c r="AGF2" s="37" t="s">
        <v>419</v>
      </c>
      <c r="AGG2" s="37" t="s">
        <v>420</v>
      </c>
      <c r="AGH2" s="37" t="s">
        <v>421</v>
      </c>
      <c r="AGI2" s="37" t="s">
        <v>422</v>
      </c>
      <c r="AGJ2" s="37" t="s">
        <v>423</v>
      </c>
      <c r="AGK2" s="37" t="s">
        <v>424</v>
      </c>
      <c r="AGL2" s="37" t="s">
        <v>425</v>
      </c>
      <c r="AGM2" s="37" t="s">
        <v>426</v>
      </c>
      <c r="AGN2" s="37" t="s">
        <v>427</v>
      </c>
      <c r="AGO2" s="37" t="s">
        <v>428</v>
      </c>
      <c r="AGP2" s="37" t="s">
        <v>429</v>
      </c>
      <c r="AGQ2" s="37" t="s">
        <v>430</v>
      </c>
      <c r="AGR2" s="37" t="s">
        <v>431</v>
      </c>
      <c r="AGS2" s="37" t="s">
        <v>432</v>
      </c>
      <c r="AGT2" s="37" t="s">
        <v>433</v>
      </c>
      <c r="AGU2" s="37" t="s">
        <v>434</v>
      </c>
      <c r="AGV2" s="37" t="s">
        <v>435</v>
      </c>
      <c r="AGW2" s="37" t="s">
        <v>436</v>
      </c>
      <c r="AGX2" s="37" t="s">
        <v>437</v>
      </c>
      <c r="AGY2" s="37" t="s">
        <v>438</v>
      </c>
      <c r="AGZ2" s="37" t="s">
        <v>439</v>
      </c>
      <c r="AHA2" s="37" t="s">
        <v>440</v>
      </c>
      <c r="AHB2" s="37" t="s">
        <v>441</v>
      </c>
      <c r="AHC2" s="37" t="s">
        <v>442</v>
      </c>
      <c r="AHD2" s="37" t="s">
        <v>443</v>
      </c>
      <c r="AHE2" s="37" t="s">
        <v>444</v>
      </c>
      <c r="AHF2" s="37" t="s">
        <v>445</v>
      </c>
      <c r="AHG2" s="37" t="s">
        <v>446</v>
      </c>
      <c r="AHH2" s="37" t="s">
        <v>447</v>
      </c>
      <c r="AHI2" s="37" t="s">
        <v>448</v>
      </c>
      <c r="AHJ2" s="37" t="s">
        <v>449</v>
      </c>
      <c r="AHK2" s="37" t="s">
        <v>450</v>
      </c>
      <c r="AHL2" s="37" t="s">
        <v>451</v>
      </c>
      <c r="AHM2" s="37" t="s">
        <v>452</v>
      </c>
      <c r="AHN2" s="37" t="s">
        <v>453</v>
      </c>
      <c r="AHO2" s="37" t="s">
        <v>454</v>
      </c>
      <c r="AHP2" s="37" t="s">
        <v>455</v>
      </c>
      <c r="AHQ2" s="37" t="s">
        <v>456</v>
      </c>
      <c r="AHR2" s="37" t="s">
        <v>457</v>
      </c>
      <c r="AHS2" s="37" t="s">
        <v>458</v>
      </c>
      <c r="AHT2" s="37" t="s">
        <v>459</v>
      </c>
      <c r="AHU2" s="37" t="s">
        <v>460</v>
      </c>
      <c r="AHV2" s="37" t="s">
        <v>461</v>
      </c>
      <c r="AHW2" s="37" t="s">
        <v>462</v>
      </c>
      <c r="AHX2" s="37" t="s">
        <v>463</v>
      </c>
      <c r="AHY2" s="37" t="s">
        <v>464</v>
      </c>
      <c r="AHZ2" s="37" t="s">
        <v>465</v>
      </c>
      <c r="AIA2" s="37" t="s">
        <v>466</v>
      </c>
      <c r="AIB2" s="37" t="s">
        <v>467</v>
      </c>
      <c r="AIC2" s="37" t="s">
        <v>468</v>
      </c>
      <c r="AID2" s="37" t="s">
        <v>469</v>
      </c>
      <c r="AIE2" s="37" t="s">
        <v>470</v>
      </c>
      <c r="AIF2" s="37" t="s">
        <v>471</v>
      </c>
      <c r="AIG2" s="37" t="s">
        <v>472</v>
      </c>
      <c r="AIH2" s="37" t="s">
        <v>473</v>
      </c>
      <c r="AII2" s="37" t="s">
        <v>474</v>
      </c>
      <c r="AIJ2" s="37" t="s">
        <v>475</v>
      </c>
      <c r="AIK2" s="37" t="s">
        <v>476</v>
      </c>
      <c r="AIL2" s="37" t="s">
        <v>477</v>
      </c>
      <c r="AIM2" s="37" t="s">
        <v>478</v>
      </c>
      <c r="AIN2" s="37" t="s">
        <v>479</v>
      </c>
      <c r="AIO2" s="37" t="s">
        <v>480</v>
      </c>
      <c r="AIP2" s="37" t="s">
        <v>481</v>
      </c>
      <c r="AIQ2" s="37" t="s">
        <v>482</v>
      </c>
      <c r="AIR2" s="37" t="s">
        <v>483</v>
      </c>
      <c r="AIS2" s="37" t="s">
        <v>484</v>
      </c>
      <c r="AIT2" s="37" t="s">
        <v>485</v>
      </c>
      <c r="AIU2" s="37" t="s">
        <v>486</v>
      </c>
      <c r="AIV2" s="37" t="s">
        <v>487</v>
      </c>
      <c r="AIW2" s="37" t="s">
        <v>488</v>
      </c>
      <c r="AIX2" s="37" t="s">
        <v>489</v>
      </c>
      <c r="AIY2" s="37" t="s">
        <v>490</v>
      </c>
      <c r="AIZ2" s="37" t="s">
        <v>491</v>
      </c>
      <c r="AJA2" s="37" t="s">
        <v>492</v>
      </c>
      <c r="AJB2" s="37" t="s">
        <v>493</v>
      </c>
      <c r="AJC2" s="37" t="s">
        <v>494</v>
      </c>
      <c r="AJD2" s="37" t="s">
        <v>495</v>
      </c>
      <c r="AJE2" s="37" t="s">
        <v>496</v>
      </c>
    </row>
    <row r="3" spans="1:941" x14ac:dyDescent="0.2">
      <c r="A3" s="4">
        <v>137</v>
      </c>
      <c r="B3" s="5" t="s">
        <v>1090</v>
      </c>
      <c r="C3" s="26">
        <f t="shared" ref="C3:C24" si="0">AX3+(BK3/2)</f>
        <v>336.99666666666667</v>
      </c>
      <c r="D3" s="4">
        <f t="shared" ref="D3:D34" si="1">Z3</f>
        <v>5</v>
      </c>
      <c r="E3" s="35">
        <f t="shared" ref="E3:E34" si="2">C3+D3</f>
        <v>341.99666666666667</v>
      </c>
      <c r="F3" s="4">
        <v>104695</v>
      </c>
      <c r="G3" s="5" t="s">
        <v>773</v>
      </c>
      <c r="H3" s="5" t="s">
        <v>774</v>
      </c>
      <c r="I3" s="5" t="s">
        <v>527</v>
      </c>
      <c r="J3" s="4" t="s">
        <v>500</v>
      </c>
      <c r="K3" s="5" t="s">
        <v>501</v>
      </c>
      <c r="L3" s="5" t="s">
        <v>775</v>
      </c>
      <c r="M3" s="4" t="s">
        <v>504</v>
      </c>
      <c r="N3" s="5" t="s">
        <v>776</v>
      </c>
      <c r="O3" s="4" t="s">
        <v>1052</v>
      </c>
      <c r="Q3" s="6">
        <f>CHOOSE(MATCH(M3,{"P";"S";"ST2S";"STMG";"ES";"L";"DAEU";"STL";"STI2D";"SCI";"PA";"STAV"},0),0,100,15,0,5,0,0,10,0,20,10,10)</f>
        <v>100</v>
      </c>
      <c r="R3" s="4">
        <v>2</v>
      </c>
      <c r="S3" s="4">
        <v>3</v>
      </c>
      <c r="T3" s="4">
        <v>2</v>
      </c>
      <c r="U3" s="4">
        <f t="shared" ref="U3:U34" si="3">5-V3</f>
        <v>3</v>
      </c>
      <c r="V3" s="4">
        <v>2</v>
      </c>
      <c r="W3" s="10">
        <f t="shared" ref="W3:W34" si="4">200/SUM(R3:U3)</f>
        <v>20</v>
      </c>
      <c r="X3" s="5" t="s">
        <v>777</v>
      </c>
      <c r="Y3" s="4" t="s">
        <v>568</v>
      </c>
      <c r="Z3" s="12">
        <f>CHOOSE(MATCH(Y3,{"Faible";"Moyen";"Assez bon";"Bon";"Très bon"},0),-5,0,0,5,10)</f>
        <v>5</v>
      </c>
      <c r="AA3" s="15">
        <v>10.8</v>
      </c>
      <c r="AB3" s="4">
        <v>12</v>
      </c>
      <c r="AC3" s="4">
        <v>11.1</v>
      </c>
      <c r="AD3" s="4">
        <f t="shared" ref="AD3:AD34" si="5">AA3-AC3</f>
        <v>-0.29999999999999893</v>
      </c>
      <c r="AE3" s="4">
        <f t="shared" ref="AE3:AE34" si="6">30-AB3</f>
        <v>18</v>
      </c>
      <c r="AF3" s="12">
        <f t="shared" ref="AF3:AF34" si="7">AA3*3+AD3*2+AE3</f>
        <v>49.800000000000011</v>
      </c>
      <c r="AG3" s="4">
        <v>8.31</v>
      </c>
      <c r="AH3" s="4">
        <v>20</v>
      </c>
      <c r="AI3" s="4">
        <v>10.99</v>
      </c>
      <c r="AJ3" s="4">
        <f t="shared" ref="AJ3:AJ34" si="8">AG3-AI3</f>
        <v>-2.6799999999999997</v>
      </c>
      <c r="AK3" s="4">
        <f t="shared" ref="AK3:AK34" si="9">30-AH3</f>
        <v>10</v>
      </c>
      <c r="AL3" s="12">
        <f t="shared" ref="AL3:AL34" si="10">AG3*3+AJ3*2+AK3</f>
        <v>29.57</v>
      </c>
      <c r="AM3" s="5">
        <v>10.35</v>
      </c>
      <c r="AN3" s="4"/>
      <c r="AO3" s="4">
        <v>12.02</v>
      </c>
      <c r="AP3" s="4">
        <f t="shared" ref="AP3:AP34" si="11">AM3-AO3</f>
        <v>-1.67</v>
      </c>
      <c r="AQ3" s="4">
        <f t="shared" ref="AQ3:AQ19" si="12">30-AN3</f>
        <v>30</v>
      </c>
      <c r="AR3" s="12">
        <f t="shared" ref="AR3:AR34" si="13">AM3*3+AP3*2+AQ3</f>
        <v>57.709999999999994</v>
      </c>
      <c r="AS3" s="20">
        <f t="shared" ref="AS3:AS34" si="14">AF3+AL3+AR3</f>
        <v>137.07999999999998</v>
      </c>
      <c r="AT3" s="4">
        <v>11</v>
      </c>
      <c r="AU3" s="4">
        <v>7</v>
      </c>
      <c r="AV3" s="4">
        <v>14</v>
      </c>
      <c r="AW3" s="24">
        <f t="shared" ref="AW3:AW34" si="15">AS3+(AT3+AU3+AV3)/2</f>
        <v>153.07999999999998</v>
      </c>
      <c r="AX3" s="28">
        <f t="shared" ref="AX3:AX34" si="16">AW3+W3+Q3</f>
        <v>273.08</v>
      </c>
      <c r="AY3" s="41">
        <f t="shared" ref="AY3:AY34" si="17">(UF3+ZF3+AEF3)/3</f>
        <v>11.99</v>
      </c>
      <c r="AZ3" s="41">
        <f t="shared" ref="AZ3:AZ34" si="18">(UG3+ZG3+AEG3)/3</f>
        <v>10.299999999999999</v>
      </c>
      <c r="BA3" s="9">
        <f t="shared" ref="BA3:BA34" si="19">AY3-AZ3</f>
        <v>1.6900000000000013</v>
      </c>
      <c r="BB3" s="43">
        <f t="shared" ref="BB3:BB34" si="20">AY3*3+BA3*2</f>
        <v>39.35</v>
      </c>
      <c r="BC3" s="41">
        <f t="shared" ref="BC3:BC34" si="21">(UK3+ZK3+AEK3)/3</f>
        <v>14.12</v>
      </c>
      <c r="BD3" s="41">
        <f t="shared" ref="BD3:BD34" si="22">(UL3+ZL3+AEL3)/3</f>
        <v>12.543333333333331</v>
      </c>
      <c r="BE3" s="9">
        <f t="shared" ref="BE3:BE34" si="23">BC3-BD3</f>
        <v>1.576666666666668</v>
      </c>
      <c r="BF3" s="43">
        <f t="shared" ref="BF3:BF34" si="24">BC3*3+BE3*2</f>
        <v>45.513333333333335</v>
      </c>
      <c r="BG3" s="41">
        <f t="shared" ref="BG3:BG34" si="25">(UP3+ZP3+AEP3)/3</f>
        <v>13.350000000000001</v>
      </c>
      <c r="BH3" s="41">
        <f t="shared" ref="BH3:BH34" si="26">(UQ3+ZQ3+AEQ3)/3</f>
        <v>11.89</v>
      </c>
      <c r="BI3" s="9">
        <f t="shared" ref="BI3:BI34" si="27">BG3-BH3</f>
        <v>1.4600000000000009</v>
      </c>
      <c r="BJ3" s="43">
        <f t="shared" ref="BJ3:BJ34" si="28">BG3*3+BI3*2</f>
        <v>42.970000000000006</v>
      </c>
      <c r="BK3" s="45">
        <f t="shared" ref="BK3:BK34" si="29">BB3+BF3+BJ3</f>
        <v>127.83333333333334</v>
      </c>
      <c r="BL3" s="36">
        <v>8.31</v>
      </c>
      <c r="BM3" s="36">
        <v>20</v>
      </c>
      <c r="BN3" s="36">
        <v>27</v>
      </c>
      <c r="DZ3" s="36">
        <v>11</v>
      </c>
      <c r="EA3" s="36">
        <v>7</v>
      </c>
      <c r="EC3" s="36">
        <v>14</v>
      </c>
      <c r="EN3" s="36" t="s">
        <v>510</v>
      </c>
      <c r="EO3" s="36" t="s">
        <v>503</v>
      </c>
      <c r="EP3" s="36">
        <v>10</v>
      </c>
      <c r="EQ3" s="36" t="s">
        <v>504</v>
      </c>
      <c r="ER3" s="36" t="s">
        <v>506</v>
      </c>
      <c r="ES3" s="36">
        <v>1</v>
      </c>
      <c r="ET3" s="36" t="s">
        <v>511</v>
      </c>
      <c r="EU3" s="36">
        <v>2</v>
      </c>
      <c r="EV3" s="36" t="s">
        <v>512</v>
      </c>
      <c r="EW3" s="36">
        <v>10.8</v>
      </c>
      <c r="EX3" s="36">
        <v>11.1</v>
      </c>
      <c r="EY3" s="36">
        <v>6.1</v>
      </c>
      <c r="EZ3" s="36">
        <v>19.600000000000001</v>
      </c>
      <c r="FA3" s="36" t="s">
        <v>513</v>
      </c>
      <c r="FB3" s="36">
        <v>8.31</v>
      </c>
      <c r="FC3" s="36">
        <v>10.99</v>
      </c>
      <c r="FD3" s="36">
        <v>4.67</v>
      </c>
      <c r="FE3" s="36">
        <v>19.27</v>
      </c>
      <c r="FF3" s="36" t="s">
        <v>513</v>
      </c>
      <c r="FG3" s="36">
        <v>10.35</v>
      </c>
      <c r="FH3" s="36">
        <v>12.02</v>
      </c>
      <c r="FI3" s="36">
        <v>8</v>
      </c>
      <c r="FJ3" s="36">
        <v>19.12</v>
      </c>
      <c r="FK3" s="36" t="s">
        <v>513</v>
      </c>
      <c r="II3" s="36">
        <v>15.08</v>
      </c>
      <c r="IJ3" s="36">
        <v>13.64</v>
      </c>
      <c r="IK3" s="36">
        <v>10</v>
      </c>
      <c r="IL3" s="36">
        <v>18.760000000000002</v>
      </c>
      <c r="IM3" s="36" t="s">
        <v>513</v>
      </c>
      <c r="TW3" s="36" t="s">
        <v>523</v>
      </c>
      <c r="TX3" s="36" t="s">
        <v>515</v>
      </c>
      <c r="TY3" s="36">
        <v>1</v>
      </c>
      <c r="TZ3" s="36" t="s">
        <v>504</v>
      </c>
      <c r="UA3" s="36" t="s">
        <v>506</v>
      </c>
      <c r="UB3" s="36">
        <v>1</v>
      </c>
      <c r="UC3" s="36" t="s">
        <v>511</v>
      </c>
      <c r="UD3" s="36">
        <v>3</v>
      </c>
      <c r="UE3" s="36" t="s">
        <v>516</v>
      </c>
      <c r="UF3" s="36">
        <v>10.93</v>
      </c>
      <c r="UG3" s="36">
        <v>9.83</v>
      </c>
      <c r="UH3" s="36">
        <v>2</v>
      </c>
      <c r="UI3" s="36">
        <v>17.62</v>
      </c>
      <c r="UJ3" s="36" t="s">
        <v>513</v>
      </c>
      <c r="UK3" s="36">
        <v>14.33</v>
      </c>
      <c r="UL3" s="36">
        <v>12.58</v>
      </c>
      <c r="UM3" s="36">
        <v>6.17</v>
      </c>
      <c r="UN3" s="36">
        <v>17.71</v>
      </c>
      <c r="UO3" s="36" t="s">
        <v>513</v>
      </c>
      <c r="UP3" s="36">
        <v>14.9</v>
      </c>
      <c r="UQ3" s="36">
        <v>13.32</v>
      </c>
      <c r="UR3" s="36">
        <v>8.82</v>
      </c>
      <c r="US3" s="36">
        <v>18.79</v>
      </c>
      <c r="UT3" s="36" t="s">
        <v>513</v>
      </c>
      <c r="ZF3" s="36">
        <v>12.39</v>
      </c>
      <c r="ZG3" s="36">
        <v>10.6</v>
      </c>
      <c r="ZH3" s="36">
        <v>5.85</v>
      </c>
      <c r="ZI3" s="36">
        <v>18.46</v>
      </c>
      <c r="ZJ3" s="36" t="s">
        <v>513</v>
      </c>
      <c r="ZK3" s="36">
        <v>14.23</v>
      </c>
      <c r="ZL3" s="36">
        <v>12.28</v>
      </c>
      <c r="ZM3" s="36">
        <v>7.54</v>
      </c>
      <c r="ZN3" s="36">
        <v>17</v>
      </c>
      <c r="ZO3" s="36" t="s">
        <v>513</v>
      </c>
      <c r="ZP3" s="36">
        <v>12.84</v>
      </c>
      <c r="ZQ3" s="36">
        <v>11.65</v>
      </c>
      <c r="ZR3" s="36">
        <v>6.02</v>
      </c>
      <c r="ZS3" s="36">
        <v>19.04</v>
      </c>
      <c r="ZT3" s="36" t="s">
        <v>513</v>
      </c>
      <c r="AEF3" s="36">
        <v>12.65</v>
      </c>
      <c r="AEG3" s="36">
        <v>10.47</v>
      </c>
      <c r="AEH3" s="36">
        <v>4.58</v>
      </c>
      <c r="AEI3" s="36">
        <v>17.21</v>
      </c>
      <c r="AEJ3" s="36" t="s">
        <v>513</v>
      </c>
      <c r="AEK3" s="36">
        <v>13.8</v>
      </c>
      <c r="AEL3" s="36">
        <v>12.77</v>
      </c>
      <c r="AEM3" s="36">
        <v>3.93</v>
      </c>
      <c r="AEN3" s="36">
        <v>20</v>
      </c>
      <c r="AEO3" s="36" t="s">
        <v>513</v>
      </c>
      <c r="AEP3" s="36">
        <v>12.31</v>
      </c>
      <c r="AEQ3" s="36">
        <v>10.7</v>
      </c>
      <c r="AER3" s="36">
        <v>5.14</v>
      </c>
      <c r="AES3" s="36">
        <v>18.53</v>
      </c>
      <c r="AET3" s="36" t="s">
        <v>513</v>
      </c>
    </row>
    <row r="4" spans="1:941" x14ac:dyDescent="0.2">
      <c r="A4" s="4">
        <v>137</v>
      </c>
      <c r="B4" s="5" t="s">
        <v>1090</v>
      </c>
      <c r="C4" s="26">
        <f t="shared" si="0"/>
        <v>170.54794871794871</v>
      </c>
      <c r="D4" s="4">
        <f t="shared" si="1"/>
        <v>-5</v>
      </c>
      <c r="E4" s="35">
        <f t="shared" si="2"/>
        <v>165.54794871794871</v>
      </c>
      <c r="F4" s="4">
        <v>104713</v>
      </c>
      <c r="G4" s="5" t="s">
        <v>778</v>
      </c>
      <c r="H4" s="5" t="s">
        <v>779</v>
      </c>
      <c r="I4" s="5" t="s">
        <v>527</v>
      </c>
      <c r="J4" s="4" t="s">
        <v>500</v>
      </c>
      <c r="K4" s="5" t="s">
        <v>501</v>
      </c>
      <c r="L4" s="5" t="s">
        <v>775</v>
      </c>
      <c r="M4" s="4" t="s">
        <v>541</v>
      </c>
      <c r="N4" s="5" t="s">
        <v>780</v>
      </c>
      <c r="Q4" s="6">
        <f>CHOOSE(MATCH(M4,{"P";"S";"ST2S";"STMG";"ES";"L";"DAEU";"STL";"STI2D";"SCI";"PA";"STAV"},0),0,100,15,0,5,0,0,10,0,20,10,10)</f>
        <v>5</v>
      </c>
      <c r="R4" s="4">
        <v>4</v>
      </c>
      <c r="S4" s="4">
        <v>3</v>
      </c>
      <c r="T4" s="4">
        <v>3</v>
      </c>
      <c r="U4" s="4">
        <f t="shared" si="3"/>
        <v>3</v>
      </c>
      <c r="V4" s="4">
        <v>2</v>
      </c>
      <c r="W4" s="10">
        <f t="shared" si="4"/>
        <v>15.384615384615385</v>
      </c>
      <c r="Y4" s="4" t="s">
        <v>742</v>
      </c>
      <c r="Z4" s="12">
        <f>CHOOSE(MATCH(Y4,{"Faible";"Moyen";"Assez bon";"Bon";"Très bon"},0),-5,0,0,5,10)</f>
        <v>-5</v>
      </c>
      <c r="AA4" s="15">
        <v>10.29</v>
      </c>
      <c r="AC4" s="4">
        <v>9.41</v>
      </c>
      <c r="AD4" s="4">
        <f t="shared" si="5"/>
        <v>0.87999999999999901</v>
      </c>
      <c r="AE4" s="4">
        <f t="shared" si="6"/>
        <v>30</v>
      </c>
      <c r="AF4" s="12">
        <f t="shared" si="7"/>
        <v>62.629999999999995</v>
      </c>
      <c r="AI4" s="4"/>
      <c r="AJ4" s="4">
        <f t="shared" si="8"/>
        <v>0</v>
      </c>
      <c r="AK4" s="4">
        <f t="shared" si="9"/>
        <v>30</v>
      </c>
      <c r="AL4" s="12">
        <f t="shared" si="10"/>
        <v>30</v>
      </c>
      <c r="AM4" s="5"/>
      <c r="AN4" s="4"/>
      <c r="AO4" s="4"/>
      <c r="AP4" s="4">
        <f t="shared" si="11"/>
        <v>0</v>
      </c>
      <c r="AQ4" s="4">
        <f t="shared" si="12"/>
        <v>30</v>
      </c>
      <c r="AR4" s="12">
        <f t="shared" si="13"/>
        <v>30</v>
      </c>
      <c r="AS4" s="20">
        <f t="shared" si="14"/>
        <v>122.63</v>
      </c>
      <c r="AT4" s="4">
        <v>7</v>
      </c>
      <c r="AU4" s="4">
        <v>3</v>
      </c>
      <c r="AV4" s="4">
        <v>14</v>
      </c>
      <c r="AW4" s="24">
        <f t="shared" si="15"/>
        <v>134.63</v>
      </c>
      <c r="AX4" s="28">
        <f t="shared" si="16"/>
        <v>155.01461538461538</v>
      </c>
      <c r="AY4" s="41">
        <f t="shared" si="17"/>
        <v>10.066666666666666</v>
      </c>
      <c r="AZ4" s="41">
        <f t="shared" si="18"/>
        <v>9.6333333333333329</v>
      </c>
      <c r="BA4" s="9">
        <f t="shared" si="19"/>
        <v>0.43333333333333357</v>
      </c>
      <c r="BB4" s="43">
        <f t="shared" si="20"/>
        <v>31.066666666666666</v>
      </c>
      <c r="BC4" s="41">
        <f t="shared" si="21"/>
        <v>0</v>
      </c>
      <c r="BD4" s="41">
        <f t="shared" si="22"/>
        <v>0</v>
      </c>
      <c r="BE4" s="9">
        <f t="shared" si="23"/>
        <v>0</v>
      </c>
      <c r="BF4" s="43">
        <f t="shared" si="24"/>
        <v>0</v>
      </c>
      <c r="BG4" s="41">
        <f t="shared" si="25"/>
        <v>0</v>
      </c>
      <c r="BH4" s="41">
        <f t="shared" si="26"/>
        <v>0</v>
      </c>
      <c r="BI4" s="9">
        <f t="shared" si="27"/>
        <v>0</v>
      </c>
      <c r="BJ4" s="43">
        <f t="shared" si="28"/>
        <v>0</v>
      </c>
      <c r="BK4" s="45">
        <f t="shared" si="29"/>
        <v>31.066666666666666</v>
      </c>
      <c r="DZ4" s="36">
        <v>7</v>
      </c>
      <c r="EA4" s="36">
        <v>3</v>
      </c>
      <c r="EC4" s="36">
        <v>14</v>
      </c>
      <c r="EH4" s="36">
        <v>10</v>
      </c>
      <c r="EN4" s="36" t="s">
        <v>510</v>
      </c>
      <c r="EO4" s="36" t="s">
        <v>503</v>
      </c>
      <c r="EP4" s="36">
        <v>10</v>
      </c>
      <c r="EQ4" s="36" t="s">
        <v>541</v>
      </c>
      <c r="ER4" s="36" t="s">
        <v>543</v>
      </c>
      <c r="ES4" s="36">
        <v>1</v>
      </c>
      <c r="ET4" s="36" t="s">
        <v>511</v>
      </c>
      <c r="EU4" s="36">
        <v>2</v>
      </c>
      <c r="EV4" s="36" t="s">
        <v>512</v>
      </c>
      <c r="EW4" s="36">
        <v>10.29</v>
      </c>
      <c r="EX4" s="36">
        <v>9.41</v>
      </c>
      <c r="EY4" s="36">
        <v>4.71</v>
      </c>
      <c r="EZ4" s="36">
        <v>17.05</v>
      </c>
      <c r="FA4" s="36" t="s">
        <v>513</v>
      </c>
      <c r="HY4" s="36">
        <v>12</v>
      </c>
      <c r="HZ4" s="36">
        <v>11.14</v>
      </c>
      <c r="IA4" s="36">
        <v>5.33</v>
      </c>
      <c r="IB4" s="36">
        <v>16</v>
      </c>
      <c r="IC4" s="36" t="s">
        <v>513</v>
      </c>
      <c r="TW4" s="36" t="s">
        <v>523</v>
      </c>
      <c r="TX4" s="36" t="s">
        <v>515</v>
      </c>
      <c r="TY4" s="36">
        <v>1</v>
      </c>
      <c r="TZ4" s="36" t="s">
        <v>541</v>
      </c>
      <c r="UA4" s="36" t="s">
        <v>543</v>
      </c>
      <c r="UB4" s="36">
        <v>1</v>
      </c>
      <c r="UC4" s="36" t="s">
        <v>511</v>
      </c>
      <c r="UD4" s="36">
        <v>3</v>
      </c>
      <c r="UE4" s="36" t="s">
        <v>516</v>
      </c>
      <c r="UF4" s="36">
        <v>11.2</v>
      </c>
      <c r="UG4" s="36">
        <v>9.6</v>
      </c>
      <c r="UH4" s="36">
        <v>4.5999999999999996</v>
      </c>
      <c r="UI4" s="36">
        <v>15.2</v>
      </c>
      <c r="UJ4" s="36" t="s">
        <v>513</v>
      </c>
      <c r="VY4" s="36">
        <v>11.72</v>
      </c>
      <c r="VZ4" s="36">
        <v>11.08</v>
      </c>
      <c r="WA4" s="36">
        <v>5.28</v>
      </c>
      <c r="WB4" s="36">
        <v>16.670000000000002</v>
      </c>
      <c r="WC4" s="36" t="s">
        <v>513</v>
      </c>
      <c r="ZF4" s="36">
        <v>10.7</v>
      </c>
      <c r="ZG4" s="36">
        <v>9.3000000000000007</v>
      </c>
      <c r="ZH4" s="36">
        <v>5.4</v>
      </c>
      <c r="ZI4" s="36">
        <v>17.5</v>
      </c>
      <c r="ZJ4" s="36" t="s">
        <v>513</v>
      </c>
      <c r="AAY4" s="36">
        <v>14</v>
      </c>
      <c r="AAZ4" s="36">
        <v>10.7</v>
      </c>
      <c r="ABA4" s="36">
        <v>6.09</v>
      </c>
      <c r="ABB4" s="36">
        <v>15.93</v>
      </c>
      <c r="ABC4" s="36" t="s">
        <v>513</v>
      </c>
      <c r="AEF4" s="36">
        <v>8.3000000000000007</v>
      </c>
      <c r="AEG4" s="36">
        <v>10</v>
      </c>
      <c r="AEH4" s="36">
        <v>6</v>
      </c>
      <c r="AEI4" s="36">
        <v>15.2</v>
      </c>
      <c r="AEJ4" s="36" t="s">
        <v>513</v>
      </c>
      <c r="AFY4" s="36">
        <v>13.37</v>
      </c>
      <c r="AFZ4" s="36">
        <v>12.01</v>
      </c>
      <c r="AGA4" s="36">
        <v>8.0500000000000007</v>
      </c>
      <c r="AGB4" s="36">
        <v>16.510000000000002</v>
      </c>
      <c r="AGC4" s="36" t="s">
        <v>513</v>
      </c>
    </row>
    <row r="5" spans="1:941" x14ac:dyDescent="0.2">
      <c r="A5" s="4">
        <v>137</v>
      </c>
      <c r="B5" s="5" t="s">
        <v>1091</v>
      </c>
      <c r="C5" s="26">
        <f t="shared" si="0"/>
        <v>453.23</v>
      </c>
      <c r="D5" s="4">
        <f t="shared" si="1"/>
        <v>5</v>
      </c>
      <c r="E5" s="35">
        <f t="shared" si="2"/>
        <v>458.23</v>
      </c>
      <c r="F5" s="4">
        <v>104770</v>
      </c>
      <c r="G5" s="5" t="s">
        <v>793</v>
      </c>
      <c r="H5" s="5" t="s">
        <v>794</v>
      </c>
      <c r="I5" s="5" t="s">
        <v>527</v>
      </c>
      <c r="J5" s="4" t="s">
        <v>500</v>
      </c>
      <c r="K5" s="5" t="s">
        <v>501</v>
      </c>
      <c r="L5" s="5" t="s">
        <v>775</v>
      </c>
      <c r="M5" s="4" t="s">
        <v>504</v>
      </c>
      <c r="N5" s="5" t="s">
        <v>776</v>
      </c>
      <c r="O5" s="4" t="s">
        <v>1052</v>
      </c>
      <c r="Q5" s="6">
        <f>CHOOSE(MATCH(M5,{"P";"S";"ST2S";"STMG";"ES";"L";"DAEU";"STL";"STI2D";"SCI";"PA";"STAV"},0),0,100,15,0,5,0,0,10,0,20,10,10)</f>
        <v>100</v>
      </c>
      <c r="R5" s="4">
        <v>1</v>
      </c>
      <c r="S5" s="4">
        <v>1</v>
      </c>
      <c r="T5" s="4">
        <v>1</v>
      </c>
      <c r="U5" s="15">
        <f t="shared" si="3"/>
        <v>2</v>
      </c>
      <c r="V5" s="4">
        <v>3</v>
      </c>
      <c r="W5" s="10">
        <f t="shared" si="4"/>
        <v>40</v>
      </c>
      <c r="X5" s="5" t="s">
        <v>795</v>
      </c>
      <c r="Y5" s="4" t="s">
        <v>568</v>
      </c>
      <c r="Z5" s="12">
        <f>CHOOSE(MATCH(Y5,{"Faible";"Moyen";"Assez bon";"Bon";"Très bon"},0),-5,0,0,5,10)</f>
        <v>5</v>
      </c>
      <c r="AA5" s="15">
        <v>13</v>
      </c>
      <c r="AB5" s="4">
        <v>5</v>
      </c>
      <c r="AC5" s="4">
        <v>11.1</v>
      </c>
      <c r="AD5" s="4">
        <f t="shared" si="5"/>
        <v>1.9000000000000004</v>
      </c>
      <c r="AE5" s="4">
        <f t="shared" si="6"/>
        <v>25</v>
      </c>
      <c r="AF5" s="12">
        <f t="shared" si="7"/>
        <v>67.8</v>
      </c>
      <c r="AG5" s="4">
        <v>12.73</v>
      </c>
      <c r="AH5" s="4">
        <v>8</v>
      </c>
      <c r="AI5" s="4">
        <v>10.99</v>
      </c>
      <c r="AJ5" s="4">
        <f t="shared" si="8"/>
        <v>1.7400000000000002</v>
      </c>
      <c r="AK5" s="4">
        <f t="shared" si="9"/>
        <v>22</v>
      </c>
      <c r="AL5" s="12">
        <f t="shared" si="10"/>
        <v>63.67</v>
      </c>
      <c r="AM5" s="5">
        <v>16.809999999999999</v>
      </c>
      <c r="AN5" s="4"/>
      <c r="AO5" s="4">
        <v>12.02</v>
      </c>
      <c r="AP5" s="4">
        <f t="shared" si="11"/>
        <v>4.7899999999999991</v>
      </c>
      <c r="AQ5" s="4">
        <f t="shared" si="12"/>
        <v>30</v>
      </c>
      <c r="AR5" s="12">
        <f t="shared" si="13"/>
        <v>90.009999999999991</v>
      </c>
      <c r="AS5" s="20">
        <f t="shared" si="14"/>
        <v>221.48</v>
      </c>
      <c r="AT5" s="4">
        <v>13</v>
      </c>
      <c r="AU5" s="4">
        <v>9</v>
      </c>
      <c r="AV5" s="4">
        <v>17</v>
      </c>
      <c r="AW5" s="24">
        <f t="shared" si="15"/>
        <v>240.98</v>
      </c>
      <c r="AX5" s="28">
        <f t="shared" si="16"/>
        <v>380.98</v>
      </c>
      <c r="AY5" s="41">
        <f t="shared" si="17"/>
        <v>13.62</v>
      </c>
      <c r="AZ5" s="41">
        <f t="shared" si="18"/>
        <v>10.299999999999999</v>
      </c>
      <c r="BA5" s="9">
        <f t="shared" si="19"/>
        <v>3.3200000000000003</v>
      </c>
      <c r="BB5" s="43">
        <f t="shared" si="20"/>
        <v>47.5</v>
      </c>
      <c r="BC5" s="41">
        <f t="shared" si="21"/>
        <v>14.486666666666665</v>
      </c>
      <c r="BD5" s="41">
        <f t="shared" si="22"/>
        <v>12.543333333333331</v>
      </c>
      <c r="BE5" s="9">
        <f t="shared" si="23"/>
        <v>1.9433333333333334</v>
      </c>
      <c r="BF5" s="43">
        <f t="shared" si="24"/>
        <v>47.346666666666664</v>
      </c>
      <c r="BG5" s="41">
        <f t="shared" si="25"/>
        <v>14.686666666666667</v>
      </c>
      <c r="BH5" s="41">
        <f t="shared" si="26"/>
        <v>11.89</v>
      </c>
      <c r="BI5" s="9">
        <f t="shared" si="27"/>
        <v>2.7966666666666669</v>
      </c>
      <c r="BJ5" s="43">
        <f t="shared" si="28"/>
        <v>49.653333333333336</v>
      </c>
      <c r="BK5" s="45">
        <f t="shared" si="29"/>
        <v>144.5</v>
      </c>
      <c r="BL5" s="36">
        <v>12.73</v>
      </c>
      <c r="BM5" s="36">
        <v>8</v>
      </c>
      <c r="BN5" s="36">
        <v>27</v>
      </c>
      <c r="DZ5" s="36">
        <v>13</v>
      </c>
      <c r="EA5" s="36">
        <v>9</v>
      </c>
      <c r="EC5" s="36">
        <v>17</v>
      </c>
      <c r="EN5" s="36" t="s">
        <v>510</v>
      </c>
      <c r="EO5" s="36" t="s">
        <v>503</v>
      </c>
      <c r="EP5" s="36">
        <v>10</v>
      </c>
      <c r="EQ5" s="36" t="s">
        <v>504</v>
      </c>
      <c r="ER5" s="36" t="s">
        <v>506</v>
      </c>
      <c r="ES5" s="36">
        <v>1</v>
      </c>
      <c r="ET5" s="36" t="s">
        <v>511</v>
      </c>
      <c r="EU5" s="36">
        <v>2</v>
      </c>
      <c r="EV5" s="36" t="s">
        <v>512</v>
      </c>
      <c r="EW5" s="36">
        <v>13</v>
      </c>
      <c r="EX5" s="36">
        <v>11.1</v>
      </c>
      <c r="EY5" s="36">
        <v>6.1</v>
      </c>
      <c r="EZ5" s="36">
        <v>19.600000000000001</v>
      </c>
      <c r="FA5" s="36" t="s">
        <v>513</v>
      </c>
      <c r="FB5" s="36">
        <v>12.73</v>
      </c>
      <c r="FC5" s="36">
        <v>10.99</v>
      </c>
      <c r="FD5" s="36">
        <v>4.67</v>
      </c>
      <c r="FE5" s="36">
        <v>19.27</v>
      </c>
      <c r="FF5" s="36" t="s">
        <v>513</v>
      </c>
      <c r="FG5" s="36">
        <v>16.809999999999999</v>
      </c>
      <c r="FH5" s="36">
        <v>12.02</v>
      </c>
      <c r="FI5" s="36">
        <v>8</v>
      </c>
      <c r="FJ5" s="36">
        <v>19.12</v>
      </c>
      <c r="FK5" s="36" t="s">
        <v>513</v>
      </c>
      <c r="II5" s="36">
        <v>14.16</v>
      </c>
      <c r="IJ5" s="36">
        <v>13.64</v>
      </c>
      <c r="IK5" s="36">
        <v>10</v>
      </c>
      <c r="IL5" s="36">
        <v>18.760000000000002</v>
      </c>
      <c r="IM5" s="36" t="s">
        <v>513</v>
      </c>
      <c r="TW5" s="36" t="s">
        <v>523</v>
      </c>
      <c r="TX5" s="36" t="s">
        <v>515</v>
      </c>
      <c r="TY5" s="36">
        <v>1</v>
      </c>
      <c r="TZ5" s="36" t="s">
        <v>504</v>
      </c>
      <c r="UA5" s="36" t="s">
        <v>506</v>
      </c>
      <c r="UB5" s="36">
        <v>1</v>
      </c>
      <c r="UC5" s="36" t="s">
        <v>511</v>
      </c>
      <c r="UD5" s="36">
        <v>3</v>
      </c>
      <c r="UE5" s="36" t="s">
        <v>516</v>
      </c>
      <c r="UF5" s="36">
        <v>12.53</v>
      </c>
      <c r="UG5" s="36">
        <v>9.83</v>
      </c>
      <c r="UH5" s="36">
        <v>2</v>
      </c>
      <c r="UI5" s="36">
        <v>17.62</v>
      </c>
      <c r="UJ5" s="36" t="s">
        <v>513</v>
      </c>
      <c r="UK5" s="36">
        <v>13.82</v>
      </c>
      <c r="UL5" s="36">
        <v>12.58</v>
      </c>
      <c r="UM5" s="36">
        <v>6.17</v>
      </c>
      <c r="UN5" s="36">
        <v>17.71</v>
      </c>
      <c r="UO5" s="36" t="s">
        <v>513</v>
      </c>
      <c r="UP5" s="36">
        <v>15.23</v>
      </c>
      <c r="UQ5" s="36">
        <v>13.32</v>
      </c>
      <c r="UR5" s="36">
        <v>8.82</v>
      </c>
      <c r="US5" s="36">
        <v>18.79</v>
      </c>
      <c r="UT5" s="36" t="s">
        <v>513</v>
      </c>
      <c r="ZF5" s="36">
        <v>14.4</v>
      </c>
      <c r="ZG5" s="36">
        <v>10.6</v>
      </c>
      <c r="ZH5" s="36">
        <v>5.85</v>
      </c>
      <c r="ZI5" s="36">
        <v>18.46</v>
      </c>
      <c r="ZJ5" s="36" t="s">
        <v>513</v>
      </c>
      <c r="ZK5" s="36">
        <v>13.15</v>
      </c>
      <c r="ZL5" s="36">
        <v>12.28</v>
      </c>
      <c r="ZM5" s="36">
        <v>7.54</v>
      </c>
      <c r="ZN5" s="36">
        <v>17</v>
      </c>
      <c r="ZO5" s="36" t="s">
        <v>513</v>
      </c>
      <c r="ZP5" s="36">
        <v>15.48</v>
      </c>
      <c r="ZQ5" s="36">
        <v>11.65</v>
      </c>
      <c r="ZR5" s="36">
        <v>6.02</v>
      </c>
      <c r="ZS5" s="36">
        <v>19.04</v>
      </c>
      <c r="ZT5" s="36" t="s">
        <v>513</v>
      </c>
      <c r="AEF5" s="36">
        <v>13.93</v>
      </c>
      <c r="AEG5" s="36">
        <v>10.47</v>
      </c>
      <c r="AEH5" s="36">
        <v>4.58</v>
      </c>
      <c r="AEI5" s="36">
        <v>17.21</v>
      </c>
      <c r="AEJ5" s="36" t="s">
        <v>513</v>
      </c>
      <c r="AEK5" s="36">
        <v>16.489999999999998</v>
      </c>
      <c r="AEL5" s="36">
        <v>12.77</v>
      </c>
      <c r="AEM5" s="36">
        <v>3.93</v>
      </c>
      <c r="AEN5" s="36">
        <v>20</v>
      </c>
      <c r="AEO5" s="36" t="s">
        <v>513</v>
      </c>
      <c r="AEP5" s="36">
        <v>13.35</v>
      </c>
      <c r="AEQ5" s="36">
        <v>10.7</v>
      </c>
      <c r="AER5" s="36">
        <v>5.14</v>
      </c>
      <c r="AES5" s="36">
        <v>18.53</v>
      </c>
      <c r="AET5" s="36" t="s">
        <v>513</v>
      </c>
    </row>
    <row r="6" spans="1:941" x14ac:dyDescent="0.2">
      <c r="A6" s="4">
        <v>137</v>
      </c>
      <c r="B6" s="5" t="s">
        <v>1091</v>
      </c>
      <c r="C6" s="26">
        <f t="shared" si="0"/>
        <v>432.25</v>
      </c>
      <c r="D6" s="4">
        <f t="shared" si="1"/>
        <v>0</v>
      </c>
      <c r="E6" s="35">
        <f t="shared" si="2"/>
        <v>432.25</v>
      </c>
      <c r="F6" s="4">
        <v>104797</v>
      </c>
      <c r="G6" s="5" t="s">
        <v>551</v>
      </c>
      <c r="H6" s="5" t="s">
        <v>552</v>
      </c>
      <c r="I6" s="5" t="s">
        <v>499</v>
      </c>
      <c r="J6" s="4" t="s">
        <v>500</v>
      </c>
      <c r="K6" s="5" t="s">
        <v>501</v>
      </c>
      <c r="L6" s="5" t="s">
        <v>502</v>
      </c>
      <c r="M6" s="4" t="s">
        <v>504</v>
      </c>
      <c r="N6" s="5" t="s">
        <v>505</v>
      </c>
      <c r="O6" s="4" t="s">
        <v>1052</v>
      </c>
      <c r="Q6" s="6">
        <f>CHOOSE(MATCH(M6,{"P";"S";"ST2S";"STMG";"ES";"L";"DAEU";"STL";"STI2D";"SCI";"PA";"STAV"},0),0,100,15,0,5,0,0,10,0,20,10,10)</f>
        <v>100</v>
      </c>
      <c r="R6" s="4">
        <v>1</v>
      </c>
      <c r="S6" s="4">
        <v>1</v>
      </c>
      <c r="T6" s="4">
        <v>1</v>
      </c>
      <c r="U6" s="4">
        <f t="shared" si="3"/>
        <v>1</v>
      </c>
      <c r="V6" s="4">
        <v>4</v>
      </c>
      <c r="W6" s="10">
        <f t="shared" si="4"/>
        <v>50</v>
      </c>
      <c r="X6" s="5" t="s">
        <v>553</v>
      </c>
      <c r="Y6" s="4" t="s">
        <v>509</v>
      </c>
      <c r="Z6" s="12">
        <f>CHOOSE(MATCH(Y6,{"Faible";"Moyen";"Assez bon";"Bon";"Très bon"},0),-5,0,0,5,10)</f>
        <v>0</v>
      </c>
      <c r="AA6" s="15">
        <v>15.85</v>
      </c>
      <c r="AB6" s="4">
        <v>4</v>
      </c>
      <c r="AC6" s="4">
        <v>11.35</v>
      </c>
      <c r="AD6" s="4">
        <f t="shared" si="5"/>
        <v>4.5</v>
      </c>
      <c r="AE6" s="4">
        <f t="shared" si="6"/>
        <v>26</v>
      </c>
      <c r="AF6" s="12">
        <f t="shared" si="7"/>
        <v>82.55</v>
      </c>
      <c r="AG6" s="4">
        <v>14.6</v>
      </c>
      <c r="AH6" s="4">
        <v>3</v>
      </c>
      <c r="AI6" s="4">
        <v>11.06</v>
      </c>
      <c r="AJ6" s="4">
        <f t="shared" si="8"/>
        <v>3.5399999999999991</v>
      </c>
      <c r="AK6" s="4">
        <f t="shared" si="9"/>
        <v>27</v>
      </c>
      <c r="AL6" s="12">
        <f t="shared" si="10"/>
        <v>77.88</v>
      </c>
      <c r="AM6" s="5">
        <v>18.82</v>
      </c>
      <c r="AN6" s="4">
        <v>1</v>
      </c>
      <c r="AO6" s="4">
        <v>13.89</v>
      </c>
      <c r="AP6" s="4">
        <f t="shared" si="11"/>
        <v>4.93</v>
      </c>
      <c r="AQ6" s="4">
        <f t="shared" si="12"/>
        <v>29</v>
      </c>
      <c r="AR6" s="12">
        <f t="shared" si="13"/>
        <v>95.32</v>
      </c>
      <c r="AS6" s="20">
        <f t="shared" si="14"/>
        <v>255.75</v>
      </c>
      <c r="AT6" s="4">
        <v>18</v>
      </c>
      <c r="AU6" s="4">
        <v>15</v>
      </c>
      <c r="AV6" s="4">
        <v>20</v>
      </c>
      <c r="AW6" s="24">
        <f t="shared" si="15"/>
        <v>282.25</v>
      </c>
      <c r="AX6" s="28">
        <f t="shared" si="16"/>
        <v>432.25</v>
      </c>
      <c r="AY6" s="41">
        <f t="shared" si="17"/>
        <v>0</v>
      </c>
      <c r="AZ6" s="41">
        <f t="shared" si="18"/>
        <v>0</v>
      </c>
      <c r="BA6" s="9">
        <f t="shared" si="19"/>
        <v>0</v>
      </c>
      <c r="BB6" s="43">
        <f t="shared" si="20"/>
        <v>0</v>
      </c>
      <c r="BC6" s="41">
        <f t="shared" si="21"/>
        <v>0</v>
      </c>
      <c r="BD6" s="41">
        <f t="shared" si="22"/>
        <v>0</v>
      </c>
      <c r="BE6" s="9">
        <f t="shared" si="23"/>
        <v>0</v>
      </c>
      <c r="BF6" s="43">
        <f t="shared" si="24"/>
        <v>0</v>
      </c>
      <c r="BG6" s="41">
        <f t="shared" si="25"/>
        <v>0</v>
      </c>
      <c r="BH6" s="41">
        <f t="shared" si="26"/>
        <v>0</v>
      </c>
      <c r="BI6" s="9">
        <f t="shared" si="27"/>
        <v>0</v>
      </c>
      <c r="BJ6" s="43">
        <f t="shared" si="28"/>
        <v>0</v>
      </c>
      <c r="BK6" s="45">
        <f t="shared" si="29"/>
        <v>0</v>
      </c>
      <c r="BL6" s="36">
        <v>14.6</v>
      </c>
      <c r="BM6" s="36">
        <v>3</v>
      </c>
      <c r="BN6" s="36">
        <v>31</v>
      </c>
      <c r="BO6" s="36">
        <v>18.82</v>
      </c>
      <c r="BP6" s="36">
        <v>1</v>
      </c>
      <c r="BQ6" s="36">
        <v>31</v>
      </c>
      <c r="DT6" s="36">
        <v>17.32</v>
      </c>
      <c r="DU6" s="36">
        <v>2</v>
      </c>
      <c r="DV6" s="36">
        <v>22</v>
      </c>
      <c r="DZ6" s="36">
        <v>18</v>
      </c>
      <c r="EA6" s="36">
        <v>15</v>
      </c>
      <c r="EC6" s="36">
        <v>20</v>
      </c>
      <c r="EN6" s="36" t="s">
        <v>510</v>
      </c>
      <c r="EO6" s="36" t="s">
        <v>503</v>
      </c>
      <c r="EP6" s="36">
        <v>10</v>
      </c>
      <c r="EQ6" s="36" t="s">
        <v>504</v>
      </c>
      <c r="ER6" s="36" t="s">
        <v>506</v>
      </c>
      <c r="ES6" s="36">
        <v>1</v>
      </c>
      <c r="ET6" s="36" t="s">
        <v>511</v>
      </c>
      <c r="EU6" s="36">
        <v>2</v>
      </c>
      <c r="EV6" s="36" t="s">
        <v>512</v>
      </c>
      <c r="EW6" s="36">
        <v>15.85</v>
      </c>
      <c r="EX6" s="36">
        <v>11.35</v>
      </c>
      <c r="EY6" s="36">
        <v>5.36</v>
      </c>
      <c r="EZ6" s="36">
        <v>18.13</v>
      </c>
      <c r="FA6" s="36" t="s">
        <v>513</v>
      </c>
      <c r="FB6" s="36">
        <v>14.6</v>
      </c>
      <c r="FC6" s="36">
        <v>11.06</v>
      </c>
      <c r="FD6" s="36">
        <v>6</v>
      </c>
      <c r="FE6" s="36">
        <v>16.5</v>
      </c>
      <c r="FF6" s="36" t="s">
        <v>513</v>
      </c>
      <c r="FG6" s="36">
        <v>18.82</v>
      </c>
      <c r="FH6" s="36">
        <v>13.89</v>
      </c>
      <c r="FI6" s="36">
        <v>9.33</v>
      </c>
      <c r="FJ6" s="36">
        <v>18.82</v>
      </c>
      <c r="FK6" s="36" t="s">
        <v>513</v>
      </c>
      <c r="II6" s="36">
        <v>17.32</v>
      </c>
      <c r="IJ6" s="36">
        <v>13.46</v>
      </c>
      <c r="IK6" s="36">
        <v>9.33</v>
      </c>
      <c r="IL6" s="36">
        <v>18.82</v>
      </c>
      <c r="IM6" s="36" t="s">
        <v>513</v>
      </c>
      <c r="TW6" s="36" t="s">
        <v>523</v>
      </c>
      <c r="TX6" s="36" t="s">
        <v>515</v>
      </c>
      <c r="TY6" s="36">
        <v>1</v>
      </c>
      <c r="TZ6" s="36" t="s">
        <v>504</v>
      </c>
      <c r="UA6" s="36" t="s">
        <v>506</v>
      </c>
      <c r="UB6" s="36">
        <v>1</v>
      </c>
      <c r="UC6" s="36" t="s">
        <v>511</v>
      </c>
      <c r="UD6" s="36">
        <v>3</v>
      </c>
      <c r="UE6" s="36" t="s">
        <v>516</v>
      </c>
      <c r="UJ6" s="36" t="s">
        <v>524</v>
      </c>
      <c r="UO6" s="36" t="s">
        <v>524</v>
      </c>
      <c r="UT6" s="36" t="s">
        <v>524</v>
      </c>
      <c r="ZJ6" s="36" t="s">
        <v>524</v>
      </c>
      <c r="ZO6" s="36" t="s">
        <v>524</v>
      </c>
      <c r="ZT6" s="36" t="s">
        <v>524</v>
      </c>
      <c r="AEJ6" s="36" t="s">
        <v>524</v>
      </c>
      <c r="AEO6" s="36" t="s">
        <v>524</v>
      </c>
      <c r="AET6" s="36" t="s">
        <v>524</v>
      </c>
    </row>
    <row r="7" spans="1:941" x14ac:dyDescent="0.2">
      <c r="A7" s="4">
        <v>137</v>
      </c>
      <c r="B7" s="5" t="s">
        <v>1091</v>
      </c>
      <c r="C7" s="26">
        <f t="shared" si="0"/>
        <v>532.13166666666666</v>
      </c>
      <c r="D7" s="4">
        <f t="shared" si="1"/>
        <v>0</v>
      </c>
      <c r="E7" s="35">
        <f t="shared" si="2"/>
        <v>532.13166666666666</v>
      </c>
      <c r="F7" s="4">
        <v>104799</v>
      </c>
      <c r="G7" s="5" t="s">
        <v>554</v>
      </c>
      <c r="H7" s="5" t="s">
        <v>555</v>
      </c>
      <c r="I7" s="5" t="s">
        <v>499</v>
      </c>
      <c r="J7" s="4" t="s">
        <v>500</v>
      </c>
      <c r="K7" s="5" t="s">
        <v>501</v>
      </c>
      <c r="L7" s="5" t="s">
        <v>502</v>
      </c>
      <c r="M7" s="4" t="s">
        <v>504</v>
      </c>
      <c r="N7" s="5" t="s">
        <v>505</v>
      </c>
      <c r="O7" s="4" t="s">
        <v>1052</v>
      </c>
      <c r="Q7" s="6">
        <f>CHOOSE(MATCH(M7,{"P";"S";"ST2S";"STMG";"ES";"L";"DAEU";"STL";"STI2D";"SCI";"PA";"STAV"},0),0,100,15,0,5,0,0,10,0,20,10,10)</f>
        <v>100</v>
      </c>
      <c r="R7" s="4">
        <v>1</v>
      </c>
      <c r="S7" s="4">
        <v>1</v>
      </c>
      <c r="T7" s="4">
        <v>1</v>
      </c>
      <c r="U7" s="4">
        <f t="shared" si="3"/>
        <v>1</v>
      </c>
      <c r="V7" s="4">
        <v>4</v>
      </c>
      <c r="W7" s="10">
        <f t="shared" si="4"/>
        <v>50</v>
      </c>
      <c r="X7" s="5" t="s">
        <v>556</v>
      </c>
      <c r="Y7" s="4" t="s">
        <v>509</v>
      </c>
      <c r="Z7" s="12">
        <f>CHOOSE(MATCH(Y7,{"Faible";"Moyen";"Assez bon";"Bon";"Très bon"},0),-5,0,0,5,10)</f>
        <v>0</v>
      </c>
      <c r="AA7" s="15">
        <v>18.13</v>
      </c>
      <c r="AB7" s="4">
        <v>1</v>
      </c>
      <c r="AC7" s="4">
        <v>11.35</v>
      </c>
      <c r="AD7" s="4">
        <f t="shared" si="5"/>
        <v>6.7799999999999994</v>
      </c>
      <c r="AE7" s="4">
        <f t="shared" si="6"/>
        <v>29</v>
      </c>
      <c r="AF7" s="12">
        <f t="shared" si="7"/>
        <v>96.95</v>
      </c>
      <c r="AG7" s="4">
        <v>16.5</v>
      </c>
      <c r="AH7" s="4">
        <v>1</v>
      </c>
      <c r="AI7" s="4">
        <v>11.06</v>
      </c>
      <c r="AJ7" s="4">
        <f t="shared" si="8"/>
        <v>5.4399999999999995</v>
      </c>
      <c r="AK7" s="4">
        <f t="shared" si="9"/>
        <v>29</v>
      </c>
      <c r="AL7" s="12">
        <f t="shared" si="10"/>
        <v>89.38</v>
      </c>
      <c r="AM7" s="5">
        <v>15.92</v>
      </c>
      <c r="AN7" s="4">
        <v>8</v>
      </c>
      <c r="AO7" s="4">
        <v>13.46</v>
      </c>
      <c r="AP7" s="4">
        <f t="shared" si="11"/>
        <v>2.4599999999999991</v>
      </c>
      <c r="AQ7" s="4">
        <f t="shared" si="12"/>
        <v>22</v>
      </c>
      <c r="AR7" s="12">
        <f t="shared" si="13"/>
        <v>74.679999999999993</v>
      </c>
      <c r="AS7" s="20">
        <f t="shared" si="14"/>
        <v>261.01</v>
      </c>
      <c r="AT7" s="4">
        <v>16</v>
      </c>
      <c r="AU7" s="4">
        <v>15</v>
      </c>
      <c r="AV7" s="4">
        <v>17</v>
      </c>
      <c r="AW7" s="24">
        <f t="shared" si="15"/>
        <v>285.01</v>
      </c>
      <c r="AX7" s="28">
        <f t="shared" si="16"/>
        <v>435.01</v>
      </c>
      <c r="AY7" s="41">
        <f t="shared" si="17"/>
        <v>18.3</v>
      </c>
      <c r="AZ7" s="41">
        <f t="shared" si="18"/>
        <v>14.333333333333334</v>
      </c>
      <c r="BA7" s="9">
        <f t="shared" si="19"/>
        <v>3.9666666666666668</v>
      </c>
      <c r="BB7" s="43">
        <f t="shared" si="20"/>
        <v>62.833333333333343</v>
      </c>
      <c r="BC7" s="41">
        <f t="shared" si="21"/>
        <v>19.366666666666664</v>
      </c>
      <c r="BD7" s="41">
        <f t="shared" si="22"/>
        <v>12.81</v>
      </c>
      <c r="BE7" s="9">
        <f t="shared" si="23"/>
        <v>6.5566666666666631</v>
      </c>
      <c r="BF7" s="43">
        <f t="shared" si="24"/>
        <v>71.213333333333324</v>
      </c>
      <c r="BG7" s="41">
        <f t="shared" si="25"/>
        <v>17.776666666666667</v>
      </c>
      <c r="BH7" s="41">
        <f t="shared" si="26"/>
        <v>14.343333333333334</v>
      </c>
      <c r="BI7" s="9">
        <f t="shared" si="27"/>
        <v>3.4333333333333336</v>
      </c>
      <c r="BJ7" s="43">
        <f t="shared" si="28"/>
        <v>60.196666666666665</v>
      </c>
      <c r="BK7" s="45">
        <f t="shared" si="29"/>
        <v>194.24333333333334</v>
      </c>
      <c r="BL7" s="36">
        <v>16.5</v>
      </c>
      <c r="BM7" s="36">
        <v>1</v>
      </c>
      <c r="BN7" s="36">
        <v>31</v>
      </c>
      <c r="BO7" s="36">
        <v>15.92</v>
      </c>
      <c r="BP7" s="36">
        <v>8</v>
      </c>
      <c r="BQ7" s="36">
        <v>31</v>
      </c>
      <c r="DT7" s="36">
        <v>16.47</v>
      </c>
      <c r="DU7" s="36">
        <v>4</v>
      </c>
      <c r="DV7" s="36">
        <v>22</v>
      </c>
      <c r="DZ7" s="36">
        <v>16</v>
      </c>
      <c r="EA7" s="36">
        <v>15</v>
      </c>
      <c r="EC7" s="36">
        <v>17</v>
      </c>
      <c r="EN7" s="36" t="s">
        <v>510</v>
      </c>
      <c r="EO7" s="36" t="s">
        <v>503</v>
      </c>
      <c r="EP7" s="36">
        <v>10</v>
      </c>
      <c r="EQ7" s="36" t="s">
        <v>504</v>
      </c>
      <c r="ER7" s="36" t="s">
        <v>506</v>
      </c>
      <c r="ES7" s="36">
        <v>1</v>
      </c>
      <c r="ET7" s="36" t="s">
        <v>511</v>
      </c>
      <c r="EU7" s="36">
        <v>2</v>
      </c>
      <c r="EV7" s="36" t="s">
        <v>512</v>
      </c>
      <c r="EW7" s="36">
        <v>18.13</v>
      </c>
      <c r="EX7" s="36">
        <v>11.35</v>
      </c>
      <c r="EY7" s="36">
        <v>5.36</v>
      </c>
      <c r="EZ7" s="36">
        <v>18.13</v>
      </c>
      <c r="FA7" s="36" t="s">
        <v>513</v>
      </c>
      <c r="FB7" s="36">
        <v>16.5</v>
      </c>
      <c r="FC7" s="36">
        <v>11.06</v>
      </c>
      <c r="FD7" s="36">
        <v>6</v>
      </c>
      <c r="FE7" s="36">
        <v>16.5</v>
      </c>
      <c r="FF7" s="36" t="s">
        <v>513</v>
      </c>
      <c r="FG7" s="36">
        <v>15.92</v>
      </c>
      <c r="FH7" s="36">
        <v>13.46</v>
      </c>
      <c r="FI7" s="36">
        <v>6.75</v>
      </c>
      <c r="FJ7" s="36">
        <v>17.399999999999999</v>
      </c>
      <c r="FK7" s="36" t="s">
        <v>513</v>
      </c>
      <c r="II7" s="36">
        <v>16.47</v>
      </c>
      <c r="IJ7" s="36">
        <v>13.89</v>
      </c>
      <c r="IK7" s="36">
        <v>9.33</v>
      </c>
      <c r="IL7" s="36">
        <v>18.82</v>
      </c>
      <c r="IM7" s="36" t="s">
        <v>513</v>
      </c>
      <c r="TW7" s="36" t="s">
        <v>523</v>
      </c>
      <c r="TX7" s="36" t="s">
        <v>515</v>
      </c>
      <c r="TY7" s="36">
        <v>1</v>
      </c>
      <c r="TZ7" s="36" t="s">
        <v>504</v>
      </c>
      <c r="UA7" s="36" t="s">
        <v>506</v>
      </c>
      <c r="UB7" s="36">
        <v>1</v>
      </c>
      <c r="UC7" s="36" t="s">
        <v>511</v>
      </c>
      <c r="UD7" s="36">
        <v>3</v>
      </c>
      <c r="UE7" s="36" t="s">
        <v>516</v>
      </c>
      <c r="UF7" s="36">
        <v>18.91</v>
      </c>
      <c r="UG7" s="36">
        <v>14.85</v>
      </c>
      <c r="UH7" s="36">
        <v>9.6300000000000008</v>
      </c>
      <c r="UI7" s="36">
        <v>18.91</v>
      </c>
      <c r="UJ7" s="36" t="s">
        <v>513</v>
      </c>
      <c r="UK7" s="36">
        <v>19.690000000000001</v>
      </c>
      <c r="UL7" s="36">
        <v>13.4</v>
      </c>
      <c r="UM7" s="36">
        <v>7.22</v>
      </c>
      <c r="UN7" s="36">
        <v>20</v>
      </c>
      <c r="UO7" s="36" t="s">
        <v>513</v>
      </c>
      <c r="UP7" s="36">
        <v>18.29</v>
      </c>
      <c r="UQ7" s="36">
        <v>14.96</v>
      </c>
      <c r="UR7" s="36">
        <v>10.42</v>
      </c>
      <c r="US7" s="36">
        <v>19.64</v>
      </c>
      <c r="UT7" s="36" t="s">
        <v>513</v>
      </c>
      <c r="ZF7" s="36">
        <v>18.09</v>
      </c>
      <c r="ZG7" s="36">
        <v>14.68</v>
      </c>
      <c r="ZH7" s="36">
        <v>8.5</v>
      </c>
      <c r="ZI7" s="36">
        <v>20</v>
      </c>
      <c r="ZJ7" s="36" t="s">
        <v>513</v>
      </c>
      <c r="ZK7" s="36">
        <v>20</v>
      </c>
      <c r="ZL7" s="36">
        <v>14.1</v>
      </c>
      <c r="ZM7" s="36">
        <v>5.29</v>
      </c>
      <c r="ZN7" s="36">
        <v>20</v>
      </c>
      <c r="ZO7" s="36" t="s">
        <v>513</v>
      </c>
      <c r="ZP7" s="36">
        <v>17.04</v>
      </c>
      <c r="ZQ7" s="36">
        <v>11.78</v>
      </c>
      <c r="ZR7" s="36">
        <v>4</v>
      </c>
      <c r="ZS7" s="36">
        <v>17.04</v>
      </c>
      <c r="ZT7" s="36" t="s">
        <v>513</v>
      </c>
      <c r="AEF7" s="36">
        <v>17.899999999999999</v>
      </c>
      <c r="AEG7" s="36">
        <v>13.47</v>
      </c>
      <c r="AEH7" s="36">
        <v>9.3800000000000008</v>
      </c>
      <c r="AEI7" s="36">
        <v>18</v>
      </c>
      <c r="AEJ7" s="36" t="s">
        <v>513</v>
      </c>
      <c r="AEK7" s="36">
        <v>18.41</v>
      </c>
      <c r="AEL7" s="36">
        <v>10.93</v>
      </c>
      <c r="AEM7" s="36">
        <v>2.63</v>
      </c>
      <c r="AEN7" s="36">
        <v>18.760000000000002</v>
      </c>
      <c r="AEO7" s="36" t="s">
        <v>513</v>
      </c>
      <c r="AEP7" s="36">
        <v>18</v>
      </c>
      <c r="AEQ7" s="36">
        <v>16.29</v>
      </c>
      <c r="AER7" s="36">
        <v>12.36</v>
      </c>
      <c r="AES7" s="36">
        <v>18.82</v>
      </c>
      <c r="AET7" s="36" t="s">
        <v>513</v>
      </c>
    </row>
    <row r="8" spans="1:941" x14ac:dyDescent="0.2">
      <c r="A8" s="4">
        <v>137</v>
      </c>
      <c r="B8" s="5" t="s">
        <v>1091</v>
      </c>
      <c r="C8" s="26">
        <f t="shared" si="0"/>
        <v>534.94833333333338</v>
      </c>
      <c r="D8" s="4">
        <f t="shared" si="1"/>
        <v>0</v>
      </c>
      <c r="E8" s="35">
        <f t="shared" si="2"/>
        <v>534.94833333333338</v>
      </c>
      <c r="F8" s="4">
        <v>104804</v>
      </c>
      <c r="G8" s="5" t="s">
        <v>557</v>
      </c>
      <c r="H8" s="5" t="s">
        <v>558</v>
      </c>
      <c r="I8" s="5" t="s">
        <v>499</v>
      </c>
      <c r="J8" s="4" t="s">
        <v>500</v>
      </c>
      <c r="K8" s="5" t="s">
        <v>501</v>
      </c>
      <c r="L8" s="5" t="s">
        <v>502</v>
      </c>
      <c r="M8" s="4" t="s">
        <v>504</v>
      </c>
      <c r="N8" s="5" t="s">
        <v>505</v>
      </c>
      <c r="O8" s="4" t="s">
        <v>1052</v>
      </c>
      <c r="Q8" s="6">
        <f>CHOOSE(MATCH(M8,{"P";"S";"ST2S";"STMG";"ES";"L";"DAEU";"STL";"STI2D";"SCI";"PA";"STAV"},0),0,100,15,0,5,0,0,10,0,20,10,10)</f>
        <v>100</v>
      </c>
      <c r="R8" s="4">
        <v>1</v>
      </c>
      <c r="S8" s="4">
        <v>1</v>
      </c>
      <c r="T8" s="4">
        <v>1</v>
      </c>
      <c r="U8" s="4">
        <f t="shared" si="3"/>
        <v>1</v>
      </c>
      <c r="V8" s="4">
        <v>4</v>
      </c>
      <c r="W8" s="10">
        <f t="shared" si="4"/>
        <v>50</v>
      </c>
      <c r="X8" s="5" t="s">
        <v>553</v>
      </c>
      <c r="Y8" s="4" t="s">
        <v>509</v>
      </c>
      <c r="Z8" s="12">
        <f>CHOOSE(MATCH(Y8,{"Faible";"Moyen";"Assez bon";"Bon";"Très bon"},0),-5,0,0,5,10)</f>
        <v>0</v>
      </c>
      <c r="AA8" s="15">
        <v>16.46</v>
      </c>
      <c r="AB8" s="4">
        <v>2</v>
      </c>
      <c r="AC8" s="4">
        <v>11.35</v>
      </c>
      <c r="AD8" s="4">
        <f t="shared" si="5"/>
        <v>5.1100000000000012</v>
      </c>
      <c r="AE8" s="4">
        <f t="shared" si="6"/>
        <v>28</v>
      </c>
      <c r="AF8" s="12">
        <f t="shared" si="7"/>
        <v>87.600000000000009</v>
      </c>
      <c r="AG8" s="4">
        <v>16.399999999999999</v>
      </c>
      <c r="AH8" s="4">
        <v>2</v>
      </c>
      <c r="AI8" s="4">
        <v>11.06</v>
      </c>
      <c r="AJ8" s="4">
        <f t="shared" si="8"/>
        <v>5.3399999999999981</v>
      </c>
      <c r="AK8" s="4">
        <f t="shared" si="9"/>
        <v>28</v>
      </c>
      <c r="AL8" s="12">
        <f t="shared" si="10"/>
        <v>87.88</v>
      </c>
      <c r="AM8" s="5">
        <v>17.399999999999999</v>
      </c>
      <c r="AN8" s="4">
        <v>2</v>
      </c>
      <c r="AO8" s="4">
        <v>13.46</v>
      </c>
      <c r="AP8" s="4">
        <f t="shared" si="11"/>
        <v>3.9399999999999977</v>
      </c>
      <c r="AQ8" s="4">
        <f t="shared" si="12"/>
        <v>28</v>
      </c>
      <c r="AR8" s="12">
        <f t="shared" si="13"/>
        <v>88.079999999999984</v>
      </c>
      <c r="AS8" s="20">
        <f t="shared" si="14"/>
        <v>263.56</v>
      </c>
      <c r="AT8" s="4">
        <v>17</v>
      </c>
      <c r="AU8" s="4">
        <v>15</v>
      </c>
      <c r="AV8" s="4">
        <v>19</v>
      </c>
      <c r="AW8" s="24">
        <f t="shared" si="15"/>
        <v>289.06</v>
      </c>
      <c r="AX8" s="28">
        <f t="shared" si="16"/>
        <v>439.06</v>
      </c>
      <c r="AY8" s="41">
        <f t="shared" si="17"/>
        <v>18.183333333333334</v>
      </c>
      <c r="AZ8" s="41">
        <f t="shared" si="18"/>
        <v>14.333333333333334</v>
      </c>
      <c r="BA8" s="9">
        <f t="shared" si="19"/>
        <v>3.8499999999999996</v>
      </c>
      <c r="BB8" s="43">
        <f t="shared" si="20"/>
        <v>62.25</v>
      </c>
      <c r="BC8" s="41">
        <f t="shared" si="21"/>
        <v>18.809999999999999</v>
      </c>
      <c r="BD8" s="41">
        <f t="shared" si="22"/>
        <v>12.81</v>
      </c>
      <c r="BE8" s="9">
        <f t="shared" si="23"/>
        <v>5.9999999999999982</v>
      </c>
      <c r="BF8" s="43">
        <f t="shared" si="24"/>
        <v>68.429999999999993</v>
      </c>
      <c r="BG8" s="41">
        <f t="shared" si="25"/>
        <v>17.956666666666667</v>
      </c>
      <c r="BH8" s="41">
        <f t="shared" si="26"/>
        <v>14.343333333333334</v>
      </c>
      <c r="BI8" s="9">
        <f t="shared" si="27"/>
        <v>3.6133333333333333</v>
      </c>
      <c r="BJ8" s="43">
        <f t="shared" si="28"/>
        <v>61.096666666666671</v>
      </c>
      <c r="BK8" s="45">
        <f t="shared" si="29"/>
        <v>191.77666666666667</v>
      </c>
      <c r="BL8" s="36">
        <v>16.399999999999999</v>
      </c>
      <c r="BM8" s="36">
        <v>2</v>
      </c>
      <c r="BN8" s="36">
        <v>31</v>
      </c>
      <c r="BO8" s="36">
        <v>17.399999999999999</v>
      </c>
      <c r="BP8" s="36">
        <v>2</v>
      </c>
      <c r="BQ8" s="36">
        <v>31</v>
      </c>
      <c r="DN8" s="36">
        <v>16.46</v>
      </c>
      <c r="DO8" s="36">
        <v>1</v>
      </c>
      <c r="DP8" s="36">
        <v>10</v>
      </c>
      <c r="DZ8" s="36">
        <v>17</v>
      </c>
      <c r="EA8" s="36">
        <v>15</v>
      </c>
      <c r="EC8" s="36">
        <v>19</v>
      </c>
      <c r="EN8" s="36" t="s">
        <v>510</v>
      </c>
      <c r="EO8" s="36" t="s">
        <v>503</v>
      </c>
      <c r="EP8" s="36">
        <v>10</v>
      </c>
      <c r="EQ8" s="36" t="s">
        <v>504</v>
      </c>
      <c r="ER8" s="36" t="s">
        <v>506</v>
      </c>
      <c r="ES8" s="36">
        <v>1</v>
      </c>
      <c r="ET8" s="36" t="s">
        <v>511</v>
      </c>
      <c r="EU8" s="36">
        <v>2</v>
      </c>
      <c r="EV8" s="36" t="s">
        <v>512</v>
      </c>
      <c r="EW8" s="36">
        <v>16.46</v>
      </c>
      <c r="EX8" s="36">
        <v>11.35</v>
      </c>
      <c r="EY8" s="36">
        <v>5.36</v>
      </c>
      <c r="EZ8" s="36">
        <v>18.13</v>
      </c>
      <c r="FA8" s="36" t="s">
        <v>513</v>
      </c>
      <c r="FB8" s="36">
        <v>16.399999999999999</v>
      </c>
      <c r="FC8" s="36">
        <v>11.06</v>
      </c>
      <c r="FD8" s="36">
        <v>6</v>
      </c>
      <c r="FE8" s="36">
        <v>16.5</v>
      </c>
      <c r="FF8" s="36" t="s">
        <v>513</v>
      </c>
      <c r="FG8" s="36">
        <v>17.399999999999999</v>
      </c>
      <c r="FH8" s="36">
        <v>13.46</v>
      </c>
      <c r="FI8" s="36">
        <v>6.75</v>
      </c>
      <c r="FJ8" s="36">
        <v>17.399999999999999</v>
      </c>
      <c r="FK8" s="36" t="s">
        <v>513</v>
      </c>
      <c r="HY8" s="36">
        <v>16.38</v>
      </c>
      <c r="HZ8" s="36">
        <v>11.72</v>
      </c>
      <c r="IA8" s="36">
        <v>8.84</v>
      </c>
      <c r="IB8" s="36">
        <v>16.38</v>
      </c>
      <c r="IC8" s="36" t="s">
        <v>513</v>
      </c>
      <c r="TW8" s="36" t="s">
        <v>523</v>
      </c>
      <c r="TX8" s="36" t="s">
        <v>515</v>
      </c>
      <c r="TY8" s="36">
        <v>1</v>
      </c>
      <c r="TZ8" s="36" t="s">
        <v>504</v>
      </c>
      <c r="UA8" s="36" t="s">
        <v>506</v>
      </c>
      <c r="UB8" s="36">
        <v>1</v>
      </c>
      <c r="UC8" s="36" t="s">
        <v>511</v>
      </c>
      <c r="UD8" s="36">
        <v>3</v>
      </c>
      <c r="UE8" s="36" t="s">
        <v>516</v>
      </c>
      <c r="UF8" s="36">
        <v>18.25</v>
      </c>
      <c r="UG8" s="36">
        <v>14.85</v>
      </c>
      <c r="UH8" s="36">
        <v>9.6300000000000008</v>
      </c>
      <c r="UI8" s="36">
        <v>18.91</v>
      </c>
      <c r="UJ8" s="36" t="s">
        <v>513</v>
      </c>
      <c r="UK8" s="36">
        <v>20</v>
      </c>
      <c r="UL8" s="36">
        <v>13.4</v>
      </c>
      <c r="UM8" s="36">
        <v>7.22</v>
      </c>
      <c r="UN8" s="36">
        <v>20</v>
      </c>
      <c r="UO8" s="36" t="s">
        <v>513</v>
      </c>
      <c r="UP8" s="36">
        <v>19.64</v>
      </c>
      <c r="UQ8" s="36">
        <v>14.96</v>
      </c>
      <c r="UR8" s="36">
        <v>10.42</v>
      </c>
      <c r="US8" s="36">
        <v>19.64</v>
      </c>
      <c r="UT8" s="36" t="s">
        <v>513</v>
      </c>
      <c r="ZF8" s="36">
        <v>18.3</v>
      </c>
      <c r="ZG8" s="36">
        <v>14.68</v>
      </c>
      <c r="ZH8" s="36">
        <v>8.5</v>
      </c>
      <c r="ZI8" s="36">
        <v>20</v>
      </c>
      <c r="ZJ8" s="36" t="s">
        <v>513</v>
      </c>
      <c r="ZK8" s="36">
        <v>19.14</v>
      </c>
      <c r="ZL8" s="36">
        <v>14.1</v>
      </c>
      <c r="ZM8" s="36">
        <v>5.29</v>
      </c>
      <c r="ZN8" s="36">
        <v>20</v>
      </c>
      <c r="ZO8" s="36" t="s">
        <v>513</v>
      </c>
      <c r="ZP8" s="36">
        <v>15.78</v>
      </c>
      <c r="ZQ8" s="36">
        <v>11.78</v>
      </c>
      <c r="ZR8" s="36">
        <v>4</v>
      </c>
      <c r="ZS8" s="36">
        <v>17.04</v>
      </c>
      <c r="ZT8" s="36" t="s">
        <v>513</v>
      </c>
      <c r="AEF8" s="36">
        <v>18</v>
      </c>
      <c r="AEG8" s="36">
        <v>13.47</v>
      </c>
      <c r="AEH8" s="36">
        <v>9.3800000000000008</v>
      </c>
      <c r="AEI8" s="36">
        <v>18</v>
      </c>
      <c r="AEJ8" s="36" t="s">
        <v>513</v>
      </c>
      <c r="AEK8" s="36">
        <v>17.29</v>
      </c>
      <c r="AEL8" s="36">
        <v>10.93</v>
      </c>
      <c r="AEM8" s="36">
        <v>2.63</v>
      </c>
      <c r="AEN8" s="36">
        <v>18.760000000000002</v>
      </c>
      <c r="AEO8" s="36" t="s">
        <v>513</v>
      </c>
      <c r="AEP8" s="36">
        <v>18.45</v>
      </c>
      <c r="AEQ8" s="36">
        <v>16.29</v>
      </c>
      <c r="AER8" s="36">
        <v>12.36</v>
      </c>
      <c r="AES8" s="36">
        <v>18.82</v>
      </c>
      <c r="AET8" s="36" t="s">
        <v>513</v>
      </c>
    </row>
    <row r="9" spans="1:941" x14ac:dyDescent="0.2">
      <c r="A9" s="4">
        <v>137</v>
      </c>
      <c r="B9" s="5" t="s">
        <v>1091</v>
      </c>
      <c r="C9" s="26">
        <f t="shared" si="0"/>
        <v>450.58166666666665</v>
      </c>
      <c r="D9" s="4">
        <f t="shared" si="1"/>
        <v>0</v>
      </c>
      <c r="E9" s="35">
        <f t="shared" si="2"/>
        <v>450.58166666666665</v>
      </c>
      <c r="F9" s="4">
        <v>104810</v>
      </c>
      <c r="G9" s="5" t="s">
        <v>559</v>
      </c>
      <c r="H9" s="5" t="s">
        <v>560</v>
      </c>
      <c r="I9" s="5" t="s">
        <v>499</v>
      </c>
      <c r="J9" s="4" t="s">
        <v>500</v>
      </c>
      <c r="K9" s="5" t="s">
        <v>501</v>
      </c>
      <c r="L9" s="5" t="s">
        <v>502</v>
      </c>
      <c r="M9" s="4" t="s">
        <v>504</v>
      </c>
      <c r="N9" s="5" t="s">
        <v>505</v>
      </c>
      <c r="O9" s="4" t="s">
        <v>1052</v>
      </c>
      <c r="Q9" s="6">
        <f>CHOOSE(MATCH(M9,{"P";"S";"ST2S";"STMG";"ES";"L";"DAEU";"STL";"STI2D";"SCI";"PA";"STAV"},0),0,100,15,0,5,0,0,10,0,20,10,10)</f>
        <v>100</v>
      </c>
      <c r="R9" s="4">
        <v>2</v>
      </c>
      <c r="S9" s="4">
        <v>1</v>
      </c>
      <c r="T9" s="4">
        <v>1</v>
      </c>
      <c r="U9" s="4">
        <f t="shared" si="3"/>
        <v>1</v>
      </c>
      <c r="V9" s="4">
        <v>4</v>
      </c>
      <c r="W9" s="10">
        <f t="shared" si="4"/>
        <v>40</v>
      </c>
      <c r="X9" s="5" t="s">
        <v>561</v>
      </c>
      <c r="Y9" s="4" t="s">
        <v>509</v>
      </c>
      <c r="Z9" s="12">
        <f>CHOOSE(MATCH(Y9,{"Faible";"Moyen";"Assez bon";"Bon";"Très bon"},0),-5,0,0,5,10)</f>
        <v>0</v>
      </c>
      <c r="AA9" s="15">
        <v>15.92</v>
      </c>
      <c r="AB9" s="4">
        <v>3</v>
      </c>
      <c r="AC9" s="4">
        <v>11.35</v>
      </c>
      <c r="AD9" s="4">
        <f t="shared" si="5"/>
        <v>4.57</v>
      </c>
      <c r="AE9" s="4">
        <f t="shared" si="6"/>
        <v>27</v>
      </c>
      <c r="AF9" s="12">
        <f t="shared" si="7"/>
        <v>83.9</v>
      </c>
      <c r="AG9" s="4">
        <v>11.4</v>
      </c>
      <c r="AH9" s="4">
        <v>14</v>
      </c>
      <c r="AI9" s="4">
        <v>11.06</v>
      </c>
      <c r="AJ9" s="4">
        <f t="shared" si="8"/>
        <v>0.33999999999999986</v>
      </c>
      <c r="AK9" s="4">
        <f t="shared" si="9"/>
        <v>16</v>
      </c>
      <c r="AL9" s="12">
        <f t="shared" si="10"/>
        <v>50.88</v>
      </c>
      <c r="AM9" s="5">
        <v>16.059999999999999</v>
      </c>
      <c r="AN9" s="4">
        <v>7</v>
      </c>
      <c r="AO9" s="4">
        <v>13.46</v>
      </c>
      <c r="AP9" s="4">
        <f t="shared" si="11"/>
        <v>2.5999999999999979</v>
      </c>
      <c r="AQ9" s="4">
        <f t="shared" si="12"/>
        <v>23</v>
      </c>
      <c r="AR9" s="12">
        <f t="shared" si="13"/>
        <v>76.38</v>
      </c>
      <c r="AS9" s="20">
        <f t="shared" si="14"/>
        <v>211.16</v>
      </c>
      <c r="AT9" s="4">
        <v>12</v>
      </c>
      <c r="AU9" s="4">
        <v>5</v>
      </c>
      <c r="AV9" s="4">
        <v>20</v>
      </c>
      <c r="AW9" s="24">
        <f t="shared" si="15"/>
        <v>229.66</v>
      </c>
      <c r="AX9" s="28">
        <f t="shared" si="16"/>
        <v>369.65999999999997</v>
      </c>
      <c r="AY9" s="41">
        <f t="shared" si="17"/>
        <v>17.059999999999999</v>
      </c>
      <c r="AZ9" s="41">
        <f t="shared" si="18"/>
        <v>14.333333333333334</v>
      </c>
      <c r="BA9" s="9">
        <f t="shared" si="19"/>
        <v>2.7266666666666648</v>
      </c>
      <c r="BB9" s="43">
        <f t="shared" si="20"/>
        <v>56.633333333333326</v>
      </c>
      <c r="BC9" s="41">
        <f t="shared" si="21"/>
        <v>15.773333333333333</v>
      </c>
      <c r="BD9" s="41">
        <f t="shared" si="22"/>
        <v>12.81</v>
      </c>
      <c r="BE9" s="9">
        <f t="shared" si="23"/>
        <v>2.9633333333333329</v>
      </c>
      <c r="BF9" s="43">
        <f t="shared" si="24"/>
        <v>53.24666666666667</v>
      </c>
      <c r="BG9" s="41">
        <f t="shared" si="25"/>
        <v>16.13</v>
      </c>
      <c r="BH9" s="41">
        <f t="shared" si="26"/>
        <v>14.343333333333334</v>
      </c>
      <c r="BI9" s="9">
        <f t="shared" si="27"/>
        <v>1.7866666666666653</v>
      </c>
      <c r="BJ9" s="43">
        <f t="shared" si="28"/>
        <v>51.963333333333331</v>
      </c>
      <c r="BK9" s="45">
        <f t="shared" si="29"/>
        <v>161.84333333333333</v>
      </c>
      <c r="BL9" s="36">
        <v>11.4</v>
      </c>
      <c r="BM9" s="36">
        <v>14</v>
      </c>
      <c r="BN9" s="36">
        <v>31</v>
      </c>
      <c r="BO9" s="36">
        <v>16.059999999999999</v>
      </c>
      <c r="BP9" s="36">
        <v>7</v>
      </c>
      <c r="BQ9" s="36">
        <v>31</v>
      </c>
      <c r="DT9" s="36">
        <v>15.29</v>
      </c>
      <c r="DU9" s="36">
        <v>7</v>
      </c>
      <c r="DV9" s="36">
        <v>22</v>
      </c>
      <c r="DZ9" s="36">
        <v>12</v>
      </c>
      <c r="EA9" s="36">
        <v>5</v>
      </c>
      <c r="EC9" s="36">
        <v>20</v>
      </c>
      <c r="EN9" s="36" t="s">
        <v>510</v>
      </c>
      <c r="EO9" s="36" t="s">
        <v>503</v>
      </c>
      <c r="EP9" s="36">
        <v>10</v>
      </c>
      <c r="EQ9" s="36" t="s">
        <v>504</v>
      </c>
      <c r="ER9" s="36" t="s">
        <v>506</v>
      </c>
      <c r="ES9" s="36">
        <v>1</v>
      </c>
      <c r="ET9" s="36" t="s">
        <v>511</v>
      </c>
      <c r="EU9" s="36">
        <v>2</v>
      </c>
      <c r="EV9" s="36" t="s">
        <v>512</v>
      </c>
      <c r="EW9" s="36">
        <v>15.92</v>
      </c>
      <c r="EX9" s="36">
        <v>11.35</v>
      </c>
      <c r="EY9" s="36">
        <v>5.36</v>
      </c>
      <c r="EZ9" s="36">
        <v>18.13</v>
      </c>
      <c r="FA9" s="36" t="s">
        <v>513</v>
      </c>
      <c r="FB9" s="36">
        <v>11.4</v>
      </c>
      <c r="FC9" s="36">
        <v>11.06</v>
      </c>
      <c r="FD9" s="36">
        <v>6</v>
      </c>
      <c r="FE9" s="36">
        <v>16.5</v>
      </c>
      <c r="FF9" s="36" t="s">
        <v>513</v>
      </c>
      <c r="FG9" s="36">
        <v>16.059999999999999</v>
      </c>
      <c r="FH9" s="36">
        <v>13.46</v>
      </c>
      <c r="FI9" s="36">
        <v>6.75</v>
      </c>
      <c r="FJ9" s="36">
        <v>17.399999999999999</v>
      </c>
      <c r="FK9" s="36" t="s">
        <v>513</v>
      </c>
      <c r="II9" s="36">
        <v>15.29</v>
      </c>
      <c r="IJ9" s="36">
        <v>13.89</v>
      </c>
      <c r="IK9" s="36">
        <v>9.33</v>
      </c>
      <c r="IL9" s="36">
        <v>18.82</v>
      </c>
      <c r="IM9" s="36" t="s">
        <v>513</v>
      </c>
      <c r="TW9" s="36" t="s">
        <v>523</v>
      </c>
      <c r="TX9" s="36" t="s">
        <v>515</v>
      </c>
      <c r="TY9" s="36">
        <v>1</v>
      </c>
      <c r="TZ9" s="36" t="s">
        <v>504</v>
      </c>
      <c r="UA9" s="36" t="s">
        <v>506</v>
      </c>
      <c r="UB9" s="36">
        <v>1</v>
      </c>
      <c r="UC9" s="36" t="s">
        <v>511</v>
      </c>
      <c r="UD9" s="36">
        <v>3</v>
      </c>
      <c r="UE9" s="36" t="s">
        <v>516</v>
      </c>
      <c r="UF9" s="36">
        <v>17.36</v>
      </c>
      <c r="UG9" s="36">
        <v>14.85</v>
      </c>
      <c r="UH9" s="36">
        <v>9.6300000000000008</v>
      </c>
      <c r="UI9" s="36">
        <v>18.91</v>
      </c>
      <c r="UJ9" s="36" t="s">
        <v>513</v>
      </c>
      <c r="UK9" s="36">
        <v>15.84</v>
      </c>
      <c r="UL9" s="36">
        <v>13.4</v>
      </c>
      <c r="UM9" s="36">
        <v>7.22</v>
      </c>
      <c r="UN9" s="36">
        <v>20</v>
      </c>
      <c r="UO9" s="36" t="s">
        <v>513</v>
      </c>
      <c r="UP9" s="36">
        <v>16.23</v>
      </c>
      <c r="UQ9" s="36">
        <v>14.96</v>
      </c>
      <c r="UR9" s="36">
        <v>10.42</v>
      </c>
      <c r="US9" s="36">
        <v>19.64</v>
      </c>
      <c r="UT9" s="36" t="s">
        <v>513</v>
      </c>
      <c r="ZF9" s="36">
        <v>16.440000000000001</v>
      </c>
      <c r="ZG9" s="36">
        <v>14.68</v>
      </c>
      <c r="ZH9" s="36">
        <v>8.5</v>
      </c>
      <c r="ZI9" s="36">
        <v>20</v>
      </c>
      <c r="ZJ9" s="36" t="s">
        <v>513</v>
      </c>
      <c r="ZK9" s="36">
        <v>16.36</v>
      </c>
      <c r="ZL9" s="36">
        <v>14.1</v>
      </c>
      <c r="ZM9" s="36">
        <v>5.29</v>
      </c>
      <c r="ZN9" s="36">
        <v>20</v>
      </c>
      <c r="ZO9" s="36" t="s">
        <v>513</v>
      </c>
      <c r="ZP9" s="36">
        <v>14.52</v>
      </c>
      <c r="ZQ9" s="36">
        <v>11.78</v>
      </c>
      <c r="ZR9" s="36">
        <v>4</v>
      </c>
      <c r="ZS9" s="36">
        <v>17.04</v>
      </c>
      <c r="ZT9" s="36" t="s">
        <v>513</v>
      </c>
      <c r="AEF9" s="36">
        <v>17.38</v>
      </c>
      <c r="AEG9" s="36">
        <v>13.47</v>
      </c>
      <c r="AEH9" s="36">
        <v>9.3800000000000008</v>
      </c>
      <c r="AEI9" s="36">
        <v>18</v>
      </c>
      <c r="AEJ9" s="36" t="s">
        <v>513</v>
      </c>
      <c r="AEK9" s="36">
        <v>15.12</v>
      </c>
      <c r="AEL9" s="36">
        <v>10.93</v>
      </c>
      <c r="AEM9" s="36">
        <v>2.63</v>
      </c>
      <c r="AEN9" s="36">
        <v>18.760000000000002</v>
      </c>
      <c r="AEO9" s="36" t="s">
        <v>513</v>
      </c>
      <c r="AEP9" s="36">
        <v>17.64</v>
      </c>
      <c r="AEQ9" s="36">
        <v>16.29</v>
      </c>
      <c r="AER9" s="36">
        <v>12.36</v>
      </c>
      <c r="AES9" s="36">
        <v>18.82</v>
      </c>
      <c r="AET9" s="36" t="s">
        <v>513</v>
      </c>
    </row>
    <row r="10" spans="1:941" x14ac:dyDescent="0.2">
      <c r="A10" s="4">
        <v>137</v>
      </c>
      <c r="B10" s="5" t="s">
        <v>1090</v>
      </c>
      <c r="C10" s="26">
        <f t="shared" si="0"/>
        <v>280.44333333333333</v>
      </c>
      <c r="D10" s="4">
        <f t="shared" si="1"/>
        <v>0</v>
      </c>
      <c r="E10" s="35">
        <f t="shared" si="2"/>
        <v>280.44333333333333</v>
      </c>
      <c r="F10" s="4">
        <v>104832</v>
      </c>
      <c r="G10" s="5" t="s">
        <v>497</v>
      </c>
      <c r="H10" s="5" t="s">
        <v>498</v>
      </c>
      <c r="I10" s="5" t="s">
        <v>499</v>
      </c>
      <c r="J10" s="4" t="s">
        <v>500</v>
      </c>
      <c r="K10" s="5" t="s">
        <v>501</v>
      </c>
      <c r="L10" s="5" t="s">
        <v>502</v>
      </c>
      <c r="M10" s="4" t="s">
        <v>504</v>
      </c>
      <c r="N10" s="5" t="s">
        <v>505</v>
      </c>
      <c r="O10" s="4" t="s">
        <v>1052</v>
      </c>
      <c r="Q10" s="6">
        <f>CHOOSE(MATCH(M10,{"P";"S";"ST2S";"STMG";"ES";"L";"DAEU";"STL";"STI2D";"SCI";"PA";"STAV"},0),0,100,15,0,5,0,0,10,0,20,10,10)</f>
        <v>100</v>
      </c>
      <c r="R10" s="4">
        <v>3</v>
      </c>
      <c r="S10" s="4">
        <v>3</v>
      </c>
      <c r="T10" s="4">
        <v>3</v>
      </c>
      <c r="U10" s="4">
        <f t="shared" si="3"/>
        <v>3</v>
      </c>
      <c r="V10" s="4">
        <v>2</v>
      </c>
      <c r="W10" s="10">
        <f t="shared" si="4"/>
        <v>16.666666666666668</v>
      </c>
      <c r="X10" s="5" t="s">
        <v>508</v>
      </c>
      <c r="Y10" s="4" t="s">
        <v>509</v>
      </c>
      <c r="Z10" s="12">
        <f>CHOOSE(MATCH(Y10,{"Faible";"Moyen";"Assez bon";"Bon";"Très bon"},0),-5,0,0,5,10)</f>
        <v>0</v>
      </c>
      <c r="AA10" s="15">
        <v>9.73</v>
      </c>
      <c r="AB10" s="4">
        <v>23</v>
      </c>
      <c r="AC10" s="4">
        <v>11.35</v>
      </c>
      <c r="AD10" s="4">
        <f t="shared" si="5"/>
        <v>-1.6199999999999992</v>
      </c>
      <c r="AE10" s="4">
        <f t="shared" si="6"/>
        <v>7</v>
      </c>
      <c r="AF10" s="12">
        <f t="shared" si="7"/>
        <v>32.950000000000003</v>
      </c>
      <c r="AG10" s="4">
        <v>8.9</v>
      </c>
      <c r="AH10" s="4">
        <v>25</v>
      </c>
      <c r="AI10" s="4">
        <v>11.06</v>
      </c>
      <c r="AJ10" s="4">
        <f t="shared" si="8"/>
        <v>-2.16</v>
      </c>
      <c r="AK10" s="4">
        <f t="shared" si="9"/>
        <v>5</v>
      </c>
      <c r="AL10" s="12">
        <f t="shared" si="10"/>
        <v>27.380000000000003</v>
      </c>
      <c r="AM10" s="5">
        <v>14</v>
      </c>
      <c r="AN10" s="4">
        <v>14</v>
      </c>
      <c r="AO10" s="4">
        <v>13.46</v>
      </c>
      <c r="AP10" s="4">
        <f t="shared" si="11"/>
        <v>0.53999999999999915</v>
      </c>
      <c r="AQ10" s="4">
        <f t="shared" si="12"/>
        <v>16</v>
      </c>
      <c r="AR10" s="12">
        <f t="shared" si="13"/>
        <v>59.08</v>
      </c>
      <c r="AS10" s="20">
        <f t="shared" si="14"/>
        <v>119.41</v>
      </c>
      <c r="AT10" s="4">
        <v>6</v>
      </c>
      <c r="AU10" s="4">
        <v>6</v>
      </c>
      <c r="AV10" s="4">
        <v>15</v>
      </c>
      <c r="AW10" s="24">
        <f t="shared" si="15"/>
        <v>132.91</v>
      </c>
      <c r="AX10" s="28">
        <f t="shared" si="16"/>
        <v>249.57666666666665</v>
      </c>
      <c r="AY10" s="41">
        <f t="shared" si="17"/>
        <v>5.33</v>
      </c>
      <c r="AZ10" s="41">
        <f t="shared" si="18"/>
        <v>11.229999999999999</v>
      </c>
      <c r="BA10" s="9">
        <f t="shared" si="19"/>
        <v>-5.8999999999999986</v>
      </c>
      <c r="BB10" s="43">
        <f t="shared" si="20"/>
        <v>4.1900000000000031</v>
      </c>
      <c r="BC10" s="41">
        <f t="shared" si="21"/>
        <v>12.306666666666667</v>
      </c>
      <c r="BD10" s="41">
        <f t="shared" si="22"/>
        <v>13.839999999999998</v>
      </c>
      <c r="BE10" s="9">
        <f t="shared" si="23"/>
        <v>-1.5333333333333314</v>
      </c>
      <c r="BF10" s="43">
        <f t="shared" si="24"/>
        <v>33.853333333333339</v>
      </c>
      <c r="BG10" s="41">
        <f t="shared" si="25"/>
        <v>10.07</v>
      </c>
      <c r="BH10" s="41">
        <f t="shared" si="26"/>
        <v>13.329999999999998</v>
      </c>
      <c r="BI10" s="9">
        <f t="shared" si="27"/>
        <v>-3.259999999999998</v>
      </c>
      <c r="BJ10" s="43">
        <f t="shared" si="28"/>
        <v>23.690000000000005</v>
      </c>
      <c r="BK10" s="45">
        <f t="shared" si="29"/>
        <v>61.733333333333348</v>
      </c>
      <c r="BL10" s="36">
        <v>8.9</v>
      </c>
      <c r="BM10" s="36">
        <v>25</v>
      </c>
      <c r="BN10" s="36">
        <v>31</v>
      </c>
      <c r="BO10" s="36">
        <v>14</v>
      </c>
      <c r="BP10" s="36">
        <v>14</v>
      </c>
      <c r="BQ10" s="36">
        <v>31</v>
      </c>
      <c r="DT10" s="36">
        <v>14.51</v>
      </c>
      <c r="DU10" s="36">
        <v>9</v>
      </c>
      <c r="DV10" s="36">
        <v>22</v>
      </c>
      <c r="DZ10" s="36">
        <v>6</v>
      </c>
      <c r="EA10" s="36">
        <v>6</v>
      </c>
      <c r="EC10" s="36">
        <v>15</v>
      </c>
      <c r="EN10" s="36" t="s">
        <v>510</v>
      </c>
      <c r="EO10" s="36" t="s">
        <v>503</v>
      </c>
      <c r="EP10" s="36">
        <v>10</v>
      </c>
      <c r="EQ10" s="36" t="s">
        <v>504</v>
      </c>
      <c r="ER10" s="36" t="s">
        <v>506</v>
      </c>
      <c r="ES10" s="36">
        <v>1</v>
      </c>
      <c r="ET10" s="36" t="s">
        <v>511</v>
      </c>
      <c r="EU10" s="36">
        <v>2</v>
      </c>
      <c r="EV10" s="36" t="s">
        <v>512</v>
      </c>
      <c r="EW10" s="36">
        <v>9.73</v>
      </c>
      <c r="EX10" s="36">
        <v>11.35</v>
      </c>
      <c r="EY10" s="36">
        <v>5.36</v>
      </c>
      <c r="EZ10" s="36">
        <v>18.13</v>
      </c>
      <c r="FA10" s="36" t="s">
        <v>513</v>
      </c>
      <c r="FB10" s="36">
        <v>8.9</v>
      </c>
      <c r="FC10" s="36">
        <v>11.06</v>
      </c>
      <c r="FD10" s="36">
        <v>6</v>
      </c>
      <c r="FE10" s="36">
        <v>16.5</v>
      </c>
      <c r="FF10" s="36" t="s">
        <v>513</v>
      </c>
      <c r="FG10" s="36">
        <v>14</v>
      </c>
      <c r="FH10" s="36">
        <v>13.46</v>
      </c>
      <c r="FI10" s="36">
        <v>6.75</v>
      </c>
      <c r="FJ10" s="36">
        <v>17.399999999999999</v>
      </c>
      <c r="FK10" s="36" t="s">
        <v>513</v>
      </c>
      <c r="II10" s="36">
        <v>14.51</v>
      </c>
      <c r="IJ10" s="36">
        <v>13.89</v>
      </c>
      <c r="IK10" s="36">
        <v>9.33</v>
      </c>
      <c r="IL10" s="36">
        <v>18.82</v>
      </c>
      <c r="IM10" s="36" t="s">
        <v>513</v>
      </c>
      <c r="TW10" s="36" t="s">
        <v>514</v>
      </c>
      <c r="TX10" s="36" t="s">
        <v>515</v>
      </c>
      <c r="TY10" s="36">
        <v>1</v>
      </c>
      <c r="TZ10" s="36" t="s">
        <v>504</v>
      </c>
      <c r="UA10" s="36" t="s">
        <v>506</v>
      </c>
      <c r="UB10" s="36">
        <v>1</v>
      </c>
      <c r="UC10" s="36" t="s">
        <v>511</v>
      </c>
      <c r="UD10" s="36">
        <v>3</v>
      </c>
      <c r="UE10" s="36" t="s">
        <v>516</v>
      </c>
      <c r="UF10" s="36">
        <v>5.55</v>
      </c>
      <c r="UG10" s="36">
        <v>12.2</v>
      </c>
      <c r="UH10" s="36">
        <v>5.55</v>
      </c>
      <c r="UI10" s="36">
        <v>19.46</v>
      </c>
      <c r="UJ10" s="36" t="s">
        <v>513</v>
      </c>
      <c r="UK10" s="36">
        <v>12.24</v>
      </c>
      <c r="UL10" s="36">
        <v>14.33</v>
      </c>
      <c r="UM10" s="36">
        <v>9.6199999999999992</v>
      </c>
      <c r="UN10" s="36">
        <v>19.13</v>
      </c>
      <c r="UO10" s="36" t="s">
        <v>513</v>
      </c>
      <c r="UP10" s="36">
        <v>9</v>
      </c>
      <c r="UQ10" s="36">
        <v>13.84</v>
      </c>
      <c r="UR10" s="36">
        <v>8</v>
      </c>
      <c r="US10" s="36">
        <v>17.73</v>
      </c>
      <c r="UT10" s="36" t="s">
        <v>513</v>
      </c>
      <c r="ZF10" s="36">
        <v>5.44</v>
      </c>
      <c r="ZG10" s="36">
        <v>10.9</v>
      </c>
      <c r="ZH10" s="36">
        <v>3.5</v>
      </c>
      <c r="ZI10" s="36">
        <v>18.28</v>
      </c>
      <c r="ZJ10" s="36" t="s">
        <v>513</v>
      </c>
      <c r="ZK10" s="36">
        <v>13.81</v>
      </c>
      <c r="ZL10" s="36">
        <v>14.12</v>
      </c>
      <c r="ZM10" s="36">
        <v>10.57</v>
      </c>
      <c r="ZN10" s="36">
        <v>18.46</v>
      </c>
      <c r="ZO10" s="36" t="s">
        <v>513</v>
      </c>
      <c r="ZP10" s="36">
        <v>11.67</v>
      </c>
      <c r="ZQ10" s="36">
        <v>12.99</v>
      </c>
      <c r="ZR10" s="36">
        <v>6.25</v>
      </c>
      <c r="ZS10" s="36">
        <v>17.21</v>
      </c>
      <c r="ZT10" s="36" t="s">
        <v>513</v>
      </c>
      <c r="AEF10" s="36">
        <v>5</v>
      </c>
      <c r="AEG10" s="36">
        <v>10.59</v>
      </c>
      <c r="AEH10" s="36">
        <v>4.2300000000000004</v>
      </c>
      <c r="AEI10" s="36">
        <v>18.96</v>
      </c>
      <c r="AEJ10" s="36" t="s">
        <v>513</v>
      </c>
      <c r="AEK10" s="36">
        <v>10.87</v>
      </c>
      <c r="AEL10" s="36">
        <v>13.07</v>
      </c>
      <c r="AEM10" s="36">
        <v>8.34</v>
      </c>
      <c r="AEN10" s="36">
        <v>18.489999999999998</v>
      </c>
      <c r="AEO10" s="36" t="s">
        <v>513</v>
      </c>
      <c r="AEP10" s="36">
        <v>9.5399999999999991</v>
      </c>
      <c r="AEQ10" s="36">
        <v>13.16</v>
      </c>
      <c r="AER10" s="36">
        <v>8.92</v>
      </c>
      <c r="AES10" s="36">
        <v>17.850000000000001</v>
      </c>
      <c r="AET10" s="36" t="s">
        <v>513</v>
      </c>
    </row>
    <row r="11" spans="1:941" x14ac:dyDescent="0.2">
      <c r="A11" s="4">
        <v>137</v>
      </c>
      <c r="B11" s="5" t="s">
        <v>1091</v>
      </c>
      <c r="C11" s="26">
        <f t="shared" si="0"/>
        <v>400.87666666666672</v>
      </c>
      <c r="D11" s="4">
        <f t="shared" si="1"/>
        <v>0</v>
      </c>
      <c r="E11" s="35">
        <f t="shared" si="2"/>
        <v>400.87666666666672</v>
      </c>
      <c r="F11" s="4">
        <v>104835</v>
      </c>
      <c r="G11" s="5" t="s">
        <v>517</v>
      </c>
      <c r="H11" s="5" t="s">
        <v>518</v>
      </c>
      <c r="I11" s="5" t="s">
        <v>499</v>
      </c>
      <c r="J11" s="4" t="s">
        <v>500</v>
      </c>
      <c r="K11" s="5" t="s">
        <v>501</v>
      </c>
      <c r="L11" s="5" t="s">
        <v>502</v>
      </c>
      <c r="M11" s="4" t="s">
        <v>504</v>
      </c>
      <c r="N11" s="5" t="s">
        <v>505</v>
      </c>
      <c r="O11" s="4" t="s">
        <v>1052</v>
      </c>
      <c r="Q11" s="6">
        <f>CHOOSE(MATCH(M11,{"P";"S";"ST2S";"STMG";"ES";"L";"DAEU";"STL";"STI2D";"SCI";"PA";"STAV"},0),0,100,15,0,5,0,0,10,0,20,10,10)</f>
        <v>100</v>
      </c>
      <c r="R11" s="4">
        <v>2</v>
      </c>
      <c r="S11" s="4">
        <v>1</v>
      </c>
      <c r="T11" s="4">
        <v>2</v>
      </c>
      <c r="U11" s="4">
        <f t="shared" si="3"/>
        <v>1</v>
      </c>
      <c r="V11" s="4">
        <v>4</v>
      </c>
      <c r="W11" s="10">
        <f t="shared" si="4"/>
        <v>33.333333333333336</v>
      </c>
      <c r="X11" s="5" t="s">
        <v>519</v>
      </c>
      <c r="Y11" s="4" t="s">
        <v>509</v>
      </c>
      <c r="Z11" s="12">
        <f>CHOOSE(MATCH(Y11,{"Faible";"Moyen";"Assez bon";"Bon";"Très bon"},0),-5,0,0,5,10)</f>
        <v>0</v>
      </c>
      <c r="AA11" s="15">
        <v>11.82</v>
      </c>
      <c r="AB11" s="4">
        <v>14</v>
      </c>
      <c r="AC11" s="4">
        <v>11.35</v>
      </c>
      <c r="AD11" s="4">
        <f t="shared" si="5"/>
        <v>0.47000000000000064</v>
      </c>
      <c r="AE11" s="4">
        <f t="shared" si="6"/>
        <v>16</v>
      </c>
      <c r="AF11" s="12">
        <f t="shared" si="7"/>
        <v>52.400000000000006</v>
      </c>
      <c r="AG11" s="4">
        <v>13.3</v>
      </c>
      <c r="AH11" s="4">
        <v>7</v>
      </c>
      <c r="AI11" s="4">
        <v>11.06</v>
      </c>
      <c r="AJ11" s="4">
        <f t="shared" si="8"/>
        <v>2.2400000000000002</v>
      </c>
      <c r="AK11" s="4">
        <f t="shared" si="9"/>
        <v>23</v>
      </c>
      <c r="AL11" s="12">
        <f t="shared" si="10"/>
        <v>67.38000000000001</v>
      </c>
      <c r="AM11" s="5">
        <v>16.62</v>
      </c>
      <c r="AN11" s="4">
        <v>3</v>
      </c>
      <c r="AO11" s="4">
        <v>13.46</v>
      </c>
      <c r="AP11" s="4">
        <f t="shared" si="11"/>
        <v>3.16</v>
      </c>
      <c r="AQ11" s="4">
        <f t="shared" si="12"/>
        <v>27</v>
      </c>
      <c r="AR11" s="12">
        <f t="shared" si="13"/>
        <v>83.18</v>
      </c>
      <c r="AS11" s="20">
        <f t="shared" si="14"/>
        <v>202.96000000000004</v>
      </c>
      <c r="AT11" s="4">
        <v>8</v>
      </c>
      <c r="AU11" s="4">
        <v>7</v>
      </c>
      <c r="AV11" s="4">
        <v>20</v>
      </c>
      <c r="AW11" s="24">
        <f t="shared" si="15"/>
        <v>220.46000000000004</v>
      </c>
      <c r="AX11" s="28">
        <f t="shared" si="16"/>
        <v>353.79333333333341</v>
      </c>
      <c r="AY11" s="41">
        <f t="shared" si="17"/>
        <v>7.66</v>
      </c>
      <c r="AZ11" s="41">
        <f t="shared" si="18"/>
        <v>11.229999999999999</v>
      </c>
      <c r="BA11" s="9">
        <f t="shared" si="19"/>
        <v>-3.5699999999999985</v>
      </c>
      <c r="BB11" s="43">
        <f t="shared" si="20"/>
        <v>15.840000000000003</v>
      </c>
      <c r="BC11" s="41">
        <f t="shared" si="21"/>
        <v>14.226666666666667</v>
      </c>
      <c r="BD11" s="41">
        <f t="shared" si="22"/>
        <v>13.839999999999998</v>
      </c>
      <c r="BE11" s="9">
        <f t="shared" si="23"/>
        <v>0.38666666666666849</v>
      </c>
      <c r="BF11" s="43">
        <f t="shared" si="24"/>
        <v>43.453333333333333</v>
      </c>
      <c r="BG11" s="41">
        <f t="shared" si="25"/>
        <v>12.306666666666667</v>
      </c>
      <c r="BH11" s="41">
        <f t="shared" si="26"/>
        <v>13.329999999999998</v>
      </c>
      <c r="BI11" s="9">
        <f t="shared" si="27"/>
        <v>-1.0233333333333317</v>
      </c>
      <c r="BJ11" s="43">
        <f t="shared" si="28"/>
        <v>34.873333333333335</v>
      </c>
      <c r="BK11" s="45">
        <f t="shared" si="29"/>
        <v>94.166666666666671</v>
      </c>
      <c r="BL11" s="36">
        <v>13.3</v>
      </c>
      <c r="BM11" s="36">
        <v>7</v>
      </c>
      <c r="BN11" s="36">
        <v>31</v>
      </c>
      <c r="BO11" s="36">
        <v>16.62</v>
      </c>
      <c r="BP11" s="36">
        <v>3</v>
      </c>
      <c r="BQ11" s="36">
        <v>31</v>
      </c>
      <c r="DT11" s="36">
        <v>13.73</v>
      </c>
      <c r="DU11" s="36">
        <v>13</v>
      </c>
      <c r="DV11" s="36">
        <v>22</v>
      </c>
      <c r="DZ11" s="36">
        <v>8</v>
      </c>
      <c r="EA11" s="36">
        <v>7</v>
      </c>
      <c r="EC11" s="36">
        <v>20</v>
      </c>
      <c r="EN11" s="36" t="s">
        <v>510</v>
      </c>
      <c r="EO11" s="36" t="s">
        <v>503</v>
      </c>
      <c r="EP11" s="36">
        <v>10</v>
      </c>
      <c r="EQ11" s="36" t="s">
        <v>504</v>
      </c>
      <c r="ER11" s="36" t="s">
        <v>506</v>
      </c>
      <c r="ES11" s="36">
        <v>1</v>
      </c>
      <c r="ET11" s="36" t="s">
        <v>511</v>
      </c>
      <c r="EU11" s="36">
        <v>2</v>
      </c>
      <c r="EV11" s="36" t="s">
        <v>512</v>
      </c>
      <c r="EW11" s="36">
        <v>11.82</v>
      </c>
      <c r="EX11" s="36">
        <v>11.35</v>
      </c>
      <c r="EY11" s="36">
        <v>5.36</v>
      </c>
      <c r="EZ11" s="36">
        <v>18.13</v>
      </c>
      <c r="FA11" s="36" t="s">
        <v>513</v>
      </c>
      <c r="FB11" s="36">
        <v>13.3</v>
      </c>
      <c r="FC11" s="36">
        <v>11.06</v>
      </c>
      <c r="FD11" s="36">
        <v>6</v>
      </c>
      <c r="FE11" s="36">
        <v>16.5</v>
      </c>
      <c r="FF11" s="36" t="s">
        <v>513</v>
      </c>
      <c r="FG11" s="36">
        <v>16.62</v>
      </c>
      <c r="FH11" s="36">
        <v>13.46</v>
      </c>
      <c r="FI11" s="36">
        <v>6.75</v>
      </c>
      <c r="FJ11" s="36">
        <v>17.399999999999999</v>
      </c>
      <c r="FK11" s="36" t="s">
        <v>513</v>
      </c>
      <c r="II11" s="36">
        <v>13.73</v>
      </c>
      <c r="IJ11" s="36">
        <v>13.89</v>
      </c>
      <c r="IK11" s="36">
        <v>9.33</v>
      </c>
      <c r="IL11" s="36">
        <v>18.82</v>
      </c>
      <c r="IM11" s="36" t="s">
        <v>513</v>
      </c>
      <c r="TW11" s="36" t="s">
        <v>514</v>
      </c>
      <c r="TX11" s="36" t="s">
        <v>515</v>
      </c>
      <c r="TY11" s="36">
        <v>1</v>
      </c>
      <c r="TZ11" s="36" t="s">
        <v>504</v>
      </c>
      <c r="UA11" s="36" t="s">
        <v>506</v>
      </c>
      <c r="UB11" s="36">
        <v>1</v>
      </c>
      <c r="UC11" s="36" t="s">
        <v>511</v>
      </c>
      <c r="UD11" s="36">
        <v>3</v>
      </c>
      <c r="UE11" s="36" t="s">
        <v>516</v>
      </c>
      <c r="UF11" s="36">
        <v>8.9700000000000006</v>
      </c>
      <c r="UG11" s="36">
        <v>12.2</v>
      </c>
      <c r="UH11" s="36">
        <v>5.55</v>
      </c>
      <c r="UI11" s="36">
        <v>19.46</v>
      </c>
      <c r="UJ11" s="36" t="s">
        <v>513</v>
      </c>
      <c r="UK11" s="36">
        <v>15.52</v>
      </c>
      <c r="UL11" s="36">
        <v>14.33</v>
      </c>
      <c r="UM11" s="36">
        <v>9.6199999999999992</v>
      </c>
      <c r="UN11" s="36">
        <v>19.13</v>
      </c>
      <c r="UO11" s="36" t="s">
        <v>513</v>
      </c>
      <c r="UP11" s="36">
        <v>11.64</v>
      </c>
      <c r="UQ11" s="36">
        <v>13.84</v>
      </c>
      <c r="UR11" s="36">
        <v>8</v>
      </c>
      <c r="US11" s="36">
        <v>17.73</v>
      </c>
      <c r="UT11" s="36" t="s">
        <v>513</v>
      </c>
      <c r="ZF11" s="36">
        <v>7.62</v>
      </c>
      <c r="ZG11" s="36">
        <v>10.9</v>
      </c>
      <c r="ZH11" s="36">
        <v>3.5</v>
      </c>
      <c r="ZI11" s="36">
        <v>18.28</v>
      </c>
      <c r="ZJ11" s="36" t="s">
        <v>513</v>
      </c>
      <c r="ZK11" s="36">
        <v>13.75</v>
      </c>
      <c r="ZL11" s="36">
        <v>14.12</v>
      </c>
      <c r="ZM11" s="36">
        <v>10.57</v>
      </c>
      <c r="ZN11" s="36">
        <v>18.46</v>
      </c>
      <c r="ZO11" s="36" t="s">
        <v>513</v>
      </c>
      <c r="ZP11" s="36">
        <v>13.44</v>
      </c>
      <c r="ZQ11" s="36">
        <v>12.99</v>
      </c>
      <c r="ZR11" s="36">
        <v>6.25</v>
      </c>
      <c r="ZS11" s="36">
        <v>17.21</v>
      </c>
      <c r="ZT11" s="36" t="s">
        <v>513</v>
      </c>
      <c r="AEF11" s="36">
        <v>6.39</v>
      </c>
      <c r="AEG11" s="36">
        <v>10.59</v>
      </c>
      <c r="AEH11" s="36">
        <v>4.2300000000000004</v>
      </c>
      <c r="AEI11" s="36">
        <v>18.96</v>
      </c>
      <c r="AEJ11" s="36" t="s">
        <v>513</v>
      </c>
      <c r="AEK11" s="36">
        <v>13.41</v>
      </c>
      <c r="AEL11" s="36">
        <v>13.07</v>
      </c>
      <c r="AEM11" s="36">
        <v>8.34</v>
      </c>
      <c r="AEN11" s="36">
        <v>18.489999999999998</v>
      </c>
      <c r="AEO11" s="36" t="s">
        <v>513</v>
      </c>
      <c r="AEP11" s="36">
        <v>11.84</v>
      </c>
      <c r="AEQ11" s="36">
        <v>13.16</v>
      </c>
      <c r="AER11" s="36">
        <v>8.92</v>
      </c>
      <c r="AES11" s="36">
        <v>17.850000000000001</v>
      </c>
      <c r="AET11" s="36" t="s">
        <v>513</v>
      </c>
    </row>
    <row r="12" spans="1:941" x14ac:dyDescent="0.2">
      <c r="A12" s="4">
        <v>137</v>
      </c>
      <c r="B12" s="5" t="s">
        <v>1090</v>
      </c>
      <c r="C12" s="26">
        <f t="shared" si="0"/>
        <v>320.68166666666667</v>
      </c>
      <c r="D12" s="4">
        <f t="shared" si="1"/>
        <v>0</v>
      </c>
      <c r="E12" s="35">
        <f t="shared" si="2"/>
        <v>320.68166666666667</v>
      </c>
      <c r="F12" s="4">
        <v>104851</v>
      </c>
      <c r="G12" s="5" t="s">
        <v>520</v>
      </c>
      <c r="H12" s="5" t="s">
        <v>521</v>
      </c>
      <c r="I12" s="5" t="s">
        <v>499</v>
      </c>
      <c r="J12" s="4" t="s">
        <v>500</v>
      </c>
      <c r="K12" s="5" t="s">
        <v>501</v>
      </c>
      <c r="L12" s="5" t="s">
        <v>502</v>
      </c>
      <c r="M12" s="4" t="s">
        <v>504</v>
      </c>
      <c r="N12" s="5" t="s">
        <v>505</v>
      </c>
      <c r="O12" s="4" t="s">
        <v>1052</v>
      </c>
      <c r="Q12" s="6">
        <f>CHOOSE(MATCH(M12,{"P";"S";"ST2S";"STMG";"ES";"L";"DAEU";"STL";"STI2D";"SCI";"PA";"STAV"},0),0,100,15,0,5,0,0,10,0,20,10,10)</f>
        <v>100</v>
      </c>
      <c r="R12" s="4">
        <v>3</v>
      </c>
      <c r="S12" s="4">
        <v>2</v>
      </c>
      <c r="T12" s="4">
        <v>3</v>
      </c>
      <c r="U12" s="4">
        <f t="shared" si="3"/>
        <v>2</v>
      </c>
      <c r="V12" s="4">
        <v>3</v>
      </c>
      <c r="W12" s="10">
        <f t="shared" si="4"/>
        <v>20</v>
      </c>
      <c r="X12" s="5" t="s">
        <v>522</v>
      </c>
      <c r="Y12" s="4" t="s">
        <v>509</v>
      </c>
      <c r="Z12" s="12">
        <f>CHOOSE(MATCH(Y12,{"Faible";"Moyen";"Assez bon";"Bon";"Très bon"},0),-5,0,0,5,10)</f>
        <v>0</v>
      </c>
      <c r="AA12" s="15">
        <v>10.75</v>
      </c>
      <c r="AB12" s="4">
        <v>17</v>
      </c>
      <c r="AC12" s="4">
        <v>11.35</v>
      </c>
      <c r="AD12" s="4">
        <f t="shared" si="5"/>
        <v>-0.59999999999999964</v>
      </c>
      <c r="AE12" s="4">
        <f t="shared" si="6"/>
        <v>13</v>
      </c>
      <c r="AF12" s="12">
        <f t="shared" si="7"/>
        <v>44.05</v>
      </c>
      <c r="AG12" s="4">
        <v>9.5</v>
      </c>
      <c r="AH12" s="4">
        <v>23</v>
      </c>
      <c r="AI12" s="4">
        <v>11.06</v>
      </c>
      <c r="AJ12" s="4">
        <f t="shared" si="8"/>
        <v>-1.5600000000000005</v>
      </c>
      <c r="AK12" s="4">
        <f t="shared" si="9"/>
        <v>7</v>
      </c>
      <c r="AL12" s="12">
        <f t="shared" si="10"/>
        <v>32.379999999999995</v>
      </c>
      <c r="AM12" s="5">
        <v>12.82</v>
      </c>
      <c r="AN12" s="4">
        <v>18</v>
      </c>
      <c r="AO12" s="4">
        <v>13.46</v>
      </c>
      <c r="AP12" s="4">
        <f t="shared" si="11"/>
        <v>-0.64000000000000057</v>
      </c>
      <c r="AQ12" s="4">
        <f t="shared" si="12"/>
        <v>12</v>
      </c>
      <c r="AR12" s="12">
        <f t="shared" si="13"/>
        <v>49.18</v>
      </c>
      <c r="AS12" s="20">
        <f t="shared" si="14"/>
        <v>125.60999999999999</v>
      </c>
      <c r="AT12" s="4">
        <v>15</v>
      </c>
      <c r="AU12" s="4">
        <v>11</v>
      </c>
      <c r="AV12" s="4">
        <v>13</v>
      </c>
      <c r="AW12" s="24">
        <f t="shared" si="15"/>
        <v>145.10999999999999</v>
      </c>
      <c r="AX12" s="28">
        <f t="shared" si="16"/>
        <v>265.11</v>
      </c>
      <c r="AY12" s="41">
        <f t="shared" si="17"/>
        <v>11.9</v>
      </c>
      <c r="AZ12" s="41">
        <f t="shared" si="18"/>
        <v>11.516666666666666</v>
      </c>
      <c r="BA12" s="9">
        <f t="shared" si="19"/>
        <v>0.38333333333333464</v>
      </c>
      <c r="BB12" s="43">
        <f t="shared" si="20"/>
        <v>36.466666666666669</v>
      </c>
      <c r="BC12" s="41">
        <f t="shared" si="21"/>
        <v>11.503333333333332</v>
      </c>
      <c r="BD12" s="41">
        <f t="shared" si="22"/>
        <v>12.81</v>
      </c>
      <c r="BE12" s="9">
        <f t="shared" si="23"/>
        <v>-1.3066666666666684</v>
      </c>
      <c r="BF12" s="43">
        <f t="shared" si="24"/>
        <v>31.896666666666661</v>
      </c>
      <c r="BG12" s="41">
        <f t="shared" si="25"/>
        <v>14.293333333333331</v>
      </c>
      <c r="BH12" s="41">
        <f t="shared" si="26"/>
        <v>14.343333333333334</v>
      </c>
      <c r="BI12" s="9">
        <f t="shared" si="27"/>
        <v>-5.0000000000002487E-2</v>
      </c>
      <c r="BJ12" s="43">
        <f t="shared" si="28"/>
        <v>42.779999999999987</v>
      </c>
      <c r="BK12" s="45">
        <f t="shared" si="29"/>
        <v>111.14333333333332</v>
      </c>
      <c r="BL12" s="36">
        <v>9.5</v>
      </c>
      <c r="BM12" s="36">
        <v>23</v>
      </c>
      <c r="BN12" s="36">
        <v>31</v>
      </c>
      <c r="BO12" s="36">
        <v>12.82</v>
      </c>
      <c r="BP12" s="36">
        <v>18</v>
      </c>
      <c r="BQ12" s="36">
        <v>31</v>
      </c>
      <c r="DT12" s="36">
        <v>18.05</v>
      </c>
      <c r="DU12" s="36">
        <v>1</v>
      </c>
      <c r="DV12" s="36">
        <v>22</v>
      </c>
      <c r="DZ12" s="36">
        <v>15</v>
      </c>
      <c r="EA12" s="36">
        <v>11</v>
      </c>
      <c r="EC12" s="36">
        <v>13</v>
      </c>
      <c r="EN12" s="36" t="s">
        <v>510</v>
      </c>
      <c r="EO12" s="36" t="s">
        <v>503</v>
      </c>
      <c r="EP12" s="36">
        <v>10</v>
      </c>
      <c r="EQ12" s="36" t="s">
        <v>504</v>
      </c>
      <c r="ER12" s="36" t="s">
        <v>506</v>
      </c>
      <c r="ES12" s="36">
        <v>1</v>
      </c>
      <c r="ET12" s="36" t="s">
        <v>511</v>
      </c>
      <c r="EU12" s="36">
        <v>2</v>
      </c>
      <c r="EV12" s="36" t="s">
        <v>512</v>
      </c>
      <c r="EW12" s="36">
        <v>10.75</v>
      </c>
      <c r="EX12" s="36">
        <v>11.35</v>
      </c>
      <c r="EY12" s="36">
        <v>5.36</v>
      </c>
      <c r="EZ12" s="36">
        <v>18.13</v>
      </c>
      <c r="FA12" s="36" t="s">
        <v>513</v>
      </c>
      <c r="FB12" s="36">
        <v>9.5</v>
      </c>
      <c r="FC12" s="36">
        <v>11.06</v>
      </c>
      <c r="FD12" s="36">
        <v>6</v>
      </c>
      <c r="FE12" s="36">
        <v>16.5</v>
      </c>
      <c r="FF12" s="36" t="s">
        <v>513</v>
      </c>
      <c r="FG12" s="36">
        <v>12.82</v>
      </c>
      <c r="FH12" s="36">
        <v>13.46</v>
      </c>
      <c r="FI12" s="36">
        <v>6.75</v>
      </c>
      <c r="FJ12" s="36">
        <v>17.399999999999999</v>
      </c>
      <c r="FK12" s="36" t="s">
        <v>513</v>
      </c>
      <c r="II12" s="36">
        <v>18.05</v>
      </c>
      <c r="IJ12" s="36">
        <v>13.89</v>
      </c>
      <c r="IK12" s="36">
        <v>9.33</v>
      </c>
      <c r="IL12" s="36">
        <v>18.82</v>
      </c>
      <c r="IM12" s="36" t="s">
        <v>513</v>
      </c>
      <c r="TW12" s="36" t="s">
        <v>523</v>
      </c>
      <c r="TX12" s="36" t="s">
        <v>515</v>
      </c>
      <c r="TY12" s="36">
        <v>1</v>
      </c>
      <c r="TZ12" s="36" t="s">
        <v>504</v>
      </c>
      <c r="UA12" s="36" t="s">
        <v>506</v>
      </c>
      <c r="UB12" s="36">
        <v>1</v>
      </c>
      <c r="UC12" s="36" t="s">
        <v>511</v>
      </c>
      <c r="UD12" s="36">
        <v>3</v>
      </c>
      <c r="UE12" s="36" t="s">
        <v>516</v>
      </c>
      <c r="UF12" s="36">
        <v>12.3</v>
      </c>
      <c r="UG12" s="36">
        <v>12.56</v>
      </c>
      <c r="UH12" s="36">
        <v>7.3</v>
      </c>
      <c r="UI12" s="36">
        <v>17.399999999999999</v>
      </c>
      <c r="UJ12" s="36" t="s">
        <v>513</v>
      </c>
      <c r="UK12" s="36">
        <v>12.95</v>
      </c>
      <c r="UL12" s="36">
        <v>13.4</v>
      </c>
      <c r="UM12" s="36">
        <v>7.22</v>
      </c>
      <c r="UN12" s="36">
        <v>20</v>
      </c>
      <c r="UO12" s="36" t="s">
        <v>513</v>
      </c>
      <c r="UP12" s="36">
        <v>13.93</v>
      </c>
      <c r="UQ12" s="36">
        <v>14.96</v>
      </c>
      <c r="UR12" s="36">
        <v>10.42</v>
      </c>
      <c r="US12" s="36">
        <v>19.64</v>
      </c>
      <c r="UT12" s="36" t="s">
        <v>513</v>
      </c>
      <c r="ZF12" s="36">
        <v>10.8</v>
      </c>
      <c r="ZG12" s="36">
        <v>11.4</v>
      </c>
      <c r="ZH12" s="36">
        <v>5.0999999999999996</v>
      </c>
      <c r="ZI12" s="36">
        <v>15.6</v>
      </c>
      <c r="ZJ12" s="36" t="s">
        <v>524</v>
      </c>
      <c r="ZK12" s="36">
        <v>11.38</v>
      </c>
      <c r="ZL12" s="36">
        <v>14.1</v>
      </c>
      <c r="ZM12" s="36">
        <v>5.29</v>
      </c>
      <c r="ZN12" s="36">
        <v>20</v>
      </c>
      <c r="ZO12" s="36" t="s">
        <v>524</v>
      </c>
      <c r="ZP12" s="36">
        <v>12.4</v>
      </c>
      <c r="ZQ12" s="36">
        <v>11.78</v>
      </c>
      <c r="ZR12" s="36">
        <v>4</v>
      </c>
      <c r="ZS12" s="36">
        <v>17.04</v>
      </c>
      <c r="ZT12" s="36" t="s">
        <v>524</v>
      </c>
      <c r="AEF12" s="36">
        <v>12.6</v>
      </c>
      <c r="AEG12" s="36">
        <v>10.59</v>
      </c>
      <c r="AEH12" s="36">
        <v>3.5</v>
      </c>
      <c r="AEI12" s="36">
        <v>18.2</v>
      </c>
      <c r="AEJ12" s="36" t="s">
        <v>524</v>
      </c>
      <c r="AEK12" s="36">
        <v>10.18</v>
      </c>
      <c r="AEL12" s="36">
        <v>10.93</v>
      </c>
      <c r="AEM12" s="36">
        <v>2.63</v>
      </c>
      <c r="AEN12" s="36">
        <v>18.760000000000002</v>
      </c>
      <c r="AEO12" s="36" t="s">
        <v>524</v>
      </c>
      <c r="AEP12" s="36">
        <v>16.55</v>
      </c>
      <c r="AEQ12" s="36">
        <v>16.29</v>
      </c>
      <c r="AER12" s="36">
        <v>12.38</v>
      </c>
      <c r="AES12" s="36">
        <v>18.82</v>
      </c>
      <c r="AET12" s="36" t="s">
        <v>524</v>
      </c>
    </row>
    <row r="13" spans="1:941" x14ac:dyDescent="0.2">
      <c r="A13" s="4">
        <v>137</v>
      </c>
      <c r="B13" s="5" t="s">
        <v>1090</v>
      </c>
      <c r="C13" s="26">
        <f t="shared" si="0"/>
        <v>397.38166666666666</v>
      </c>
      <c r="D13" s="4">
        <f t="shared" si="1"/>
        <v>0</v>
      </c>
      <c r="E13" s="35">
        <f t="shared" si="2"/>
        <v>397.38166666666666</v>
      </c>
      <c r="F13" s="4">
        <v>104854</v>
      </c>
      <c r="G13" s="5" t="s">
        <v>525</v>
      </c>
      <c r="H13" s="5" t="s">
        <v>526</v>
      </c>
      <c r="I13" s="5" t="s">
        <v>527</v>
      </c>
      <c r="J13" s="4" t="s">
        <v>500</v>
      </c>
      <c r="K13" s="5" t="s">
        <v>501</v>
      </c>
      <c r="L13" s="5" t="s">
        <v>502</v>
      </c>
      <c r="M13" s="4" t="s">
        <v>504</v>
      </c>
      <c r="N13" s="5" t="s">
        <v>528</v>
      </c>
      <c r="O13" s="4" t="s">
        <v>1053</v>
      </c>
      <c r="Q13" s="6">
        <f>CHOOSE(MATCH(M13,{"P";"S";"ST2S";"STMG";"ES";"L";"DAEU";"STL";"STI2D";"SCI";"PA";"STAV"},0),0,100,15,0,5,0,0,10,0,20,10,10)</f>
        <v>100</v>
      </c>
      <c r="R13" s="4">
        <v>2</v>
      </c>
      <c r="S13" s="4">
        <v>2</v>
      </c>
      <c r="T13" s="4">
        <v>3</v>
      </c>
      <c r="U13" s="4">
        <f t="shared" si="3"/>
        <v>1</v>
      </c>
      <c r="V13" s="4">
        <v>4</v>
      </c>
      <c r="W13" s="10">
        <f t="shared" si="4"/>
        <v>25</v>
      </c>
      <c r="Y13" s="4" t="s">
        <v>529</v>
      </c>
      <c r="Z13" s="12">
        <f>CHOOSE(MATCH(Y13,{"Faible";"Moyen";"Assez bon";"Bon";"Très bon"},0),-5,0,0,5,10)</f>
        <v>0</v>
      </c>
      <c r="AA13" s="15">
        <v>17.5</v>
      </c>
      <c r="AB13" s="4">
        <v>2</v>
      </c>
      <c r="AC13" s="4">
        <v>12.57</v>
      </c>
      <c r="AD13" s="4">
        <f t="shared" si="5"/>
        <v>4.93</v>
      </c>
      <c r="AE13" s="4">
        <f t="shared" si="6"/>
        <v>28</v>
      </c>
      <c r="AF13" s="12">
        <f t="shared" si="7"/>
        <v>90.36</v>
      </c>
      <c r="AG13" s="4">
        <v>13</v>
      </c>
      <c r="AH13" s="4">
        <v>1</v>
      </c>
      <c r="AI13" s="4">
        <v>9.4600000000000009</v>
      </c>
      <c r="AJ13" s="4">
        <f t="shared" si="8"/>
        <v>3.5399999999999991</v>
      </c>
      <c r="AK13" s="4">
        <f t="shared" si="9"/>
        <v>29</v>
      </c>
      <c r="AL13" s="12">
        <f t="shared" si="10"/>
        <v>75.08</v>
      </c>
      <c r="AM13" s="5"/>
      <c r="AN13" s="4"/>
      <c r="AO13" s="4"/>
      <c r="AP13" s="4">
        <f t="shared" si="11"/>
        <v>0</v>
      </c>
      <c r="AQ13" s="4">
        <f t="shared" si="12"/>
        <v>30</v>
      </c>
      <c r="AR13" s="12">
        <f t="shared" si="13"/>
        <v>30</v>
      </c>
      <c r="AS13" s="20">
        <f t="shared" si="14"/>
        <v>195.44</v>
      </c>
      <c r="AT13" s="4">
        <v>16</v>
      </c>
      <c r="AU13" s="4">
        <v>12</v>
      </c>
      <c r="AV13" s="4">
        <v>19</v>
      </c>
      <c r="AW13" s="24">
        <f t="shared" si="15"/>
        <v>218.94</v>
      </c>
      <c r="AX13" s="28">
        <f t="shared" si="16"/>
        <v>343.94</v>
      </c>
      <c r="AY13" s="41">
        <f t="shared" si="17"/>
        <v>14.9</v>
      </c>
      <c r="AZ13" s="41">
        <f t="shared" si="18"/>
        <v>11.516666666666666</v>
      </c>
      <c r="BA13" s="9">
        <f t="shared" si="19"/>
        <v>3.3833333333333346</v>
      </c>
      <c r="BB13" s="43">
        <f t="shared" si="20"/>
        <v>51.466666666666669</v>
      </c>
      <c r="BC13" s="41">
        <f t="shared" si="21"/>
        <v>15.696666666666667</v>
      </c>
      <c r="BD13" s="41">
        <f t="shared" si="22"/>
        <v>11.533333333333331</v>
      </c>
      <c r="BE13" s="9">
        <f t="shared" si="23"/>
        <v>4.1633333333333358</v>
      </c>
      <c r="BF13" s="43">
        <f t="shared" si="24"/>
        <v>55.416666666666671</v>
      </c>
      <c r="BG13" s="41">
        <f t="shared" si="25"/>
        <v>0</v>
      </c>
      <c r="BH13" s="41">
        <f t="shared" si="26"/>
        <v>0</v>
      </c>
      <c r="BI13" s="9">
        <f t="shared" si="27"/>
        <v>0</v>
      </c>
      <c r="BJ13" s="43">
        <f t="shared" si="28"/>
        <v>0</v>
      </c>
      <c r="BK13" s="45">
        <f t="shared" si="29"/>
        <v>106.88333333333334</v>
      </c>
      <c r="BL13" s="36">
        <v>13</v>
      </c>
      <c r="BM13" s="36">
        <v>1</v>
      </c>
      <c r="BN13" s="36">
        <v>21</v>
      </c>
      <c r="DZ13" s="36">
        <v>16</v>
      </c>
      <c r="EA13" s="36">
        <v>12</v>
      </c>
      <c r="EC13" s="36">
        <v>19</v>
      </c>
      <c r="EN13" s="36" t="s">
        <v>510</v>
      </c>
      <c r="EO13" s="36" t="s">
        <v>503</v>
      </c>
      <c r="EP13" s="36">
        <v>10</v>
      </c>
      <c r="EQ13" s="36" t="s">
        <v>504</v>
      </c>
      <c r="ER13" s="36" t="s">
        <v>506</v>
      </c>
      <c r="ES13" s="36">
        <v>1</v>
      </c>
      <c r="ET13" s="36" t="s">
        <v>511</v>
      </c>
      <c r="EU13" s="36">
        <v>2</v>
      </c>
      <c r="EV13" s="36" t="s">
        <v>512</v>
      </c>
      <c r="EW13" s="36">
        <v>17.5</v>
      </c>
      <c r="EX13" s="36">
        <v>12.57</v>
      </c>
      <c r="EY13" s="36">
        <v>6.4</v>
      </c>
      <c r="EZ13" s="36">
        <v>18.7</v>
      </c>
      <c r="FA13" s="36" t="s">
        <v>513</v>
      </c>
      <c r="FB13" s="36">
        <v>13</v>
      </c>
      <c r="FC13" s="36">
        <v>9.4600000000000009</v>
      </c>
      <c r="FD13" s="36">
        <v>5.88</v>
      </c>
      <c r="FE13" s="36">
        <v>13</v>
      </c>
      <c r="FF13" s="36" t="s">
        <v>513</v>
      </c>
      <c r="TW13" s="36" t="s">
        <v>523</v>
      </c>
      <c r="TX13" s="36" t="s">
        <v>515</v>
      </c>
      <c r="TY13" s="36">
        <v>1</v>
      </c>
      <c r="TZ13" s="36" t="s">
        <v>504</v>
      </c>
      <c r="UA13" s="36" t="s">
        <v>506</v>
      </c>
      <c r="UB13" s="36">
        <v>1</v>
      </c>
      <c r="UC13" s="36" t="s">
        <v>511</v>
      </c>
      <c r="UD13" s="36">
        <v>3</v>
      </c>
      <c r="UE13" s="36" t="s">
        <v>516</v>
      </c>
      <c r="UF13" s="36">
        <v>14.9</v>
      </c>
      <c r="UG13" s="36">
        <v>12.56</v>
      </c>
      <c r="UH13" s="36">
        <v>7.3</v>
      </c>
      <c r="UI13" s="36">
        <v>17.399999999999999</v>
      </c>
      <c r="UJ13" s="36" t="s">
        <v>513</v>
      </c>
      <c r="UK13" s="36">
        <v>16.59</v>
      </c>
      <c r="UL13" s="36">
        <v>13.17</v>
      </c>
      <c r="UM13" s="36">
        <v>9.33</v>
      </c>
      <c r="UN13" s="36">
        <v>18.41</v>
      </c>
      <c r="UO13" s="36" t="s">
        <v>513</v>
      </c>
      <c r="ZF13" s="36">
        <v>15.4</v>
      </c>
      <c r="ZG13" s="36">
        <v>11.4</v>
      </c>
      <c r="ZH13" s="36">
        <v>5.0999999999999996</v>
      </c>
      <c r="ZI13" s="36">
        <v>15.6</v>
      </c>
      <c r="ZJ13" s="36" t="s">
        <v>513</v>
      </c>
      <c r="ZK13" s="36">
        <v>13.5</v>
      </c>
      <c r="ZL13" s="36">
        <v>10.98</v>
      </c>
      <c r="ZM13" s="36">
        <v>4.1399999999999997</v>
      </c>
      <c r="ZN13" s="36">
        <v>17.79</v>
      </c>
      <c r="ZO13" s="36" t="s">
        <v>513</v>
      </c>
      <c r="AEF13" s="36">
        <v>14.4</v>
      </c>
      <c r="AEG13" s="36">
        <v>10.59</v>
      </c>
      <c r="AEH13" s="36">
        <v>3.5</v>
      </c>
      <c r="AEI13" s="36">
        <v>18.2</v>
      </c>
      <c r="AEJ13" s="36" t="s">
        <v>513</v>
      </c>
      <c r="AEK13" s="36">
        <v>17</v>
      </c>
      <c r="AEL13" s="36">
        <v>10.45</v>
      </c>
      <c r="AEM13" s="36">
        <v>5.47</v>
      </c>
      <c r="AEN13" s="36">
        <v>17</v>
      </c>
      <c r="AEO13" s="36" t="s">
        <v>513</v>
      </c>
    </row>
    <row r="14" spans="1:941" x14ac:dyDescent="0.2">
      <c r="A14" s="4">
        <v>137</v>
      </c>
      <c r="B14" s="5" t="s">
        <v>1090</v>
      </c>
      <c r="C14" s="26">
        <f t="shared" si="0"/>
        <v>217.89500000000001</v>
      </c>
      <c r="D14" s="4">
        <f t="shared" si="1"/>
        <v>0</v>
      </c>
      <c r="E14" s="35">
        <f t="shared" si="2"/>
        <v>217.89500000000001</v>
      </c>
      <c r="F14" s="4">
        <v>104860</v>
      </c>
      <c r="G14" s="5" t="s">
        <v>530</v>
      </c>
      <c r="H14" s="5" t="s">
        <v>531</v>
      </c>
      <c r="I14" s="5" t="s">
        <v>527</v>
      </c>
      <c r="J14" s="4" t="s">
        <v>500</v>
      </c>
      <c r="K14" s="5" t="s">
        <v>501</v>
      </c>
      <c r="L14" s="5" t="s">
        <v>502</v>
      </c>
      <c r="M14" s="4" t="s">
        <v>504</v>
      </c>
      <c r="N14" s="5" t="s">
        <v>505</v>
      </c>
      <c r="O14" s="4" t="s">
        <v>1052</v>
      </c>
      <c r="Q14" s="6">
        <f>CHOOSE(MATCH(M14,{"P";"S";"ST2S";"STMG";"ES";"L";"DAEU";"STL";"STI2D";"SCI";"PA";"STAV"},0),0,100,15,0,5,0,0,10,0,20,10,10)</f>
        <v>100</v>
      </c>
      <c r="R14" s="4">
        <v>3</v>
      </c>
      <c r="S14" s="4">
        <v>3</v>
      </c>
      <c r="T14" s="4">
        <v>3</v>
      </c>
      <c r="U14" s="4">
        <f t="shared" si="3"/>
        <v>3</v>
      </c>
      <c r="V14" s="4">
        <v>2</v>
      </c>
      <c r="W14" s="10">
        <f t="shared" si="4"/>
        <v>16.666666666666668</v>
      </c>
      <c r="X14" s="5" t="s">
        <v>532</v>
      </c>
      <c r="Y14" s="4" t="s">
        <v>509</v>
      </c>
      <c r="Z14" s="12">
        <f>CHOOSE(MATCH(Y14,{"Faible";"Moyen";"Assez bon";"Bon";"Très bon"},0),-5,0,0,5,10)</f>
        <v>0</v>
      </c>
      <c r="AA14" s="15">
        <v>8.26</v>
      </c>
      <c r="AB14" s="4">
        <v>26</v>
      </c>
      <c r="AC14" s="4">
        <v>11.35</v>
      </c>
      <c r="AD14" s="4">
        <f t="shared" si="5"/>
        <v>-3.09</v>
      </c>
      <c r="AE14" s="4">
        <f t="shared" si="6"/>
        <v>4</v>
      </c>
      <c r="AF14" s="12">
        <f t="shared" si="7"/>
        <v>22.6</v>
      </c>
      <c r="AG14" s="4">
        <v>6.9</v>
      </c>
      <c r="AH14" s="4">
        <v>30</v>
      </c>
      <c r="AI14" s="4">
        <v>11.06</v>
      </c>
      <c r="AJ14" s="4">
        <f t="shared" si="8"/>
        <v>-4.16</v>
      </c>
      <c r="AK14" s="4">
        <f t="shared" si="9"/>
        <v>0</v>
      </c>
      <c r="AL14" s="12">
        <f t="shared" si="10"/>
        <v>12.380000000000003</v>
      </c>
      <c r="AM14" s="5">
        <v>10.78</v>
      </c>
      <c r="AN14" s="4">
        <v>28</v>
      </c>
      <c r="AO14" s="4">
        <v>13.46</v>
      </c>
      <c r="AP14" s="4">
        <f t="shared" si="11"/>
        <v>-2.6800000000000015</v>
      </c>
      <c r="AQ14" s="4">
        <f t="shared" si="12"/>
        <v>2</v>
      </c>
      <c r="AR14" s="12">
        <f t="shared" si="13"/>
        <v>28.979999999999993</v>
      </c>
      <c r="AS14" s="20">
        <f t="shared" si="14"/>
        <v>63.959999999999994</v>
      </c>
      <c r="AT14" s="4">
        <v>4</v>
      </c>
      <c r="AU14" s="4">
        <v>8</v>
      </c>
      <c r="AV14" s="4">
        <v>14</v>
      </c>
      <c r="AW14" s="24">
        <f t="shared" si="15"/>
        <v>76.959999999999994</v>
      </c>
      <c r="AX14" s="28">
        <f t="shared" si="16"/>
        <v>193.62666666666667</v>
      </c>
      <c r="AY14" s="41">
        <f t="shared" si="17"/>
        <v>7.9766666666666666</v>
      </c>
      <c r="AZ14" s="41">
        <f t="shared" si="18"/>
        <v>9.7099999999999991</v>
      </c>
      <c r="BA14" s="9">
        <f t="shared" si="19"/>
        <v>-1.7333333333333325</v>
      </c>
      <c r="BB14" s="43">
        <f t="shared" si="20"/>
        <v>20.463333333333335</v>
      </c>
      <c r="BC14" s="41">
        <f t="shared" si="21"/>
        <v>5.4233333333333329</v>
      </c>
      <c r="BD14" s="41">
        <f t="shared" si="22"/>
        <v>8.7866666666666671</v>
      </c>
      <c r="BE14" s="9">
        <f t="shared" si="23"/>
        <v>-3.3633333333333342</v>
      </c>
      <c r="BF14" s="43">
        <f t="shared" si="24"/>
        <v>9.5433333333333312</v>
      </c>
      <c r="BG14" s="41">
        <f t="shared" si="25"/>
        <v>7.6433333333333335</v>
      </c>
      <c r="BH14" s="41">
        <f t="shared" si="26"/>
        <v>9.8433333333333337</v>
      </c>
      <c r="BI14" s="9">
        <f t="shared" si="27"/>
        <v>-2.2000000000000002</v>
      </c>
      <c r="BJ14" s="43">
        <f t="shared" si="28"/>
        <v>18.53</v>
      </c>
      <c r="BK14" s="45">
        <f t="shared" si="29"/>
        <v>48.536666666666669</v>
      </c>
      <c r="BL14" s="36">
        <v>6.9</v>
      </c>
      <c r="BM14" s="36">
        <v>30</v>
      </c>
      <c r="BN14" s="36">
        <v>31</v>
      </c>
      <c r="BO14" s="36">
        <v>10.78</v>
      </c>
      <c r="BP14" s="36">
        <v>28</v>
      </c>
      <c r="BQ14" s="36">
        <v>31</v>
      </c>
      <c r="DT14" s="36">
        <v>11.37</v>
      </c>
      <c r="DU14" s="36">
        <v>19</v>
      </c>
      <c r="DV14" s="36">
        <v>22</v>
      </c>
      <c r="DZ14" s="36">
        <v>4</v>
      </c>
      <c r="EA14" s="36">
        <v>8</v>
      </c>
      <c r="EC14" s="36">
        <v>14</v>
      </c>
      <c r="EN14" s="36" t="s">
        <v>510</v>
      </c>
      <c r="EO14" s="36" t="s">
        <v>503</v>
      </c>
      <c r="EP14" s="36">
        <v>10</v>
      </c>
      <c r="EQ14" s="36" t="s">
        <v>504</v>
      </c>
      <c r="ER14" s="36" t="s">
        <v>506</v>
      </c>
      <c r="ES14" s="36">
        <v>1</v>
      </c>
      <c r="ET14" s="36" t="s">
        <v>511</v>
      </c>
      <c r="EU14" s="36">
        <v>2</v>
      </c>
      <c r="EV14" s="36" t="s">
        <v>512</v>
      </c>
      <c r="EW14" s="36">
        <v>8.26</v>
      </c>
      <c r="EX14" s="36">
        <v>11.35</v>
      </c>
      <c r="EY14" s="36">
        <v>5.36</v>
      </c>
      <c r="EZ14" s="36">
        <v>18.13</v>
      </c>
      <c r="FA14" s="36" t="s">
        <v>513</v>
      </c>
      <c r="FB14" s="36">
        <v>6.9</v>
      </c>
      <c r="FC14" s="36">
        <v>11.06</v>
      </c>
      <c r="FD14" s="36">
        <v>6</v>
      </c>
      <c r="FE14" s="36">
        <v>16.5</v>
      </c>
      <c r="FF14" s="36" t="s">
        <v>513</v>
      </c>
      <c r="FG14" s="36">
        <v>10.78</v>
      </c>
      <c r="FH14" s="36">
        <v>13.46</v>
      </c>
      <c r="FI14" s="36">
        <v>6.75</v>
      </c>
      <c r="FJ14" s="36">
        <v>17.399999999999999</v>
      </c>
      <c r="FK14" s="36" t="s">
        <v>513</v>
      </c>
      <c r="II14" s="36">
        <v>11.37</v>
      </c>
      <c r="IJ14" s="36">
        <v>13.89</v>
      </c>
      <c r="IK14" s="36">
        <v>9.33</v>
      </c>
      <c r="IL14" s="36">
        <v>18.82</v>
      </c>
      <c r="IM14" s="36" t="s">
        <v>513</v>
      </c>
      <c r="TW14" s="36" t="s">
        <v>523</v>
      </c>
      <c r="TX14" s="36" t="s">
        <v>515</v>
      </c>
      <c r="TY14" s="36">
        <v>1</v>
      </c>
      <c r="TZ14" s="36" t="s">
        <v>504</v>
      </c>
      <c r="UA14" s="36" t="s">
        <v>506</v>
      </c>
      <c r="UB14" s="36">
        <v>1</v>
      </c>
      <c r="UC14" s="36" t="s">
        <v>511</v>
      </c>
      <c r="UD14" s="36">
        <v>2</v>
      </c>
      <c r="UE14" s="36" t="s">
        <v>512</v>
      </c>
      <c r="UF14" s="36">
        <v>12.36</v>
      </c>
      <c r="UG14" s="36">
        <v>14.85</v>
      </c>
      <c r="UH14" s="36">
        <v>9.6300000000000008</v>
      </c>
      <c r="UI14" s="36">
        <v>18.91</v>
      </c>
      <c r="UJ14" s="36" t="s">
        <v>513</v>
      </c>
      <c r="UK14" s="36">
        <v>7.22</v>
      </c>
      <c r="UL14" s="36">
        <v>13.4</v>
      </c>
      <c r="UM14" s="36">
        <v>7.22</v>
      </c>
      <c r="UN14" s="36">
        <v>20</v>
      </c>
      <c r="UO14" s="36" t="s">
        <v>513</v>
      </c>
      <c r="UP14" s="36">
        <v>11.33</v>
      </c>
      <c r="UQ14" s="36">
        <v>14.96</v>
      </c>
      <c r="UR14" s="36">
        <v>10.42</v>
      </c>
      <c r="US14" s="36">
        <v>19.64</v>
      </c>
      <c r="UT14" s="36" t="s">
        <v>513</v>
      </c>
      <c r="ZF14" s="36">
        <v>11.57</v>
      </c>
      <c r="ZG14" s="36">
        <v>14.28</v>
      </c>
      <c r="ZJ14" s="36" t="s">
        <v>524</v>
      </c>
      <c r="ZK14" s="36">
        <v>9.0500000000000007</v>
      </c>
      <c r="ZL14" s="36">
        <v>12.96</v>
      </c>
      <c r="ZO14" s="36" t="s">
        <v>524</v>
      </c>
      <c r="ZP14" s="36">
        <v>11.6</v>
      </c>
      <c r="ZQ14" s="36">
        <v>14.57</v>
      </c>
      <c r="ZT14" s="36" t="s">
        <v>524</v>
      </c>
    </row>
    <row r="15" spans="1:941" x14ac:dyDescent="0.2">
      <c r="A15" s="4">
        <v>137</v>
      </c>
      <c r="B15" s="5" t="s">
        <v>1091</v>
      </c>
      <c r="C15" s="26">
        <f t="shared" si="0"/>
        <v>448.13</v>
      </c>
      <c r="D15" s="4">
        <f t="shared" si="1"/>
        <v>0</v>
      </c>
      <c r="E15" s="35">
        <f t="shared" si="2"/>
        <v>448.13</v>
      </c>
      <c r="F15" s="4">
        <v>104904</v>
      </c>
      <c r="G15" s="5" t="s">
        <v>533</v>
      </c>
      <c r="H15" s="5" t="s">
        <v>534</v>
      </c>
      <c r="I15" s="5" t="s">
        <v>499</v>
      </c>
      <c r="J15" s="4" t="s">
        <v>500</v>
      </c>
      <c r="K15" s="5" t="s">
        <v>501</v>
      </c>
      <c r="L15" s="5" t="s">
        <v>502</v>
      </c>
      <c r="M15" s="4" t="s">
        <v>504</v>
      </c>
      <c r="N15" s="5" t="s">
        <v>505</v>
      </c>
      <c r="O15" s="4" t="s">
        <v>1052</v>
      </c>
      <c r="Q15" s="6">
        <f>CHOOSE(MATCH(M15,{"P";"S";"ST2S";"STMG";"ES";"L";"DAEU";"STL";"STI2D";"SCI";"PA";"STAV"},0),0,100,15,0,5,0,0,10,0,20,10,10)</f>
        <v>100</v>
      </c>
      <c r="R15" s="4">
        <v>1</v>
      </c>
      <c r="S15" s="4">
        <v>2</v>
      </c>
      <c r="T15" s="4">
        <v>2</v>
      </c>
      <c r="U15" s="4">
        <f t="shared" si="3"/>
        <v>1</v>
      </c>
      <c r="V15" s="4">
        <v>4</v>
      </c>
      <c r="W15" s="10">
        <f t="shared" si="4"/>
        <v>33.333333333333336</v>
      </c>
      <c r="X15" s="5" t="s">
        <v>535</v>
      </c>
      <c r="Y15" s="4" t="s">
        <v>509</v>
      </c>
      <c r="Z15" s="12">
        <f>CHOOSE(MATCH(Y15,{"Faible";"Moyen";"Assez bon";"Bon";"Très bon"},0),-5,0,0,5,10)</f>
        <v>0</v>
      </c>
      <c r="AA15" s="15">
        <v>13.27</v>
      </c>
      <c r="AB15" s="4">
        <v>10</v>
      </c>
      <c r="AC15" s="4">
        <v>11.35</v>
      </c>
      <c r="AD15" s="4">
        <f t="shared" si="5"/>
        <v>1.92</v>
      </c>
      <c r="AE15" s="4">
        <f t="shared" si="6"/>
        <v>20</v>
      </c>
      <c r="AF15" s="12">
        <f t="shared" si="7"/>
        <v>63.650000000000006</v>
      </c>
      <c r="AG15" s="4">
        <v>13.7</v>
      </c>
      <c r="AH15" s="4">
        <v>6</v>
      </c>
      <c r="AI15" s="4">
        <v>11.06</v>
      </c>
      <c r="AJ15" s="4">
        <f t="shared" si="8"/>
        <v>2.6399999999999988</v>
      </c>
      <c r="AK15" s="4">
        <f t="shared" si="9"/>
        <v>24</v>
      </c>
      <c r="AL15" s="12">
        <f t="shared" si="10"/>
        <v>70.38</v>
      </c>
      <c r="AM15" s="5">
        <v>16.62</v>
      </c>
      <c r="AN15" s="4">
        <v>3</v>
      </c>
      <c r="AO15" s="4">
        <v>13.46</v>
      </c>
      <c r="AP15" s="4">
        <f t="shared" si="11"/>
        <v>3.16</v>
      </c>
      <c r="AQ15" s="4">
        <f t="shared" si="12"/>
        <v>27</v>
      </c>
      <c r="AR15" s="12">
        <f t="shared" si="13"/>
        <v>83.18</v>
      </c>
      <c r="AS15" s="20">
        <f t="shared" si="14"/>
        <v>217.21</v>
      </c>
      <c r="AT15" s="4">
        <v>14</v>
      </c>
      <c r="AU15" s="4">
        <v>14</v>
      </c>
      <c r="AV15" s="4">
        <v>15</v>
      </c>
      <c r="AW15" s="24">
        <f t="shared" si="15"/>
        <v>238.71</v>
      </c>
      <c r="AX15" s="28">
        <f t="shared" si="16"/>
        <v>372.04333333333335</v>
      </c>
      <c r="AY15" s="41">
        <f t="shared" si="17"/>
        <v>15.283333333333333</v>
      </c>
      <c r="AZ15" s="41">
        <f t="shared" si="18"/>
        <v>14.333333333333334</v>
      </c>
      <c r="BA15" s="9">
        <f t="shared" si="19"/>
        <v>0.94999999999999929</v>
      </c>
      <c r="BB15" s="43">
        <f t="shared" si="20"/>
        <v>47.75</v>
      </c>
      <c r="BC15" s="41">
        <f t="shared" si="21"/>
        <v>14.906666666666666</v>
      </c>
      <c r="BD15" s="41">
        <f t="shared" si="22"/>
        <v>12.81</v>
      </c>
      <c r="BE15" s="9">
        <f t="shared" si="23"/>
        <v>2.0966666666666658</v>
      </c>
      <c r="BF15" s="43">
        <f t="shared" si="24"/>
        <v>48.913333333333327</v>
      </c>
      <c r="BG15" s="41">
        <f t="shared" si="25"/>
        <v>16.836666666666666</v>
      </c>
      <c r="BH15" s="41">
        <f t="shared" si="26"/>
        <v>14.336666666666666</v>
      </c>
      <c r="BI15" s="9">
        <f t="shared" si="27"/>
        <v>2.5</v>
      </c>
      <c r="BJ15" s="43">
        <f t="shared" si="28"/>
        <v>55.51</v>
      </c>
      <c r="BK15" s="45">
        <f t="shared" si="29"/>
        <v>152.17333333333332</v>
      </c>
      <c r="BL15" s="36">
        <v>13.7</v>
      </c>
      <c r="BM15" s="36">
        <v>6</v>
      </c>
      <c r="BN15" s="36">
        <v>31</v>
      </c>
      <c r="BO15" s="36">
        <v>16.62</v>
      </c>
      <c r="BP15" s="36">
        <v>3</v>
      </c>
      <c r="BQ15" s="36">
        <v>31</v>
      </c>
      <c r="DT15" s="36">
        <v>9.33</v>
      </c>
      <c r="DU15" s="36">
        <v>22</v>
      </c>
      <c r="DV15" s="36">
        <v>22</v>
      </c>
      <c r="DZ15" s="36">
        <v>14</v>
      </c>
      <c r="EA15" s="36">
        <v>14</v>
      </c>
      <c r="EC15" s="36">
        <v>15</v>
      </c>
      <c r="EN15" s="36" t="s">
        <v>510</v>
      </c>
      <c r="EO15" s="36" t="s">
        <v>503</v>
      </c>
      <c r="EP15" s="36">
        <v>10</v>
      </c>
      <c r="EQ15" s="36" t="s">
        <v>504</v>
      </c>
      <c r="ER15" s="36" t="s">
        <v>506</v>
      </c>
      <c r="ES15" s="36">
        <v>1</v>
      </c>
      <c r="ET15" s="36" t="s">
        <v>511</v>
      </c>
      <c r="EU15" s="36">
        <v>2</v>
      </c>
      <c r="EV15" s="36" t="s">
        <v>512</v>
      </c>
      <c r="EW15" s="36">
        <v>13.27</v>
      </c>
      <c r="EX15" s="36">
        <v>11.35</v>
      </c>
      <c r="EY15" s="36">
        <v>5.36</v>
      </c>
      <c r="EZ15" s="36">
        <v>18.13</v>
      </c>
      <c r="FA15" s="36" t="s">
        <v>513</v>
      </c>
      <c r="FB15" s="36">
        <v>13.7</v>
      </c>
      <c r="FC15" s="36">
        <v>11.06</v>
      </c>
      <c r="FD15" s="36">
        <v>6</v>
      </c>
      <c r="FE15" s="36">
        <v>16.5</v>
      </c>
      <c r="FF15" s="36" t="s">
        <v>513</v>
      </c>
      <c r="FG15" s="36">
        <v>16.62</v>
      </c>
      <c r="FH15" s="36">
        <v>13.46</v>
      </c>
      <c r="FI15" s="36">
        <v>6.75</v>
      </c>
      <c r="FJ15" s="36">
        <v>17.399999999999999</v>
      </c>
      <c r="FK15" s="36" t="s">
        <v>513</v>
      </c>
      <c r="II15" s="36">
        <v>9.33</v>
      </c>
      <c r="IJ15" s="36">
        <v>13.89</v>
      </c>
      <c r="IK15" s="36">
        <v>9.33</v>
      </c>
      <c r="IL15" s="36">
        <v>18.82</v>
      </c>
      <c r="IM15" s="36" t="s">
        <v>513</v>
      </c>
      <c r="TW15" s="36" t="s">
        <v>523</v>
      </c>
      <c r="TX15" s="36" t="s">
        <v>515</v>
      </c>
      <c r="TY15" s="36">
        <v>1</v>
      </c>
      <c r="TZ15" s="36" t="s">
        <v>504</v>
      </c>
      <c r="UA15" s="36" t="s">
        <v>506</v>
      </c>
      <c r="UB15" s="36">
        <v>1</v>
      </c>
      <c r="UC15" s="36" t="s">
        <v>511</v>
      </c>
      <c r="UD15" s="36">
        <v>3</v>
      </c>
      <c r="UE15" s="36" t="s">
        <v>516</v>
      </c>
      <c r="UF15" s="36">
        <v>14.82</v>
      </c>
      <c r="UG15" s="36">
        <v>14.85</v>
      </c>
      <c r="UH15" s="36">
        <v>9.6300000000000008</v>
      </c>
      <c r="UI15" s="36">
        <v>18.91</v>
      </c>
      <c r="UJ15" s="36" t="s">
        <v>513</v>
      </c>
      <c r="UK15" s="36">
        <v>15.26</v>
      </c>
      <c r="UL15" s="36">
        <v>13.4</v>
      </c>
      <c r="UM15" s="36">
        <v>7.22</v>
      </c>
      <c r="UN15" s="36">
        <v>20</v>
      </c>
      <c r="UO15" s="36" t="s">
        <v>513</v>
      </c>
      <c r="UP15" s="36">
        <v>16.5</v>
      </c>
      <c r="UQ15" s="36">
        <v>14.96</v>
      </c>
      <c r="UR15" s="36">
        <v>10.42</v>
      </c>
      <c r="US15" s="36">
        <v>19.64</v>
      </c>
      <c r="UT15" s="36" t="s">
        <v>513</v>
      </c>
      <c r="ZF15" s="36">
        <v>15.7</v>
      </c>
      <c r="ZG15" s="36">
        <v>14.68</v>
      </c>
      <c r="ZH15" s="36">
        <v>8.5</v>
      </c>
      <c r="ZI15" s="36">
        <v>20</v>
      </c>
      <c r="ZJ15" s="36" t="s">
        <v>524</v>
      </c>
      <c r="ZK15" s="36">
        <v>16.75</v>
      </c>
      <c r="ZL15" s="36">
        <v>14.1</v>
      </c>
      <c r="ZM15" s="36">
        <v>8.5</v>
      </c>
      <c r="ZN15" s="36">
        <v>20</v>
      </c>
      <c r="ZO15" s="36" t="s">
        <v>524</v>
      </c>
      <c r="ZP15" s="36">
        <v>15.19</v>
      </c>
      <c r="ZQ15" s="36">
        <v>11.76</v>
      </c>
      <c r="ZR15" s="36">
        <v>4</v>
      </c>
      <c r="ZS15" s="36">
        <v>17.04</v>
      </c>
      <c r="ZT15" s="36" t="s">
        <v>524</v>
      </c>
      <c r="AEF15" s="36">
        <v>15.33</v>
      </c>
      <c r="AEG15" s="36">
        <v>13.47</v>
      </c>
      <c r="AEH15" s="36">
        <v>9.3800000000000008</v>
      </c>
      <c r="AEI15" s="36">
        <v>18</v>
      </c>
      <c r="AEJ15" s="36" t="s">
        <v>524</v>
      </c>
      <c r="AEK15" s="36">
        <v>12.71</v>
      </c>
      <c r="AEL15" s="36">
        <v>10.93</v>
      </c>
      <c r="AEM15" s="36">
        <v>2.63</v>
      </c>
      <c r="AEN15" s="36">
        <v>18.760000000000002</v>
      </c>
      <c r="AEO15" s="36" t="s">
        <v>524</v>
      </c>
      <c r="AEP15" s="36">
        <v>18.82</v>
      </c>
      <c r="AEQ15" s="36">
        <v>16.29</v>
      </c>
      <c r="AER15" s="36">
        <v>12.36</v>
      </c>
      <c r="AES15" s="36">
        <v>18.82</v>
      </c>
      <c r="AET15" s="36" t="s">
        <v>524</v>
      </c>
    </row>
    <row r="16" spans="1:941" x14ac:dyDescent="0.2">
      <c r="A16" s="4">
        <v>137</v>
      </c>
      <c r="B16" s="5" t="s">
        <v>1090</v>
      </c>
      <c r="C16" s="26">
        <f t="shared" si="0"/>
        <v>313.22333333333336</v>
      </c>
      <c r="D16" s="4">
        <f t="shared" si="1"/>
        <v>0</v>
      </c>
      <c r="E16" s="35">
        <f t="shared" si="2"/>
        <v>313.22333333333336</v>
      </c>
      <c r="F16" s="4">
        <v>104910</v>
      </c>
      <c r="G16" s="5" t="s">
        <v>536</v>
      </c>
      <c r="H16" s="5" t="s">
        <v>537</v>
      </c>
      <c r="I16" s="5" t="s">
        <v>499</v>
      </c>
      <c r="J16" s="4" t="s">
        <v>500</v>
      </c>
      <c r="K16" s="5" t="s">
        <v>501</v>
      </c>
      <c r="L16" s="5" t="s">
        <v>502</v>
      </c>
      <c r="M16" s="4" t="s">
        <v>504</v>
      </c>
      <c r="N16" s="5" t="s">
        <v>505</v>
      </c>
      <c r="O16" s="4" t="s">
        <v>1052</v>
      </c>
      <c r="Q16" s="6">
        <f>CHOOSE(MATCH(M16,{"P";"S";"ST2S";"STMG";"ES";"L";"DAEU";"STL";"STI2D";"SCI";"PA";"STAV"},0),0,100,15,0,5,0,0,10,0,20,10,10)</f>
        <v>100</v>
      </c>
      <c r="R16" s="4">
        <v>3</v>
      </c>
      <c r="S16" s="4">
        <v>3</v>
      </c>
      <c r="T16" s="4">
        <v>2</v>
      </c>
      <c r="U16" s="4">
        <f t="shared" si="3"/>
        <v>2</v>
      </c>
      <c r="V16" s="4">
        <v>3</v>
      </c>
      <c r="W16" s="10">
        <f t="shared" si="4"/>
        <v>20</v>
      </c>
      <c r="X16" s="5" t="s">
        <v>538</v>
      </c>
      <c r="Y16" s="4" t="s">
        <v>509</v>
      </c>
      <c r="Z16" s="12">
        <f>CHOOSE(MATCH(Y16,{"Faible";"Moyen";"Assez bon";"Bon";"Très bon"},0),-5,0,0,5,10)</f>
        <v>0</v>
      </c>
      <c r="AA16" s="15">
        <v>10.59</v>
      </c>
      <c r="AB16" s="4">
        <v>18</v>
      </c>
      <c r="AC16" s="4">
        <v>11.35</v>
      </c>
      <c r="AD16" s="4">
        <f t="shared" si="5"/>
        <v>-0.75999999999999979</v>
      </c>
      <c r="AE16" s="4">
        <f t="shared" si="6"/>
        <v>12</v>
      </c>
      <c r="AF16" s="12">
        <f t="shared" si="7"/>
        <v>42.25</v>
      </c>
      <c r="AG16" s="4">
        <v>10</v>
      </c>
      <c r="AH16" s="4">
        <v>19</v>
      </c>
      <c r="AI16" s="4">
        <v>11.06</v>
      </c>
      <c r="AJ16" s="4">
        <f t="shared" si="8"/>
        <v>-1.0600000000000005</v>
      </c>
      <c r="AK16" s="4">
        <f t="shared" si="9"/>
        <v>11</v>
      </c>
      <c r="AL16" s="12">
        <f t="shared" si="10"/>
        <v>38.879999999999995</v>
      </c>
      <c r="AM16" s="5">
        <v>10.99</v>
      </c>
      <c r="AN16" s="4">
        <v>26</v>
      </c>
      <c r="AO16" s="4">
        <v>13.46</v>
      </c>
      <c r="AP16" s="4">
        <f t="shared" si="11"/>
        <v>-2.4700000000000006</v>
      </c>
      <c r="AQ16" s="4">
        <f t="shared" si="12"/>
        <v>4</v>
      </c>
      <c r="AR16" s="12">
        <f t="shared" si="13"/>
        <v>32.03</v>
      </c>
      <c r="AS16" s="20">
        <f t="shared" si="14"/>
        <v>113.16</v>
      </c>
      <c r="AT16" s="4">
        <v>14</v>
      </c>
      <c r="AU16" s="4">
        <v>10</v>
      </c>
      <c r="AV16" s="4">
        <v>19</v>
      </c>
      <c r="AW16" s="24">
        <f t="shared" si="15"/>
        <v>134.66</v>
      </c>
      <c r="AX16" s="28">
        <f t="shared" si="16"/>
        <v>254.66</v>
      </c>
      <c r="AY16" s="41">
        <f t="shared" si="17"/>
        <v>13.44</v>
      </c>
      <c r="AZ16" s="41">
        <f t="shared" si="18"/>
        <v>14.333333333333334</v>
      </c>
      <c r="BA16" s="9">
        <f t="shared" si="19"/>
        <v>-0.89333333333333442</v>
      </c>
      <c r="BB16" s="43">
        <f t="shared" si="20"/>
        <v>38.533333333333331</v>
      </c>
      <c r="BC16" s="41">
        <f t="shared" si="21"/>
        <v>11.423333333333334</v>
      </c>
      <c r="BD16" s="41">
        <f t="shared" si="22"/>
        <v>12.81</v>
      </c>
      <c r="BE16" s="9">
        <f t="shared" si="23"/>
        <v>-1.3866666666666667</v>
      </c>
      <c r="BF16" s="43">
        <f t="shared" si="24"/>
        <v>31.49666666666667</v>
      </c>
      <c r="BG16" s="41">
        <f t="shared" si="25"/>
        <v>15.156666666666666</v>
      </c>
      <c r="BH16" s="41">
        <f t="shared" si="26"/>
        <v>14.343333333333334</v>
      </c>
      <c r="BI16" s="9">
        <f t="shared" si="27"/>
        <v>0.81333333333333258</v>
      </c>
      <c r="BJ16" s="43">
        <f t="shared" si="28"/>
        <v>47.096666666666664</v>
      </c>
      <c r="BK16" s="45">
        <f t="shared" si="29"/>
        <v>117.12666666666667</v>
      </c>
      <c r="BL16" s="36">
        <v>10</v>
      </c>
      <c r="BM16" s="36">
        <v>19</v>
      </c>
      <c r="BN16" s="36">
        <v>31</v>
      </c>
      <c r="BO16" s="36">
        <v>10.99</v>
      </c>
      <c r="BP16" s="36">
        <v>26</v>
      </c>
      <c r="BQ16" s="36">
        <v>31</v>
      </c>
      <c r="DT16" s="36">
        <v>14.31</v>
      </c>
      <c r="DU16" s="36">
        <v>11</v>
      </c>
      <c r="DV16" s="36">
        <v>22</v>
      </c>
      <c r="DZ16" s="36">
        <v>14</v>
      </c>
      <c r="EA16" s="36">
        <v>10</v>
      </c>
      <c r="EC16" s="36">
        <v>19</v>
      </c>
      <c r="EN16" s="36" t="s">
        <v>510</v>
      </c>
      <c r="EO16" s="36" t="s">
        <v>503</v>
      </c>
      <c r="EP16" s="36">
        <v>10</v>
      </c>
      <c r="EQ16" s="36" t="s">
        <v>504</v>
      </c>
      <c r="ER16" s="36" t="s">
        <v>506</v>
      </c>
      <c r="ES16" s="36">
        <v>1</v>
      </c>
      <c r="ET16" s="36" t="s">
        <v>511</v>
      </c>
      <c r="EU16" s="36">
        <v>2</v>
      </c>
      <c r="EV16" s="36" t="s">
        <v>512</v>
      </c>
      <c r="EW16" s="36">
        <v>10.59</v>
      </c>
      <c r="EX16" s="36">
        <v>11.35</v>
      </c>
      <c r="EY16" s="36">
        <v>5.36</v>
      </c>
      <c r="EZ16" s="36">
        <v>18.13</v>
      </c>
      <c r="FA16" s="36" t="s">
        <v>513</v>
      </c>
      <c r="FB16" s="36">
        <v>10</v>
      </c>
      <c r="FC16" s="36">
        <v>11.06</v>
      </c>
      <c r="FD16" s="36">
        <v>6</v>
      </c>
      <c r="FE16" s="36">
        <v>16.5</v>
      </c>
      <c r="FF16" s="36" t="s">
        <v>513</v>
      </c>
      <c r="FG16" s="36">
        <v>10.99</v>
      </c>
      <c r="FH16" s="36">
        <v>13.46</v>
      </c>
      <c r="FI16" s="36">
        <v>6.75</v>
      </c>
      <c r="FJ16" s="36">
        <v>17.399999999999999</v>
      </c>
      <c r="FK16" s="36" t="s">
        <v>513</v>
      </c>
      <c r="II16" s="36">
        <v>14.31</v>
      </c>
      <c r="IJ16" s="36">
        <v>13.89</v>
      </c>
      <c r="IK16" s="36">
        <v>9.33</v>
      </c>
      <c r="IL16" s="36">
        <v>18.82</v>
      </c>
      <c r="IM16" s="36" t="s">
        <v>513</v>
      </c>
      <c r="TW16" s="36" t="s">
        <v>523</v>
      </c>
      <c r="TX16" s="36" t="s">
        <v>515</v>
      </c>
      <c r="TY16" s="36">
        <v>1</v>
      </c>
      <c r="TZ16" s="36" t="s">
        <v>504</v>
      </c>
      <c r="UA16" s="36" t="s">
        <v>506</v>
      </c>
      <c r="UB16" s="36">
        <v>1</v>
      </c>
      <c r="UC16" s="36" t="s">
        <v>511</v>
      </c>
      <c r="UD16" s="36">
        <v>3</v>
      </c>
      <c r="UE16" s="36" t="s">
        <v>516</v>
      </c>
      <c r="UF16" s="36">
        <v>15.33</v>
      </c>
      <c r="UG16" s="36">
        <v>14.85</v>
      </c>
      <c r="UH16" s="36">
        <v>9.6300000000000008</v>
      </c>
      <c r="UI16" s="36">
        <v>18.91</v>
      </c>
      <c r="UJ16" s="36" t="s">
        <v>513</v>
      </c>
      <c r="UK16" s="36">
        <v>10.66</v>
      </c>
      <c r="UL16" s="36">
        <v>13.4</v>
      </c>
      <c r="UM16" s="36">
        <v>7.22</v>
      </c>
      <c r="UN16" s="36">
        <v>20</v>
      </c>
      <c r="UO16" s="36" t="s">
        <v>513</v>
      </c>
      <c r="UP16" s="36">
        <v>15.5</v>
      </c>
      <c r="UQ16" s="36">
        <v>14.96</v>
      </c>
      <c r="UR16" s="36">
        <v>10.42</v>
      </c>
      <c r="US16" s="36">
        <v>19.64</v>
      </c>
      <c r="UT16" s="36" t="s">
        <v>513</v>
      </c>
      <c r="ZF16" s="36">
        <v>14.56</v>
      </c>
      <c r="ZG16" s="36">
        <v>14.68</v>
      </c>
      <c r="ZH16" s="36">
        <v>8.5</v>
      </c>
      <c r="ZI16" s="36">
        <v>20</v>
      </c>
      <c r="ZJ16" s="36" t="s">
        <v>513</v>
      </c>
      <c r="ZK16" s="36">
        <v>15.14</v>
      </c>
      <c r="ZL16" s="36">
        <v>14.1</v>
      </c>
      <c r="ZM16" s="36">
        <v>5.29</v>
      </c>
      <c r="ZN16" s="36">
        <v>20</v>
      </c>
      <c r="ZO16" s="36" t="s">
        <v>513</v>
      </c>
      <c r="ZP16" s="36">
        <v>12.24</v>
      </c>
      <c r="ZQ16" s="36">
        <v>11.78</v>
      </c>
      <c r="ZR16" s="36">
        <v>4</v>
      </c>
      <c r="ZS16" s="36">
        <v>17.04</v>
      </c>
      <c r="ZT16" s="36" t="s">
        <v>513</v>
      </c>
      <c r="AEF16" s="36">
        <v>10.43</v>
      </c>
      <c r="AEG16" s="36">
        <v>13.47</v>
      </c>
      <c r="AEH16" s="36">
        <v>9.3800000000000008</v>
      </c>
      <c r="AEI16" s="36">
        <v>18</v>
      </c>
      <c r="AEJ16" s="36" t="s">
        <v>513</v>
      </c>
      <c r="AEK16" s="36">
        <v>8.4700000000000006</v>
      </c>
      <c r="AEL16" s="36">
        <v>10.93</v>
      </c>
      <c r="AEM16" s="36">
        <v>2.63</v>
      </c>
      <c r="AEN16" s="36">
        <v>18.760000000000002</v>
      </c>
      <c r="AEO16" s="36" t="s">
        <v>513</v>
      </c>
      <c r="AEP16" s="36">
        <v>17.73</v>
      </c>
      <c r="AEQ16" s="36">
        <v>16.29</v>
      </c>
      <c r="AER16" s="36">
        <v>12.36</v>
      </c>
      <c r="AES16" s="36">
        <v>18.82</v>
      </c>
      <c r="AET16" s="36" t="s">
        <v>513</v>
      </c>
    </row>
    <row r="17" spans="1:936" x14ac:dyDescent="0.2">
      <c r="A17" s="4">
        <v>137</v>
      </c>
      <c r="B17" s="5" t="s">
        <v>1090</v>
      </c>
      <c r="C17" s="26">
        <f t="shared" si="0"/>
        <v>124.00999999999999</v>
      </c>
      <c r="D17" s="4">
        <f t="shared" si="1"/>
        <v>0</v>
      </c>
      <c r="E17" s="35">
        <f t="shared" si="2"/>
        <v>124.00999999999999</v>
      </c>
      <c r="F17" s="4">
        <v>104936</v>
      </c>
      <c r="G17" s="5" t="s">
        <v>539</v>
      </c>
      <c r="H17" s="5" t="s">
        <v>540</v>
      </c>
      <c r="I17" s="5" t="s">
        <v>527</v>
      </c>
      <c r="J17" s="4" t="s">
        <v>500</v>
      </c>
      <c r="K17" s="5" t="s">
        <v>501</v>
      </c>
      <c r="L17" s="5" t="s">
        <v>502</v>
      </c>
      <c r="M17" s="4" t="s">
        <v>541</v>
      </c>
      <c r="N17" s="5" t="s">
        <v>542</v>
      </c>
      <c r="Q17" s="6">
        <f>CHOOSE(MATCH(M17,{"P";"S";"ST2S";"STMG";"ES";"L";"DAEU";"STL";"STI2D";"SCI";"PA";"STAV"},0),0,100,15,0,5,0,0,10,0,20,10,10)</f>
        <v>5</v>
      </c>
      <c r="R17" s="4">
        <v>3</v>
      </c>
      <c r="S17" s="4">
        <v>3</v>
      </c>
      <c r="T17" s="4">
        <v>2</v>
      </c>
      <c r="U17" s="4">
        <f t="shared" si="3"/>
        <v>4</v>
      </c>
      <c r="V17" s="4">
        <v>1</v>
      </c>
      <c r="W17" s="10">
        <f t="shared" si="4"/>
        <v>16.666666666666668</v>
      </c>
      <c r="Y17" s="4" t="s">
        <v>509</v>
      </c>
      <c r="Z17" s="12">
        <f>CHOOSE(MATCH(Y17,{"Faible";"Moyen";"Assez bon";"Bon";"Très bon"},0),-5,0,0,5,10)</f>
        <v>0</v>
      </c>
      <c r="AA17" s="15">
        <v>6.8</v>
      </c>
      <c r="AB17" s="4">
        <v>26</v>
      </c>
      <c r="AC17" s="4">
        <v>11.38</v>
      </c>
      <c r="AD17" s="4">
        <f t="shared" si="5"/>
        <v>-4.580000000000001</v>
      </c>
      <c r="AE17" s="4">
        <f t="shared" si="6"/>
        <v>4</v>
      </c>
      <c r="AF17" s="12">
        <f t="shared" si="7"/>
        <v>15.239999999999997</v>
      </c>
      <c r="AI17" s="4"/>
      <c r="AJ17" s="4">
        <f t="shared" si="8"/>
        <v>0</v>
      </c>
      <c r="AK17" s="4">
        <f t="shared" si="9"/>
        <v>30</v>
      </c>
      <c r="AL17" s="12">
        <f t="shared" si="10"/>
        <v>30</v>
      </c>
      <c r="AM17" s="5"/>
      <c r="AN17" s="4"/>
      <c r="AO17" s="4"/>
      <c r="AP17" s="4">
        <f t="shared" si="11"/>
        <v>0</v>
      </c>
      <c r="AQ17" s="4">
        <f t="shared" si="12"/>
        <v>30</v>
      </c>
      <c r="AR17" s="12">
        <f t="shared" si="13"/>
        <v>30</v>
      </c>
      <c r="AS17" s="20">
        <f t="shared" si="14"/>
        <v>75.239999999999995</v>
      </c>
      <c r="AT17" s="4">
        <v>9</v>
      </c>
      <c r="AU17" s="4">
        <v>6</v>
      </c>
      <c r="AV17" s="4">
        <v>15</v>
      </c>
      <c r="AW17" s="24">
        <f t="shared" si="15"/>
        <v>90.24</v>
      </c>
      <c r="AX17" s="28">
        <f t="shared" si="16"/>
        <v>111.90666666666667</v>
      </c>
      <c r="AY17" s="41">
        <f t="shared" si="17"/>
        <v>9.7666666666666657</v>
      </c>
      <c r="AZ17" s="41">
        <f t="shared" si="18"/>
        <v>12.313333333333334</v>
      </c>
      <c r="BA17" s="9">
        <f t="shared" si="19"/>
        <v>-2.5466666666666686</v>
      </c>
      <c r="BB17" s="43">
        <f t="shared" si="20"/>
        <v>24.20666666666666</v>
      </c>
      <c r="BC17" s="41">
        <f t="shared" si="21"/>
        <v>0</v>
      </c>
      <c r="BD17" s="41">
        <f t="shared" si="22"/>
        <v>0</v>
      </c>
      <c r="BE17" s="9">
        <f t="shared" si="23"/>
        <v>0</v>
      </c>
      <c r="BF17" s="43">
        <f t="shared" si="24"/>
        <v>0</v>
      </c>
      <c r="BG17" s="41">
        <f t="shared" si="25"/>
        <v>0</v>
      </c>
      <c r="BH17" s="41">
        <f t="shared" si="26"/>
        <v>0</v>
      </c>
      <c r="BI17" s="9">
        <f t="shared" si="27"/>
        <v>0</v>
      </c>
      <c r="BJ17" s="43">
        <f t="shared" si="28"/>
        <v>0</v>
      </c>
      <c r="BK17" s="45">
        <f t="shared" si="29"/>
        <v>24.20666666666666</v>
      </c>
      <c r="DZ17" s="36">
        <v>9</v>
      </c>
      <c r="EA17" s="36">
        <v>6</v>
      </c>
      <c r="EC17" s="36">
        <v>15</v>
      </c>
      <c r="EH17" s="36">
        <v>12</v>
      </c>
      <c r="EN17" s="36" t="s">
        <v>510</v>
      </c>
      <c r="EO17" s="36" t="s">
        <v>503</v>
      </c>
      <c r="EP17" s="36">
        <v>10</v>
      </c>
      <c r="EQ17" s="36" t="s">
        <v>541</v>
      </c>
      <c r="ER17" s="36" t="s">
        <v>543</v>
      </c>
      <c r="ES17" s="36">
        <v>1</v>
      </c>
      <c r="ET17" s="36" t="s">
        <v>511</v>
      </c>
      <c r="EU17" s="36">
        <v>2</v>
      </c>
      <c r="EV17" s="36" t="s">
        <v>512</v>
      </c>
      <c r="EW17" s="36">
        <v>6.8</v>
      </c>
      <c r="EX17" s="36">
        <v>11.38</v>
      </c>
      <c r="EY17" s="36">
        <v>3.1</v>
      </c>
      <c r="EZ17" s="36">
        <v>18.7</v>
      </c>
      <c r="FA17" s="36" t="s">
        <v>513</v>
      </c>
      <c r="TW17" s="36" t="s">
        <v>523</v>
      </c>
      <c r="TX17" s="36" t="s">
        <v>515</v>
      </c>
      <c r="TY17" s="36">
        <v>1</v>
      </c>
      <c r="TZ17" s="36" t="s">
        <v>541</v>
      </c>
      <c r="UA17" s="36" t="s">
        <v>543</v>
      </c>
      <c r="UB17" s="36">
        <v>1</v>
      </c>
      <c r="UC17" s="36" t="s">
        <v>511</v>
      </c>
      <c r="UD17" s="36">
        <v>3</v>
      </c>
      <c r="UE17" s="36" t="s">
        <v>516</v>
      </c>
      <c r="UF17" s="36">
        <v>11.3</v>
      </c>
      <c r="UG17" s="36">
        <v>11.71</v>
      </c>
      <c r="UH17" s="36">
        <v>4.0999999999999996</v>
      </c>
      <c r="UI17" s="36">
        <v>19.7</v>
      </c>
      <c r="UJ17" s="36" t="s">
        <v>513</v>
      </c>
      <c r="VY17" s="36">
        <v>15.77</v>
      </c>
      <c r="VZ17" s="36">
        <v>13.08</v>
      </c>
      <c r="WA17" s="36">
        <v>3.15</v>
      </c>
      <c r="WB17" s="36">
        <v>17.649999999999999</v>
      </c>
      <c r="WC17" s="36" t="s">
        <v>513</v>
      </c>
      <c r="ZF17" s="36">
        <v>6.6</v>
      </c>
      <c r="ZG17" s="36">
        <v>12.74</v>
      </c>
      <c r="ZH17" s="36">
        <v>6.5</v>
      </c>
      <c r="ZI17" s="36">
        <v>19.8</v>
      </c>
      <c r="ZJ17" s="36" t="s">
        <v>513</v>
      </c>
      <c r="AAY17" s="36">
        <v>15.71</v>
      </c>
      <c r="AAZ17" s="36">
        <v>12.99</v>
      </c>
      <c r="ABA17" s="36">
        <v>3.54</v>
      </c>
      <c r="ABB17" s="36">
        <v>17.87</v>
      </c>
      <c r="ABC17" s="36" t="s">
        <v>513</v>
      </c>
      <c r="AEF17" s="36">
        <v>11.4</v>
      </c>
      <c r="AEG17" s="36">
        <v>12.49</v>
      </c>
      <c r="AEH17" s="36">
        <v>7.2</v>
      </c>
      <c r="AEI17" s="36">
        <v>19.5</v>
      </c>
      <c r="AEJ17" s="36" t="s">
        <v>513</v>
      </c>
      <c r="AFY17" s="36">
        <v>12.37</v>
      </c>
      <c r="AFZ17" s="36">
        <v>11.29</v>
      </c>
      <c r="AGA17" s="36">
        <v>6.71</v>
      </c>
      <c r="AGB17" s="36">
        <v>17</v>
      </c>
      <c r="AGC17" s="36" t="s">
        <v>513</v>
      </c>
    </row>
    <row r="18" spans="1:936" x14ac:dyDescent="0.2">
      <c r="A18" s="4">
        <v>137</v>
      </c>
      <c r="B18" s="5" t="s">
        <v>1090</v>
      </c>
      <c r="C18" s="26">
        <f t="shared" si="0"/>
        <v>335.67333333333335</v>
      </c>
      <c r="D18" s="4">
        <f t="shared" si="1"/>
        <v>0</v>
      </c>
      <c r="E18" s="35">
        <f t="shared" si="2"/>
        <v>335.67333333333335</v>
      </c>
      <c r="F18" s="4">
        <v>104959</v>
      </c>
      <c r="G18" s="5" t="s">
        <v>544</v>
      </c>
      <c r="H18" s="5" t="s">
        <v>545</v>
      </c>
      <c r="I18" s="5" t="s">
        <v>499</v>
      </c>
      <c r="J18" s="4" t="s">
        <v>500</v>
      </c>
      <c r="K18" s="5" t="s">
        <v>501</v>
      </c>
      <c r="L18" s="5" t="s">
        <v>502</v>
      </c>
      <c r="M18" s="4" t="s">
        <v>504</v>
      </c>
      <c r="N18" s="5" t="s">
        <v>505</v>
      </c>
      <c r="O18" s="4" t="s">
        <v>1052</v>
      </c>
      <c r="Q18" s="6">
        <f>CHOOSE(MATCH(M18,{"P";"S";"ST2S";"STMG";"ES";"L";"DAEU";"STL";"STI2D";"SCI";"PA";"STAV"},0),0,100,15,0,5,0,0,10,0,20,10,10)</f>
        <v>100</v>
      </c>
      <c r="R18" s="4">
        <v>2</v>
      </c>
      <c r="S18" s="4">
        <v>2</v>
      </c>
      <c r="T18" s="4">
        <v>2</v>
      </c>
      <c r="U18" s="4">
        <f t="shared" si="3"/>
        <v>2</v>
      </c>
      <c r="V18" s="4">
        <v>3</v>
      </c>
      <c r="W18" s="10">
        <f t="shared" si="4"/>
        <v>25</v>
      </c>
      <c r="X18" s="5" t="s">
        <v>546</v>
      </c>
      <c r="Y18" s="4" t="s">
        <v>509</v>
      </c>
      <c r="Z18" s="12">
        <f>CHOOSE(MATCH(Y18,{"Faible";"Moyen";"Assez bon";"Bon";"Très bon"},0),-5,0,0,5,10)</f>
        <v>0</v>
      </c>
      <c r="AA18" s="15">
        <v>12.47</v>
      </c>
      <c r="AB18" s="4">
        <v>12</v>
      </c>
      <c r="AC18" s="4">
        <v>11.35</v>
      </c>
      <c r="AD18" s="4">
        <f t="shared" si="5"/>
        <v>1.120000000000001</v>
      </c>
      <c r="AE18" s="4">
        <f t="shared" si="6"/>
        <v>18</v>
      </c>
      <c r="AF18" s="12">
        <f t="shared" si="7"/>
        <v>57.650000000000006</v>
      </c>
      <c r="AG18" s="4">
        <v>10.4</v>
      </c>
      <c r="AH18" s="4">
        <v>17</v>
      </c>
      <c r="AI18" s="4">
        <v>11.06</v>
      </c>
      <c r="AJ18" s="4">
        <f t="shared" si="8"/>
        <v>-0.66000000000000014</v>
      </c>
      <c r="AK18" s="4">
        <f t="shared" si="9"/>
        <v>13</v>
      </c>
      <c r="AL18" s="12">
        <f t="shared" si="10"/>
        <v>42.88</v>
      </c>
      <c r="AM18" s="5">
        <v>11.97</v>
      </c>
      <c r="AN18" s="4">
        <v>23</v>
      </c>
      <c r="AO18" s="4">
        <v>13.46</v>
      </c>
      <c r="AP18" s="4">
        <f t="shared" si="11"/>
        <v>-1.4900000000000002</v>
      </c>
      <c r="AQ18" s="4">
        <f t="shared" si="12"/>
        <v>7</v>
      </c>
      <c r="AR18" s="12">
        <f t="shared" si="13"/>
        <v>39.930000000000007</v>
      </c>
      <c r="AS18" s="20">
        <f t="shared" si="14"/>
        <v>140.46</v>
      </c>
      <c r="AT18" s="4">
        <v>6</v>
      </c>
      <c r="AU18" s="4">
        <v>11</v>
      </c>
      <c r="AV18" s="4">
        <v>19</v>
      </c>
      <c r="AW18" s="24">
        <f t="shared" si="15"/>
        <v>158.46</v>
      </c>
      <c r="AX18" s="28">
        <f t="shared" si="16"/>
        <v>283.46000000000004</v>
      </c>
      <c r="AY18" s="41">
        <f t="shared" si="17"/>
        <v>14.586666666666668</v>
      </c>
      <c r="AZ18" s="41">
        <f t="shared" si="18"/>
        <v>14.333333333333334</v>
      </c>
      <c r="BA18" s="9">
        <f t="shared" si="19"/>
        <v>0.25333333333333385</v>
      </c>
      <c r="BB18" s="43">
        <f t="shared" si="20"/>
        <v>44.266666666666673</v>
      </c>
      <c r="BC18" s="41">
        <f t="shared" si="21"/>
        <v>9.9133333333333322</v>
      </c>
      <c r="BD18" s="41">
        <f t="shared" si="22"/>
        <v>12.81</v>
      </c>
      <c r="BE18" s="9">
        <f t="shared" si="23"/>
        <v>-2.8966666666666683</v>
      </c>
      <c r="BF18" s="43">
        <f t="shared" si="24"/>
        <v>23.946666666666658</v>
      </c>
      <c r="BG18" s="41">
        <f t="shared" si="25"/>
        <v>12.979999999999999</v>
      </c>
      <c r="BH18" s="41">
        <f t="shared" si="26"/>
        <v>14.343333333333334</v>
      </c>
      <c r="BI18" s="9">
        <f t="shared" si="27"/>
        <v>-1.3633333333333351</v>
      </c>
      <c r="BJ18" s="43">
        <f t="shared" si="28"/>
        <v>36.213333333333324</v>
      </c>
      <c r="BK18" s="45">
        <f t="shared" si="29"/>
        <v>104.42666666666666</v>
      </c>
      <c r="BL18" s="36">
        <v>10.4</v>
      </c>
      <c r="BM18" s="36">
        <v>17</v>
      </c>
      <c r="BN18" s="36">
        <v>31</v>
      </c>
      <c r="BO18" s="36">
        <v>11.97</v>
      </c>
      <c r="BP18" s="36">
        <v>23</v>
      </c>
      <c r="BQ18" s="36">
        <v>31</v>
      </c>
      <c r="DT18" s="36">
        <v>15.88</v>
      </c>
      <c r="DU18" s="36">
        <v>5</v>
      </c>
      <c r="DV18" s="36">
        <v>22</v>
      </c>
      <c r="DZ18" s="36">
        <v>6</v>
      </c>
      <c r="EA18" s="36">
        <v>11</v>
      </c>
      <c r="EC18" s="36">
        <v>19</v>
      </c>
      <c r="EN18" s="36" t="s">
        <v>510</v>
      </c>
      <c r="EO18" s="36" t="s">
        <v>503</v>
      </c>
      <c r="EP18" s="36">
        <v>10</v>
      </c>
      <c r="EQ18" s="36" t="s">
        <v>504</v>
      </c>
      <c r="ER18" s="36" t="s">
        <v>506</v>
      </c>
      <c r="ES18" s="36">
        <v>1</v>
      </c>
      <c r="ET18" s="36" t="s">
        <v>511</v>
      </c>
      <c r="EU18" s="36">
        <v>2</v>
      </c>
      <c r="EV18" s="36" t="s">
        <v>512</v>
      </c>
      <c r="EW18" s="36">
        <v>12.47</v>
      </c>
      <c r="EX18" s="36">
        <v>11.35</v>
      </c>
      <c r="EY18" s="36">
        <v>5.36</v>
      </c>
      <c r="EZ18" s="36">
        <v>18.13</v>
      </c>
      <c r="FA18" s="36" t="s">
        <v>513</v>
      </c>
      <c r="FB18" s="36">
        <v>10.4</v>
      </c>
      <c r="FC18" s="36">
        <v>11.06</v>
      </c>
      <c r="FD18" s="36">
        <v>6</v>
      </c>
      <c r="FE18" s="36">
        <v>16.5</v>
      </c>
      <c r="FF18" s="36" t="s">
        <v>513</v>
      </c>
      <c r="FG18" s="36">
        <v>11.97</v>
      </c>
      <c r="FH18" s="36">
        <v>13.46</v>
      </c>
      <c r="FI18" s="36">
        <v>6.75</v>
      </c>
      <c r="FJ18" s="36">
        <v>17.399999999999999</v>
      </c>
      <c r="FK18" s="36" t="s">
        <v>513</v>
      </c>
      <c r="II18" s="36">
        <v>15.88</v>
      </c>
      <c r="IJ18" s="36">
        <v>13.89</v>
      </c>
      <c r="IK18" s="36">
        <v>9.33</v>
      </c>
      <c r="IL18" s="36">
        <v>18.82</v>
      </c>
      <c r="IM18" s="36" t="s">
        <v>513</v>
      </c>
      <c r="TW18" s="36" t="s">
        <v>523</v>
      </c>
      <c r="TX18" s="36" t="s">
        <v>515</v>
      </c>
      <c r="TY18" s="36">
        <v>1</v>
      </c>
      <c r="TZ18" s="36" t="s">
        <v>504</v>
      </c>
      <c r="UA18" s="36" t="s">
        <v>506</v>
      </c>
      <c r="UB18" s="36">
        <v>1</v>
      </c>
      <c r="UC18" s="36" t="s">
        <v>511</v>
      </c>
      <c r="UD18" s="36">
        <v>3</v>
      </c>
      <c r="UE18" s="36" t="s">
        <v>516</v>
      </c>
      <c r="UF18" s="36">
        <v>13.55</v>
      </c>
      <c r="UG18" s="36">
        <v>14.85</v>
      </c>
      <c r="UH18" s="36">
        <v>9.6300000000000008</v>
      </c>
      <c r="UI18" s="36">
        <v>18.91</v>
      </c>
      <c r="UJ18" s="36" t="s">
        <v>513</v>
      </c>
      <c r="UK18" s="36">
        <v>10.76</v>
      </c>
      <c r="UL18" s="36">
        <v>13.4</v>
      </c>
      <c r="UM18" s="36">
        <v>7.22</v>
      </c>
      <c r="UN18" s="36">
        <v>20</v>
      </c>
      <c r="UO18" s="36" t="s">
        <v>513</v>
      </c>
      <c r="UP18" s="36">
        <v>14.86</v>
      </c>
      <c r="UQ18" s="36">
        <v>14.96</v>
      </c>
      <c r="UR18" s="36">
        <v>10.42</v>
      </c>
      <c r="US18" s="36">
        <v>19.64</v>
      </c>
      <c r="UT18" s="36" t="s">
        <v>513</v>
      </c>
      <c r="ZF18" s="36">
        <v>15.91</v>
      </c>
      <c r="ZG18" s="36">
        <v>14.68</v>
      </c>
      <c r="ZH18" s="36">
        <v>8.5</v>
      </c>
      <c r="ZI18" s="36">
        <v>20</v>
      </c>
      <c r="ZJ18" s="36" t="s">
        <v>513</v>
      </c>
      <c r="ZK18" s="36">
        <v>11.71</v>
      </c>
      <c r="ZL18" s="36">
        <v>14.1</v>
      </c>
      <c r="ZM18" s="36">
        <v>5.29</v>
      </c>
      <c r="ZN18" s="36">
        <v>20</v>
      </c>
      <c r="ZO18" s="36" t="s">
        <v>513</v>
      </c>
      <c r="ZP18" s="36">
        <v>9.6300000000000008</v>
      </c>
      <c r="ZQ18" s="36">
        <v>11.78</v>
      </c>
      <c r="ZR18" s="36">
        <v>4</v>
      </c>
      <c r="ZS18" s="36">
        <v>17.04</v>
      </c>
      <c r="ZT18" s="36" t="s">
        <v>513</v>
      </c>
      <c r="AEF18" s="36">
        <v>14.3</v>
      </c>
      <c r="AEG18" s="36">
        <v>13.47</v>
      </c>
      <c r="AEH18" s="36">
        <v>9.3800000000000008</v>
      </c>
      <c r="AEI18" s="36">
        <v>18</v>
      </c>
      <c r="AEJ18" s="36" t="s">
        <v>513</v>
      </c>
      <c r="AEK18" s="36">
        <v>7.27</v>
      </c>
      <c r="AEL18" s="36">
        <v>10.93</v>
      </c>
      <c r="AEM18" s="36">
        <v>2.63</v>
      </c>
      <c r="AEN18" s="36">
        <v>18.760000000000002</v>
      </c>
      <c r="AEO18" s="36" t="s">
        <v>513</v>
      </c>
      <c r="AEP18" s="36">
        <v>14.45</v>
      </c>
      <c r="AEQ18" s="36">
        <v>16.29</v>
      </c>
      <c r="AER18" s="36">
        <v>12.36</v>
      </c>
      <c r="AES18" s="36">
        <v>18.82</v>
      </c>
      <c r="AET18" s="36" t="s">
        <v>513</v>
      </c>
    </row>
    <row r="19" spans="1:936" x14ac:dyDescent="0.2">
      <c r="A19" s="4">
        <v>137</v>
      </c>
      <c r="B19" s="5" t="s">
        <v>1091</v>
      </c>
      <c r="C19" s="26">
        <f t="shared" si="0"/>
        <v>463.40666666666669</v>
      </c>
      <c r="D19" s="4">
        <f t="shared" si="1"/>
        <v>0</v>
      </c>
      <c r="E19" s="35">
        <f t="shared" si="2"/>
        <v>463.40666666666669</v>
      </c>
      <c r="F19" s="4">
        <v>104979</v>
      </c>
      <c r="G19" s="5" t="s">
        <v>547</v>
      </c>
      <c r="H19" s="5" t="s">
        <v>548</v>
      </c>
      <c r="I19" s="5" t="s">
        <v>499</v>
      </c>
      <c r="J19" s="4" t="s">
        <v>500</v>
      </c>
      <c r="K19" s="5" t="s">
        <v>501</v>
      </c>
      <c r="L19" s="5" t="s">
        <v>502</v>
      </c>
      <c r="M19" s="4" t="s">
        <v>504</v>
      </c>
      <c r="N19" s="5" t="s">
        <v>505</v>
      </c>
      <c r="O19" s="4" t="s">
        <v>1052</v>
      </c>
      <c r="Q19" s="6">
        <f>CHOOSE(MATCH(M19,{"P";"S";"ST2S";"STMG";"ES";"L";"DAEU";"STL";"STI2D";"SCI";"PA";"STAV"},0),0,100,15,0,5,0,0,10,0,20,10,10)</f>
        <v>100</v>
      </c>
      <c r="R19" s="4">
        <v>1</v>
      </c>
      <c r="S19" s="4">
        <v>1</v>
      </c>
      <c r="T19" s="4">
        <v>1</v>
      </c>
      <c r="U19" s="4">
        <f t="shared" si="3"/>
        <v>1</v>
      </c>
      <c r="V19" s="4">
        <v>4</v>
      </c>
      <c r="W19" s="10">
        <f t="shared" si="4"/>
        <v>50</v>
      </c>
      <c r="X19" s="5" t="s">
        <v>535</v>
      </c>
      <c r="Y19" s="4" t="s">
        <v>509</v>
      </c>
      <c r="Z19" s="12">
        <f>CHOOSE(MATCH(Y19,{"Faible";"Moyen";"Assez bon";"Bon";"Très bon"},0),-5,0,0,5,10)</f>
        <v>0</v>
      </c>
      <c r="AA19" s="15">
        <v>15</v>
      </c>
      <c r="AB19" s="4">
        <v>5</v>
      </c>
      <c r="AC19" s="4">
        <v>11.35</v>
      </c>
      <c r="AD19" s="4">
        <f t="shared" si="5"/>
        <v>3.6500000000000004</v>
      </c>
      <c r="AE19" s="4">
        <f t="shared" si="6"/>
        <v>25</v>
      </c>
      <c r="AF19" s="12">
        <f t="shared" si="7"/>
        <v>77.3</v>
      </c>
      <c r="AG19" s="4">
        <v>14.2</v>
      </c>
      <c r="AH19" s="4">
        <v>5</v>
      </c>
      <c r="AI19" s="4">
        <v>11.06</v>
      </c>
      <c r="AJ19" s="4">
        <f t="shared" si="8"/>
        <v>3.1399999999999988</v>
      </c>
      <c r="AK19" s="4">
        <f t="shared" si="9"/>
        <v>25</v>
      </c>
      <c r="AL19" s="12">
        <f t="shared" si="10"/>
        <v>73.88</v>
      </c>
      <c r="AM19" s="5">
        <v>14.79</v>
      </c>
      <c r="AN19" s="4">
        <v>11</v>
      </c>
      <c r="AO19" s="4">
        <v>13.46</v>
      </c>
      <c r="AP19" s="4">
        <f t="shared" si="11"/>
        <v>1.3299999999999983</v>
      </c>
      <c r="AQ19" s="4">
        <f t="shared" si="12"/>
        <v>19</v>
      </c>
      <c r="AR19" s="12">
        <f t="shared" si="13"/>
        <v>66.03</v>
      </c>
      <c r="AS19" s="20">
        <f t="shared" si="14"/>
        <v>217.21</v>
      </c>
      <c r="AT19" s="4">
        <v>14</v>
      </c>
      <c r="AU19" s="4">
        <v>11</v>
      </c>
      <c r="AV19" s="4">
        <v>17</v>
      </c>
      <c r="AW19" s="24">
        <f t="shared" si="15"/>
        <v>238.21</v>
      </c>
      <c r="AX19" s="28">
        <f t="shared" si="16"/>
        <v>388.21000000000004</v>
      </c>
      <c r="AY19" s="41">
        <f t="shared" si="17"/>
        <v>15.576666666666668</v>
      </c>
      <c r="AZ19" s="41">
        <f t="shared" si="18"/>
        <v>14.333333333333334</v>
      </c>
      <c r="BA19" s="9">
        <f t="shared" si="19"/>
        <v>1.2433333333333341</v>
      </c>
      <c r="BB19" s="43">
        <f t="shared" si="20"/>
        <v>49.216666666666669</v>
      </c>
      <c r="BC19" s="41">
        <f t="shared" si="21"/>
        <v>16.076666666666664</v>
      </c>
      <c r="BD19" s="41">
        <f t="shared" si="22"/>
        <v>12.81</v>
      </c>
      <c r="BE19" s="9">
        <f t="shared" si="23"/>
        <v>3.2666666666666639</v>
      </c>
      <c r="BF19" s="43">
        <f t="shared" si="24"/>
        <v>54.763333333333321</v>
      </c>
      <c r="BG19" s="41">
        <f t="shared" si="25"/>
        <v>15.020000000000001</v>
      </c>
      <c r="BH19" s="41">
        <f t="shared" si="26"/>
        <v>14.343333333333334</v>
      </c>
      <c r="BI19" s="9">
        <f t="shared" si="27"/>
        <v>0.67666666666666764</v>
      </c>
      <c r="BJ19" s="43">
        <f t="shared" si="28"/>
        <v>46.413333333333341</v>
      </c>
      <c r="BK19" s="45">
        <f t="shared" si="29"/>
        <v>150.39333333333332</v>
      </c>
      <c r="BL19" s="36">
        <v>14.2</v>
      </c>
      <c r="BM19" s="36">
        <v>5</v>
      </c>
      <c r="BN19" s="36">
        <v>31</v>
      </c>
      <c r="BO19" s="36">
        <v>14.79</v>
      </c>
      <c r="BP19" s="36">
        <v>11</v>
      </c>
      <c r="BQ19" s="36">
        <v>31</v>
      </c>
      <c r="DZ19" s="36">
        <v>14</v>
      </c>
      <c r="EA19" s="36">
        <v>11</v>
      </c>
      <c r="EC19" s="36">
        <v>17</v>
      </c>
      <c r="EN19" s="36" t="s">
        <v>510</v>
      </c>
      <c r="EO19" s="36" t="s">
        <v>503</v>
      </c>
      <c r="EP19" s="36">
        <v>10</v>
      </c>
      <c r="EQ19" s="36" t="s">
        <v>504</v>
      </c>
      <c r="ER19" s="36" t="s">
        <v>506</v>
      </c>
      <c r="ES19" s="36">
        <v>1</v>
      </c>
      <c r="ET19" s="36" t="s">
        <v>511</v>
      </c>
      <c r="EU19" s="36">
        <v>2</v>
      </c>
      <c r="EV19" s="36" t="s">
        <v>512</v>
      </c>
      <c r="EW19" s="36">
        <v>15</v>
      </c>
      <c r="EX19" s="36">
        <v>11.35</v>
      </c>
      <c r="EY19" s="36">
        <v>5.36</v>
      </c>
      <c r="EZ19" s="36">
        <v>18.13</v>
      </c>
      <c r="FA19" s="36" t="s">
        <v>513</v>
      </c>
      <c r="FB19" s="36">
        <v>14.2</v>
      </c>
      <c r="FC19" s="36">
        <v>11.06</v>
      </c>
      <c r="FD19" s="36">
        <v>6</v>
      </c>
      <c r="FE19" s="36">
        <v>16.5</v>
      </c>
      <c r="FF19" s="36" t="s">
        <v>513</v>
      </c>
      <c r="FG19" s="36">
        <v>14.79</v>
      </c>
      <c r="FH19" s="36">
        <v>13.46</v>
      </c>
      <c r="FI19" s="36">
        <v>6.75</v>
      </c>
      <c r="FJ19" s="36">
        <v>17.399999999999999</v>
      </c>
      <c r="FK19" s="36" t="s">
        <v>513</v>
      </c>
      <c r="TW19" s="36" t="s">
        <v>523</v>
      </c>
      <c r="TX19" s="36" t="s">
        <v>515</v>
      </c>
      <c r="TY19" s="36">
        <v>1</v>
      </c>
      <c r="TZ19" s="36" t="s">
        <v>504</v>
      </c>
      <c r="UA19" s="36" t="s">
        <v>506</v>
      </c>
      <c r="UB19" s="36">
        <v>1</v>
      </c>
      <c r="UC19" s="36" t="s">
        <v>511</v>
      </c>
      <c r="UD19" s="36">
        <v>3</v>
      </c>
      <c r="UE19" s="36" t="s">
        <v>516</v>
      </c>
      <c r="UF19" s="36">
        <v>16.079999999999998</v>
      </c>
      <c r="UG19" s="36">
        <v>14.85</v>
      </c>
      <c r="UH19" s="36">
        <v>9.6300000000000008</v>
      </c>
      <c r="UI19" s="36">
        <v>18.91</v>
      </c>
      <c r="UJ19" s="36" t="s">
        <v>513</v>
      </c>
      <c r="UK19" s="36">
        <v>19</v>
      </c>
      <c r="UL19" s="36">
        <v>13.4</v>
      </c>
      <c r="UM19" s="36">
        <v>7.22</v>
      </c>
      <c r="UN19" s="36">
        <v>20</v>
      </c>
      <c r="UO19" s="36" t="s">
        <v>513</v>
      </c>
      <c r="UP19" s="36">
        <v>15.33</v>
      </c>
      <c r="UQ19" s="36">
        <v>14.96</v>
      </c>
      <c r="UR19" s="36">
        <v>10.42</v>
      </c>
      <c r="US19" s="36">
        <v>19.64</v>
      </c>
      <c r="UT19" s="36" t="s">
        <v>513</v>
      </c>
      <c r="ZF19" s="36">
        <v>15.95</v>
      </c>
      <c r="ZG19" s="36">
        <v>14.68</v>
      </c>
      <c r="ZH19" s="36">
        <v>8.5</v>
      </c>
      <c r="ZI19" s="36">
        <v>20</v>
      </c>
      <c r="ZJ19" s="36" t="s">
        <v>524</v>
      </c>
      <c r="ZK19" s="36">
        <v>14.29</v>
      </c>
      <c r="ZL19" s="36">
        <v>14.1</v>
      </c>
      <c r="ZM19" s="36">
        <v>5.29</v>
      </c>
      <c r="ZN19" s="36">
        <v>20</v>
      </c>
      <c r="ZO19" s="36" t="s">
        <v>524</v>
      </c>
      <c r="ZP19" s="36">
        <v>13.37</v>
      </c>
      <c r="ZQ19" s="36">
        <v>11.78</v>
      </c>
      <c r="ZR19" s="36">
        <v>4</v>
      </c>
      <c r="ZS19" s="36">
        <v>17.04</v>
      </c>
      <c r="ZT19" s="36" t="s">
        <v>524</v>
      </c>
      <c r="AEF19" s="36">
        <v>14.7</v>
      </c>
      <c r="AEG19" s="36">
        <v>13.47</v>
      </c>
      <c r="AEH19" s="36">
        <v>9.3800000000000008</v>
      </c>
      <c r="AEI19" s="36">
        <v>18</v>
      </c>
      <c r="AEJ19" s="36" t="s">
        <v>524</v>
      </c>
      <c r="AEK19" s="36">
        <v>14.94</v>
      </c>
      <c r="AEL19" s="36">
        <v>10.93</v>
      </c>
      <c r="AEM19" s="36">
        <v>2.63</v>
      </c>
      <c r="AEN19" s="36">
        <v>18.760000000000002</v>
      </c>
      <c r="AEO19" s="36" t="s">
        <v>524</v>
      </c>
      <c r="AEP19" s="36">
        <v>16.36</v>
      </c>
      <c r="AEQ19" s="36">
        <v>16.29</v>
      </c>
      <c r="AER19" s="36">
        <v>12.36</v>
      </c>
      <c r="AES19" s="36">
        <v>18.82</v>
      </c>
      <c r="AET19" s="36" t="s">
        <v>524</v>
      </c>
    </row>
    <row r="20" spans="1:936" x14ac:dyDescent="0.2">
      <c r="A20" s="4">
        <v>137</v>
      </c>
      <c r="B20" s="5" t="s">
        <v>1090</v>
      </c>
      <c r="C20" s="26">
        <f t="shared" si="0"/>
        <v>206.64833333333334</v>
      </c>
      <c r="D20" s="4">
        <f t="shared" si="1"/>
        <v>0</v>
      </c>
      <c r="E20" s="35">
        <f t="shared" si="2"/>
        <v>206.64833333333334</v>
      </c>
      <c r="F20" s="4">
        <v>104980</v>
      </c>
      <c r="G20" s="5" t="s">
        <v>549</v>
      </c>
      <c r="H20" s="5" t="s">
        <v>550</v>
      </c>
      <c r="I20" s="5" t="s">
        <v>499</v>
      </c>
      <c r="J20" s="4" t="s">
        <v>500</v>
      </c>
      <c r="K20" s="5" t="s">
        <v>501</v>
      </c>
      <c r="L20" s="5" t="s">
        <v>502</v>
      </c>
      <c r="M20" s="4" t="s">
        <v>504</v>
      </c>
      <c r="N20" s="5" t="s">
        <v>528</v>
      </c>
      <c r="O20" s="4" t="s">
        <v>1053</v>
      </c>
      <c r="Q20" s="6">
        <f>CHOOSE(MATCH(M20,{"P";"S";"ST2S";"STMG";"ES";"L";"DAEU";"STL";"STI2D";"SCI";"PA";"STAV"},0),0,100,15,0,5,0,0,10,0,20,10,10)</f>
        <v>100</v>
      </c>
      <c r="R20" s="4">
        <v>4</v>
      </c>
      <c r="S20" s="4">
        <v>4</v>
      </c>
      <c r="T20" s="4">
        <v>4</v>
      </c>
      <c r="U20" s="4">
        <f t="shared" si="3"/>
        <v>4</v>
      </c>
      <c r="V20" s="4">
        <v>1</v>
      </c>
      <c r="W20" s="10">
        <f t="shared" si="4"/>
        <v>12.5</v>
      </c>
      <c r="Y20" s="4" t="s">
        <v>529</v>
      </c>
      <c r="Z20" s="12">
        <f>CHOOSE(MATCH(Y20,{"Faible";"Moyen";"Assez bon";"Bon";"Très bon"},0),-5,0,0,5,10)</f>
        <v>0</v>
      </c>
      <c r="AA20" s="15">
        <v>7.7</v>
      </c>
      <c r="AB20" s="4">
        <v>19</v>
      </c>
      <c r="AC20" s="4">
        <v>12.57</v>
      </c>
      <c r="AD20" s="4">
        <f t="shared" si="5"/>
        <v>-4.87</v>
      </c>
      <c r="AE20" s="4">
        <f t="shared" si="6"/>
        <v>11</v>
      </c>
      <c r="AF20" s="12">
        <f t="shared" si="7"/>
        <v>24.36</v>
      </c>
      <c r="AG20" s="4">
        <v>7.92</v>
      </c>
      <c r="AH20" s="4">
        <v>15</v>
      </c>
      <c r="AI20" s="4">
        <v>9.4600000000000009</v>
      </c>
      <c r="AJ20" s="4">
        <f t="shared" si="8"/>
        <v>-1.5400000000000009</v>
      </c>
      <c r="AK20" s="4">
        <f t="shared" si="9"/>
        <v>15</v>
      </c>
      <c r="AL20" s="12">
        <f t="shared" si="10"/>
        <v>35.679999999999993</v>
      </c>
      <c r="AM20" s="5"/>
      <c r="AN20" s="4"/>
      <c r="AO20" s="4"/>
      <c r="AP20" s="4">
        <f t="shared" si="11"/>
        <v>0</v>
      </c>
      <c r="AQ20" s="4">
        <v>0</v>
      </c>
      <c r="AR20" s="12">
        <f t="shared" si="13"/>
        <v>0</v>
      </c>
      <c r="AS20" s="20">
        <f t="shared" si="14"/>
        <v>60.039999999999992</v>
      </c>
      <c r="AT20" s="4">
        <v>9</v>
      </c>
      <c r="AU20" s="4">
        <v>8</v>
      </c>
      <c r="AV20" s="4">
        <v>13</v>
      </c>
      <c r="AW20" s="24">
        <f t="shared" si="15"/>
        <v>75.039999999999992</v>
      </c>
      <c r="AX20" s="28">
        <f t="shared" si="16"/>
        <v>187.54</v>
      </c>
      <c r="AY20" s="41">
        <f t="shared" si="17"/>
        <v>7.666666666666667</v>
      </c>
      <c r="AZ20" s="41">
        <f t="shared" si="18"/>
        <v>11.516666666666666</v>
      </c>
      <c r="BA20" s="9">
        <f t="shared" si="19"/>
        <v>-3.8499999999999988</v>
      </c>
      <c r="BB20" s="43">
        <f t="shared" si="20"/>
        <v>15.300000000000002</v>
      </c>
      <c r="BC20" s="41">
        <f t="shared" si="21"/>
        <v>9.1966666666666672</v>
      </c>
      <c r="BD20" s="41">
        <f t="shared" si="22"/>
        <v>11.533333333333331</v>
      </c>
      <c r="BE20" s="9">
        <f t="shared" si="23"/>
        <v>-2.3366666666666642</v>
      </c>
      <c r="BF20" s="43">
        <f t="shared" si="24"/>
        <v>22.916666666666675</v>
      </c>
      <c r="BG20" s="41">
        <f t="shared" si="25"/>
        <v>0</v>
      </c>
      <c r="BH20" s="41">
        <f t="shared" si="26"/>
        <v>0</v>
      </c>
      <c r="BI20" s="9">
        <f t="shared" si="27"/>
        <v>0</v>
      </c>
      <c r="BJ20" s="43">
        <f t="shared" si="28"/>
        <v>0</v>
      </c>
      <c r="BK20" s="45">
        <f t="shared" si="29"/>
        <v>38.216666666666676</v>
      </c>
      <c r="BL20" s="36">
        <v>7.92</v>
      </c>
      <c r="BM20" s="36">
        <v>15</v>
      </c>
      <c r="BN20" s="36">
        <v>21</v>
      </c>
      <c r="DZ20" s="36">
        <v>9</v>
      </c>
      <c r="EA20" s="36">
        <v>8</v>
      </c>
      <c r="EC20" s="36">
        <v>13</v>
      </c>
      <c r="EN20" s="36" t="s">
        <v>510</v>
      </c>
      <c r="EO20" s="36" t="s">
        <v>503</v>
      </c>
      <c r="EP20" s="36">
        <v>10</v>
      </c>
      <c r="EQ20" s="36" t="s">
        <v>504</v>
      </c>
      <c r="ER20" s="36" t="s">
        <v>506</v>
      </c>
      <c r="ES20" s="36">
        <v>1</v>
      </c>
      <c r="ET20" s="36" t="s">
        <v>511</v>
      </c>
      <c r="EU20" s="36">
        <v>2</v>
      </c>
      <c r="EV20" s="36" t="s">
        <v>512</v>
      </c>
      <c r="EW20" s="36">
        <v>7.7</v>
      </c>
      <c r="EX20" s="36">
        <v>12.57</v>
      </c>
      <c r="EY20" s="36">
        <v>6.4</v>
      </c>
      <c r="EZ20" s="36">
        <v>18.7</v>
      </c>
      <c r="FA20" s="36" t="s">
        <v>513</v>
      </c>
      <c r="FB20" s="36">
        <v>7.92</v>
      </c>
      <c r="FC20" s="36">
        <v>9.4600000000000009</v>
      </c>
      <c r="FD20" s="36">
        <v>5.88</v>
      </c>
      <c r="FE20" s="36">
        <v>13</v>
      </c>
      <c r="FF20" s="36" t="s">
        <v>513</v>
      </c>
      <c r="TW20" s="36" t="s">
        <v>523</v>
      </c>
      <c r="TX20" s="36" t="s">
        <v>515</v>
      </c>
      <c r="TY20" s="36">
        <v>1</v>
      </c>
      <c r="TZ20" s="36" t="s">
        <v>504</v>
      </c>
      <c r="UA20" s="36" t="s">
        <v>506</v>
      </c>
      <c r="UB20" s="36">
        <v>1</v>
      </c>
      <c r="UC20" s="36" t="s">
        <v>511</v>
      </c>
      <c r="UD20" s="36">
        <v>3</v>
      </c>
      <c r="UE20" s="36" t="s">
        <v>516</v>
      </c>
      <c r="UF20" s="36">
        <v>7.3</v>
      </c>
      <c r="UG20" s="36">
        <v>12.56</v>
      </c>
      <c r="UH20" s="36">
        <v>7.3</v>
      </c>
      <c r="UI20" s="36">
        <v>17.399999999999999</v>
      </c>
      <c r="UJ20" s="36" t="s">
        <v>513</v>
      </c>
      <c r="UK20" s="36">
        <v>11.75</v>
      </c>
      <c r="UL20" s="36">
        <v>13.17</v>
      </c>
      <c r="UM20" s="36">
        <v>9.33</v>
      </c>
      <c r="UN20" s="36">
        <v>18.41</v>
      </c>
      <c r="UO20" s="36" t="s">
        <v>513</v>
      </c>
      <c r="ZF20" s="36">
        <v>8.4</v>
      </c>
      <c r="ZG20" s="36">
        <v>11.4</v>
      </c>
      <c r="ZH20" s="36">
        <v>5.0999999999999996</v>
      </c>
      <c r="ZI20" s="36">
        <v>15.6</v>
      </c>
      <c r="ZJ20" s="36" t="s">
        <v>513</v>
      </c>
      <c r="ZK20" s="36">
        <v>8.7899999999999991</v>
      </c>
      <c r="ZL20" s="36">
        <v>10.98</v>
      </c>
      <c r="ZM20" s="36">
        <v>4.1399999999999997</v>
      </c>
      <c r="ZN20" s="36">
        <v>17.79</v>
      </c>
      <c r="ZO20" s="36" t="s">
        <v>513</v>
      </c>
      <c r="AEF20" s="36">
        <v>7.3</v>
      </c>
      <c r="AEG20" s="36">
        <v>10.59</v>
      </c>
      <c r="AEH20" s="36">
        <v>3.5</v>
      </c>
      <c r="AEI20" s="36">
        <v>18.2</v>
      </c>
      <c r="AEJ20" s="36" t="s">
        <v>513</v>
      </c>
      <c r="AEK20" s="36">
        <v>7.05</v>
      </c>
      <c r="AEL20" s="36">
        <v>10.45</v>
      </c>
      <c r="AEM20" s="36">
        <v>5.47</v>
      </c>
      <c r="AEN20" s="36">
        <v>17</v>
      </c>
      <c r="AEO20" s="36" t="s">
        <v>513</v>
      </c>
    </row>
    <row r="21" spans="1:936" x14ac:dyDescent="0.2">
      <c r="A21" s="4">
        <v>137</v>
      </c>
      <c r="B21" s="5" t="s">
        <v>1090</v>
      </c>
      <c r="C21" s="26">
        <f t="shared" si="0"/>
        <v>253.55348484848486</v>
      </c>
      <c r="D21" s="4">
        <f t="shared" si="1"/>
        <v>5</v>
      </c>
      <c r="E21" s="35">
        <f t="shared" si="2"/>
        <v>258.55348484848486</v>
      </c>
      <c r="F21" s="4">
        <v>105404</v>
      </c>
      <c r="G21" s="5" t="s">
        <v>569</v>
      </c>
      <c r="H21" s="5" t="s">
        <v>570</v>
      </c>
      <c r="I21" s="5" t="s">
        <v>527</v>
      </c>
      <c r="J21" s="4" t="s">
        <v>500</v>
      </c>
      <c r="K21" s="5" t="s">
        <v>501</v>
      </c>
      <c r="L21" s="5" t="s">
        <v>564</v>
      </c>
      <c r="M21" s="4" t="s">
        <v>504</v>
      </c>
      <c r="N21" s="5" t="s">
        <v>567</v>
      </c>
      <c r="O21" s="4" t="s">
        <v>1052</v>
      </c>
      <c r="Q21" s="6">
        <f>CHOOSE(MATCH(M21,{"P";"S";"ST2S";"STMG";"ES";"L";"DAEU";"STL";"STI2D";"SCI";"PA";"STAV"},0),0,100,15,0,5,0,0,10,0,20,10,10)</f>
        <v>100</v>
      </c>
      <c r="R21" s="4">
        <v>3</v>
      </c>
      <c r="S21" s="4">
        <v>3</v>
      </c>
      <c r="T21" s="4">
        <v>3</v>
      </c>
      <c r="U21" s="4">
        <f t="shared" si="3"/>
        <v>2</v>
      </c>
      <c r="V21" s="4">
        <v>3</v>
      </c>
      <c r="W21" s="10">
        <f t="shared" si="4"/>
        <v>18.181818181818183</v>
      </c>
      <c r="X21" s="5" t="s">
        <v>571</v>
      </c>
      <c r="Y21" s="4" t="s">
        <v>568</v>
      </c>
      <c r="Z21" s="12">
        <f>CHOOSE(MATCH(Y21,{"Faible";"Moyen";"Assez bon";"Bon";"Très bon"},0),-5,0,0,5,10)</f>
        <v>5</v>
      </c>
      <c r="AA21" s="15">
        <v>2</v>
      </c>
      <c r="AB21" s="4">
        <v>22</v>
      </c>
      <c r="AC21" s="4">
        <v>6.86</v>
      </c>
      <c r="AD21" s="4">
        <f t="shared" si="5"/>
        <v>-4.8600000000000003</v>
      </c>
      <c r="AE21" s="4">
        <f t="shared" si="6"/>
        <v>8</v>
      </c>
      <c r="AF21" s="12">
        <f t="shared" si="7"/>
        <v>4.2799999999999994</v>
      </c>
      <c r="AG21" s="4">
        <v>8.23</v>
      </c>
      <c r="AH21" s="4">
        <v>21</v>
      </c>
      <c r="AI21" s="4">
        <v>10.41</v>
      </c>
      <c r="AJ21" s="4">
        <f t="shared" si="8"/>
        <v>-2.1799999999999997</v>
      </c>
      <c r="AK21" s="4">
        <f t="shared" si="9"/>
        <v>9</v>
      </c>
      <c r="AL21" s="12">
        <f t="shared" si="10"/>
        <v>29.330000000000002</v>
      </c>
      <c r="AM21" s="5">
        <v>12.53</v>
      </c>
      <c r="AN21" s="4">
        <v>17</v>
      </c>
      <c r="AO21" s="4">
        <v>12.67</v>
      </c>
      <c r="AP21" s="4">
        <f t="shared" si="11"/>
        <v>-0.14000000000000057</v>
      </c>
      <c r="AQ21" s="4">
        <f t="shared" ref="AQ21:AQ52" si="30">30-AN21</f>
        <v>13</v>
      </c>
      <c r="AR21" s="12">
        <f t="shared" si="13"/>
        <v>50.309999999999995</v>
      </c>
      <c r="AS21" s="20">
        <f t="shared" si="14"/>
        <v>83.919999999999987</v>
      </c>
      <c r="AT21" s="4">
        <v>17</v>
      </c>
      <c r="AU21" s="4">
        <v>6</v>
      </c>
      <c r="AV21" s="4">
        <v>7</v>
      </c>
      <c r="AW21" s="24">
        <f t="shared" si="15"/>
        <v>98.919999999999987</v>
      </c>
      <c r="AX21" s="28">
        <f t="shared" si="16"/>
        <v>217.10181818181817</v>
      </c>
      <c r="AY21" s="41">
        <f t="shared" si="17"/>
        <v>7.9333333333333336</v>
      </c>
      <c r="AZ21" s="41">
        <f t="shared" si="18"/>
        <v>10.243333333333332</v>
      </c>
      <c r="BA21" s="9">
        <f t="shared" si="19"/>
        <v>-2.3099999999999987</v>
      </c>
      <c r="BB21" s="43">
        <f t="shared" si="20"/>
        <v>19.180000000000003</v>
      </c>
      <c r="BC21" s="41">
        <f t="shared" si="21"/>
        <v>9.0166666666666675</v>
      </c>
      <c r="BD21" s="41">
        <f t="shared" si="22"/>
        <v>10.780000000000001</v>
      </c>
      <c r="BE21" s="9">
        <f t="shared" si="23"/>
        <v>-1.7633333333333336</v>
      </c>
      <c r="BF21" s="43">
        <f t="shared" si="24"/>
        <v>23.523333333333337</v>
      </c>
      <c r="BG21" s="41">
        <f t="shared" si="25"/>
        <v>10.946666666666667</v>
      </c>
      <c r="BH21" s="41">
        <f t="shared" si="26"/>
        <v>12.266666666666666</v>
      </c>
      <c r="BI21" s="9">
        <f t="shared" si="27"/>
        <v>-1.3199999999999985</v>
      </c>
      <c r="BJ21" s="43">
        <f t="shared" si="28"/>
        <v>30.200000000000006</v>
      </c>
      <c r="BK21" s="45">
        <f t="shared" si="29"/>
        <v>72.90333333333335</v>
      </c>
      <c r="BL21" s="36">
        <v>8.23</v>
      </c>
      <c r="BM21" s="36">
        <v>21</v>
      </c>
      <c r="BN21" s="36">
        <v>28</v>
      </c>
      <c r="BO21" s="36">
        <v>12.53</v>
      </c>
      <c r="BP21" s="36">
        <v>17</v>
      </c>
      <c r="BQ21" s="36">
        <v>28</v>
      </c>
      <c r="DT21" s="36">
        <v>11.92</v>
      </c>
      <c r="DU21" s="36">
        <v>25</v>
      </c>
      <c r="DV21" s="36">
        <v>28</v>
      </c>
      <c r="DZ21" s="36">
        <v>17</v>
      </c>
      <c r="EA21" s="36">
        <v>6</v>
      </c>
      <c r="EC21" s="36">
        <v>7</v>
      </c>
      <c r="EN21" s="36" t="s">
        <v>510</v>
      </c>
      <c r="EO21" s="36" t="s">
        <v>503</v>
      </c>
      <c r="EP21" s="36">
        <v>10</v>
      </c>
      <c r="EQ21" s="36" t="s">
        <v>504</v>
      </c>
      <c r="ER21" s="36" t="s">
        <v>506</v>
      </c>
      <c r="ES21" s="36">
        <v>1</v>
      </c>
      <c r="ET21" s="36" t="s">
        <v>511</v>
      </c>
      <c r="EU21" s="36">
        <v>2</v>
      </c>
      <c r="EV21" s="36" t="s">
        <v>512</v>
      </c>
      <c r="EW21" s="36">
        <v>2</v>
      </c>
      <c r="EX21" s="36">
        <v>6.86</v>
      </c>
      <c r="EY21" s="36">
        <v>0</v>
      </c>
      <c r="EZ21" s="36">
        <v>19.670000000000002</v>
      </c>
      <c r="FA21" s="36" t="s">
        <v>513</v>
      </c>
      <c r="FB21" s="36">
        <v>8.23</v>
      </c>
      <c r="FC21" s="36">
        <v>10.41</v>
      </c>
      <c r="FD21" s="36">
        <v>3.95</v>
      </c>
      <c r="FE21" s="36">
        <v>17.97</v>
      </c>
      <c r="FF21" s="36" t="s">
        <v>513</v>
      </c>
      <c r="FG21" s="36">
        <v>12.53</v>
      </c>
      <c r="FH21" s="36">
        <v>12.67</v>
      </c>
      <c r="FI21" s="36">
        <v>8.7100000000000009</v>
      </c>
      <c r="FJ21" s="36">
        <v>16.559999999999999</v>
      </c>
      <c r="FK21" s="36" t="s">
        <v>513</v>
      </c>
      <c r="II21" s="36">
        <v>11.92</v>
      </c>
      <c r="IJ21" s="36">
        <v>13.47</v>
      </c>
      <c r="IK21" s="36">
        <v>7.78</v>
      </c>
      <c r="IL21" s="36">
        <v>18.14</v>
      </c>
      <c r="IM21" s="36" t="s">
        <v>513</v>
      </c>
      <c r="TW21" s="36" t="s">
        <v>523</v>
      </c>
      <c r="TX21" s="36" t="s">
        <v>515</v>
      </c>
      <c r="TY21" s="36">
        <v>1</v>
      </c>
      <c r="TZ21" s="36" t="s">
        <v>504</v>
      </c>
      <c r="UA21" s="36" t="s">
        <v>506</v>
      </c>
      <c r="UB21" s="36">
        <v>1</v>
      </c>
      <c r="UC21" s="36" t="s">
        <v>511</v>
      </c>
      <c r="UD21" s="36">
        <v>3</v>
      </c>
      <c r="UE21" s="36" t="s">
        <v>516</v>
      </c>
      <c r="UF21" s="36">
        <v>8.0500000000000007</v>
      </c>
      <c r="UG21" s="36">
        <v>10.53</v>
      </c>
      <c r="UH21" s="36">
        <v>6.32</v>
      </c>
      <c r="UI21" s="36">
        <v>18.02</v>
      </c>
      <c r="UJ21" s="36" t="s">
        <v>513</v>
      </c>
      <c r="UK21" s="36">
        <v>9.36</v>
      </c>
      <c r="UL21" s="36">
        <v>12.09</v>
      </c>
      <c r="UM21" s="36">
        <v>9.36</v>
      </c>
      <c r="UN21" s="36">
        <v>17.89</v>
      </c>
      <c r="UO21" s="36" t="s">
        <v>513</v>
      </c>
      <c r="UP21" s="36">
        <v>10.220000000000001</v>
      </c>
      <c r="UQ21" s="36">
        <v>12.09</v>
      </c>
      <c r="UR21" s="36">
        <v>9.4</v>
      </c>
      <c r="US21" s="36">
        <v>15.2</v>
      </c>
      <c r="UT21" s="36" t="s">
        <v>513</v>
      </c>
      <c r="ZF21" s="36">
        <v>8.2100000000000009</v>
      </c>
      <c r="ZG21" s="36">
        <v>11.12</v>
      </c>
      <c r="ZJ21" s="36" t="s">
        <v>513</v>
      </c>
      <c r="ZK21" s="36">
        <v>7.69</v>
      </c>
      <c r="ZL21" s="36">
        <v>10.08</v>
      </c>
      <c r="ZO21" s="36" t="s">
        <v>513</v>
      </c>
      <c r="ZP21" s="36">
        <v>9.08</v>
      </c>
      <c r="ZQ21" s="36">
        <v>11.34</v>
      </c>
      <c r="ZT21" s="36" t="s">
        <v>513</v>
      </c>
      <c r="AEF21" s="36">
        <v>7.54</v>
      </c>
      <c r="AEG21" s="36">
        <v>9.08</v>
      </c>
      <c r="AEJ21" s="36" t="s">
        <v>513</v>
      </c>
      <c r="AEK21" s="36">
        <v>10</v>
      </c>
      <c r="AEL21" s="36">
        <v>10.17</v>
      </c>
      <c r="AEO21" s="36" t="s">
        <v>513</v>
      </c>
      <c r="AEP21" s="36">
        <v>13.54</v>
      </c>
      <c r="AEQ21" s="36">
        <v>13.37</v>
      </c>
      <c r="AET21" s="36" t="s">
        <v>513</v>
      </c>
    </row>
    <row r="22" spans="1:936" x14ac:dyDescent="0.2">
      <c r="A22" s="4">
        <v>137</v>
      </c>
      <c r="B22" s="5" t="s">
        <v>1090</v>
      </c>
      <c r="C22" s="26">
        <f t="shared" si="0"/>
        <v>300.58055555555552</v>
      </c>
      <c r="D22" s="4">
        <f t="shared" si="1"/>
        <v>10</v>
      </c>
      <c r="E22" s="35">
        <f t="shared" si="2"/>
        <v>310.58055555555552</v>
      </c>
      <c r="F22" s="4">
        <v>105428</v>
      </c>
      <c r="G22" s="5" t="s">
        <v>576</v>
      </c>
      <c r="H22" s="5" t="s">
        <v>577</v>
      </c>
      <c r="I22" s="5" t="s">
        <v>527</v>
      </c>
      <c r="J22" s="4" t="s">
        <v>500</v>
      </c>
      <c r="K22" s="5" t="s">
        <v>501</v>
      </c>
      <c r="L22" s="5" t="s">
        <v>564</v>
      </c>
      <c r="M22" s="4" t="s">
        <v>504</v>
      </c>
      <c r="N22" s="5" t="s">
        <v>565</v>
      </c>
      <c r="O22" s="4" t="s">
        <v>1053</v>
      </c>
      <c r="Q22" s="6">
        <f>CHOOSE(MATCH(M22,{"P";"S";"ST2S";"STMG";"ES";"L";"DAEU";"STL";"STI2D";"SCI";"PA";"STAV"},0),0,100,15,0,5,0,0,10,0,20,10,10)</f>
        <v>100</v>
      </c>
      <c r="R22" s="4">
        <v>2</v>
      </c>
      <c r="S22" s="4">
        <v>1</v>
      </c>
      <c r="T22" s="4">
        <v>2</v>
      </c>
      <c r="U22" s="4">
        <f t="shared" si="3"/>
        <v>4</v>
      </c>
      <c r="V22" s="4">
        <v>1</v>
      </c>
      <c r="W22" s="10">
        <f t="shared" si="4"/>
        <v>22.222222222222221</v>
      </c>
      <c r="Y22" s="4" t="s">
        <v>566</v>
      </c>
      <c r="Z22" s="12">
        <f>CHOOSE(MATCH(Y22,{"Faible";"Moyen";"Assez bon";"Bon";"Très bon"},0),-5,0,0,5,10)</f>
        <v>10</v>
      </c>
      <c r="AA22" s="15">
        <v>9.75</v>
      </c>
      <c r="AB22" s="4">
        <v>17</v>
      </c>
      <c r="AC22" s="4">
        <v>12.59</v>
      </c>
      <c r="AD22" s="4">
        <f t="shared" si="5"/>
        <v>-2.84</v>
      </c>
      <c r="AE22" s="4">
        <f t="shared" si="6"/>
        <v>13</v>
      </c>
      <c r="AF22" s="12">
        <f t="shared" si="7"/>
        <v>36.57</v>
      </c>
      <c r="AG22" s="4">
        <v>14.13</v>
      </c>
      <c r="AH22" s="4">
        <v>12</v>
      </c>
      <c r="AI22" s="4">
        <v>15.23</v>
      </c>
      <c r="AJ22" s="4">
        <f t="shared" si="8"/>
        <v>-1.0999999999999996</v>
      </c>
      <c r="AK22" s="4">
        <f t="shared" si="9"/>
        <v>18</v>
      </c>
      <c r="AL22" s="12">
        <f t="shared" si="10"/>
        <v>58.19</v>
      </c>
      <c r="AM22" s="5"/>
      <c r="AN22" s="4"/>
      <c r="AO22" s="4"/>
      <c r="AP22" s="4">
        <f t="shared" si="11"/>
        <v>0</v>
      </c>
      <c r="AQ22" s="4">
        <f t="shared" si="30"/>
        <v>30</v>
      </c>
      <c r="AR22" s="12">
        <f t="shared" si="13"/>
        <v>30</v>
      </c>
      <c r="AS22" s="20">
        <f t="shared" si="14"/>
        <v>124.75999999999999</v>
      </c>
      <c r="AT22" s="4">
        <v>12</v>
      </c>
      <c r="AU22" s="4">
        <v>5</v>
      </c>
      <c r="AV22" s="4">
        <v>16</v>
      </c>
      <c r="AW22" s="24">
        <f t="shared" si="15"/>
        <v>141.26</v>
      </c>
      <c r="AX22" s="28">
        <f t="shared" si="16"/>
        <v>263.48222222222222</v>
      </c>
      <c r="AY22" s="41">
        <f t="shared" si="17"/>
        <v>13.24</v>
      </c>
      <c r="AZ22" s="41">
        <f t="shared" si="18"/>
        <v>13.270000000000001</v>
      </c>
      <c r="BA22" s="9">
        <f t="shared" si="19"/>
        <v>-3.0000000000001137E-2</v>
      </c>
      <c r="BB22" s="43">
        <f t="shared" si="20"/>
        <v>39.659999999999997</v>
      </c>
      <c r="BC22" s="41">
        <f t="shared" si="21"/>
        <v>12.363333333333332</v>
      </c>
      <c r="BD22" s="41">
        <f t="shared" si="22"/>
        <v>13.64</v>
      </c>
      <c r="BE22" s="9">
        <f t="shared" si="23"/>
        <v>-1.2766666666666691</v>
      </c>
      <c r="BF22" s="43">
        <f t="shared" si="24"/>
        <v>34.536666666666662</v>
      </c>
      <c r="BG22" s="41">
        <f t="shared" si="25"/>
        <v>0</v>
      </c>
      <c r="BH22" s="41">
        <f t="shared" si="26"/>
        <v>0</v>
      </c>
      <c r="BI22" s="9">
        <f t="shared" si="27"/>
        <v>0</v>
      </c>
      <c r="BJ22" s="43">
        <f t="shared" si="28"/>
        <v>0</v>
      </c>
      <c r="BK22" s="45">
        <f t="shared" si="29"/>
        <v>74.196666666666658</v>
      </c>
      <c r="BL22" s="36">
        <v>14.13</v>
      </c>
      <c r="BM22" s="36">
        <v>12</v>
      </c>
      <c r="BN22" s="36">
        <v>23</v>
      </c>
      <c r="DZ22" s="36">
        <v>12</v>
      </c>
      <c r="EA22" s="36">
        <v>5</v>
      </c>
      <c r="EC22" s="36">
        <v>16</v>
      </c>
      <c r="EN22" s="36" t="s">
        <v>510</v>
      </c>
      <c r="EO22" s="36" t="s">
        <v>503</v>
      </c>
      <c r="EP22" s="36">
        <v>10</v>
      </c>
      <c r="EQ22" s="36" t="s">
        <v>504</v>
      </c>
      <c r="ER22" s="36" t="s">
        <v>506</v>
      </c>
      <c r="ES22" s="36">
        <v>1</v>
      </c>
      <c r="ET22" s="36" t="s">
        <v>511</v>
      </c>
      <c r="EU22" s="36">
        <v>2</v>
      </c>
      <c r="EV22" s="36" t="s">
        <v>512</v>
      </c>
      <c r="EW22" s="36">
        <v>9.75</v>
      </c>
      <c r="EX22" s="36">
        <v>12.59</v>
      </c>
      <c r="EY22" s="36">
        <v>5.96</v>
      </c>
      <c r="EZ22" s="36">
        <v>19.52</v>
      </c>
      <c r="FA22" s="36" t="s">
        <v>513</v>
      </c>
      <c r="FB22" s="36">
        <v>14.13</v>
      </c>
      <c r="FC22" s="36">
        <v>15.23</v>
      </c>
      <c r="FD22" s="36">
        <v>11</v>
      </c>
      <c r="FE22" s="36">
        <v>20</v>
      </c>
      <c r="FF22" s="36" t="s">
        <v>513</v>
      </c>
      <c r="TW22" s="36" t="s">
        <v>523</v>
      </c>
      <c r="TX22" s="36" t="s">
        <v>515</v>
      </c>
      <c r="TY22" s="36">
        <v>1</v>
      </c>
      <c r="TZ22" s="36" t="s">
        <v>504</v>
      </c>
      <c r="UA22" s="36" t="s">
        <v>506</v>
      </c>
      <c r="UB22" s="36">
        <v>1</v>
      </c>
      <c r="UC22" s="36" t="s">
        <v>511</v>
      </c>
      <c r="UD22" s="36">
        <v>3</v>
      </c>
      <c r="UE22" s="36" t="s">
        <v>516</v>
      </c>
      <c r="UF22" s="36">
        <v>12.92</v>
      </c>
      <c r="UG22" s="36">
        <v>13.49</v>
      </c>
      <c r="UH22" s="36">
        <v>8.3000000000000007</v>
      </c>
      <c r="UI22" s="36">
        <v>19.23</v>
      </c>
      <c r="UJ22" s="36" t="s">
        <v>513</v>
      </c>
      <c r="UK22" s="36">
        <v>14.53</v>
      </c>
      <c r="UL22" s="36">
        <v>13.8</v>
      </c>
      <c r="UM22" s="36">
        <v>8.1199999999999992</v>
      </c>
      <c r="UN22" s="36">
        <v>18.71</v>
      </c>
      <c r="UO22" s="36" t="s">
        <v>513</v>
      </c>
      <c r="ZF22" s="36">
        <v>14.76</v>
      </c>
      <c r="ZG22" s="36">
        <v>13.49</v>
      </c>
      <c r="ZH22" s="36">
        <v>6.56</v>
      </c>
      <c r="ZI22" s="36">
        <v>19.41</v>
      </c>
      <c r="ZJ22" s="36" t="s">
        <v>513</v>
      </c>
      <c r="ZK22" s="36">
        <v>10.91</v>
      </c>
      <c r="ZL22" s="36">
        <v>13.14</v>
      </c>
      <c r="ZM22" s="36">
        <v>6.45</v>
      </c>
      <c r="ZN22" s="36">
        <v>18.55</v>
      </c>
      <c r="ZO22" s="36" t="s">
        <v>513</v>
      </c>
      <c r="AEF22" s="36">
        <v>12.04</v>
      </c>
      <c r="AEG22" s="36">
        <v>12.83</v>
      </c>
      <c r="AEH22" s="36">
        <v>5.41</v>
      </c>
      <c r="AEI22" s="36">
        <v>19.29</v>
      </c>
      <c r="AEJ22" s="36" t="s">
        <v>513</v>
      </c>
      <c r="AEK22" s="36">
        <v>11.65</v>
      </c>
      <c r="AEL22" s="36">
        <v>13.98</v>
      </c>
      <c r="AEM22" s="36">
        <v>7.04</v>
      </c>
      <c r="AEN22" s="36">
        <v>20</v>
      </c>
      <c r="AEO22" s="36" t="s">
        <v>513</v>
      </c>
    </row>
    <row r="23" spans="1:936" x14ac:dyDescent="0.2">
      <c r="A23" s="4">
        <v>137</v>
      </c>
      <c r="B23" s="5" t="s">
        <v>1090</v>
      </c>
      <c r="C23" s="26">
        <f t="shared" si="0"/>
        <v>305.37</v>
      </c>
      <c r="D23" s="4">
        <f t="shared" si="1"/>
        <v>5</v>
      </c>
      <c r="E23" s="35">
        <f t="shared" si="2"/>
        <v>310.37</v>
      </c>
      <c r="F23" s="4">
        <v>105439</v>
      </c>
      <c r="G23" s="5" t="s">
        <v>578</v>
      </c>
      <c r="H23" s="5" t="s">
        <v>579</v>
      </c>
      <c r="I23" s="5" t="s">
        <v>499</v>
      </c>
      <c r="J23" s="4" t="s">
        <v>500</v>
      </c>
      <c r="K23" s="5" t="s">
        <v>501</v>
      </c>
      <c r="L23" s="5" t="s">
        <v>564</v>
      </c>
      <c r="M23" s="4" t="s">
        <v>572</v>
      </c>
      <c r="N23" s="5" t="s">
        <v>573</v>
      </c>
      <c r="Q23" s="6">
        <f>CHOOSE(MATCH(M23,{"P";"S";"ST2S";"STMG";"ES";"L";"DAEU";"STL";"STI2D";"SCI";"PA";"STAV"},0),0,100,15,0,5,0,0,10,0,20,10,10)</f>
        <v>10</v>
      </c>
      <c r="R23" s="4">
        <v>1</v>
      </c>
      <c r="S23" s="4">
        <v>1</v>
      </c>
      <c r="T23" s="4">
        <v>1</v>
      </c>
      <c r="U23" s="4">
        <f t="shared" si="3"/>
        <v>1</v>
      </c>
      <c r="V23" s="4">
        <v>4</v>
      </c>
      <c r="W23" s="10">
        <f t="shared" si="4"/>
        <v>50</v>
      </c>
      <c r="X23" s="5" t="s">
        <v>580</v>
      </c>
      <c r="Y23" s="4" t="s">
        <v>568</v>
      </c>
      <c r="Z23" s="12">
        <f>CHOOSE(MATCH(Y23,{"Faible";"Moyen";"Assez bon";"Bon";"Très bon"},0),-5,0,0,5,10)</f>
        <v>5</v>
      </c>
      <c r="AA23" s="15">
        <v>16.670000000000002</v>
      </c>
      <c r="AB23" s="4">
        <v>10</v>
      </c>
      <c r="AC23" s="4">
        <v>15.73</v>
      </c>
      <c r="AD23" s="4">
        <f t="shared" si="5"/>
        <v>0.94000000000000128</v>
      </c>
      <c r="AE23" s="4">
        <f t="shared" si="6"/>
        <v>20</v>
      </c>
      <c r="AF23" s="12">
        <f t="shared" si="7"/>
        <v>71.890000000000015</v>
      </c>
      <c r="AG23" s="4">
        <v>15.33</v>
      </c>
      <c r="AH23" s="4">
        <v>3</v>
      </c>
      <c r="AI23" s="4">
        <v>13.17</v>
      </c>
      <c r="AJ23" s="4">
        <f t="shared" si="8"/>
        <v>2.16</v>
      </c>
      <c r="AK23" s="4">
        <f t="shared" si="9"/>
        <v>27</v>
      </c>
      <c r="AL23" s="12">
        <f t="shared" si="10"/>
        <v>77.31</v>
      </c>
      <c r="AM23" s="5"/>
      <c r="AN23" s="4"/>
      <c r="AO23" s="4"/>
      <c r="AP23" s="4">
        <f t="shared" si="11"/>
        <v>0</v>
      </c>
      <c r="AQ23" s="4">
        <f t="shared" si="30"/>
        <v>30</v>
      </c>
      <c r="AR23" s="12">
        <f t="shared" si="13"/>
        <v>30</v>
      </c>
      <c r="AS23" s="20">
        <f t="shared" si="14"/>
        <v>179.20000000000002</v>
      </c>
      <c r="AT23" s="4">
        <v>11</v>
      </c>
      <c r="AU23" s="4">
        <v>15</v>
      </c>
      <c r="AW23" s="24">
        <f t="shared" si="15"/>
        <v>192.20000000000002</v>
      </c>
      <c r="AX23" s="28">
        <f t="shared" si="16"/>
        <v>252.20000000000002</v>
      </c>
      <c r="AY23" s="41">
        <f t="shared" si="17"/>
        <v>16.666666666666668</v>
      </c>
      <c r="AZ23" s="41">
        <f t="shared" si="18"/>
        <v>13.746666666666668</v>
      </c>
      <c r="BA23" s="9">
        <f t="shared" si="19"/>
        <v>2.92</v>
      </c>
      <c r="BB23" s="43">
        <f t="shared" si="20"/>
        <v>55.84</v>
      </c>
      <c r="BC23" s="41">
        <f t="shared" si="21"/>
        <v>15.586666666666666</v>
      </c>
      <c r="BD23" s="41">
        <f t="shared" si="22"/>
        <v>13.716666666666667</v>
      </c>
      <c r="BE23" s="9">
        <f t="shared" si="23"/>
        <v>1.8699999999999992</v>
      </c>
      <c r="BF23" s="43">
        <f t="shared" si="24"/>
        <v>50.5</v>
      </c>
      <c r="BG23" s="41">
        <f t="shared" si="25"/>
        <v>0</v>
      </c>
      <c r="BH23" s="41">
        <f t="shared" si="26"/>
        <v>0</v>
      </c>
      <c r="BI23" s="9">
        <f t="shared" si="27"/>
        <v>0</v>
      </c>
      <c r="BJ23" s="43">
        <f t="shared" si="28"/>
        <v>0</v>
      </c>
      <c r="BK23" s="45">
        <f t="shared" si="29"/>
        <v>106.34</v>
      </c>
      <c r="BL23" s="36">
        <v>15.33</v>
      </c>
      <c r="BM23" s="36">
        <v>3</v>
      </c>
      <c r="BN23" s="36">
        <v>21</v>
      </c>
      <c r="DH23" s="36">
        <v>13</v>
      </c>
      <c r="DI23" s="36">
        <v>5</v>
      </c>
      <c r="DJ23" s="36">
        <v>21</v>
      </c>
      <c r="DK23" s="36">
        <v>14.31</v>
      </c>
      <c r="DL23" s="36">
        <v>1</v>
      </c>
      <c r="DM23" s="36">
        <v>10</v>
      </c>
      <c r="DZ23" s="36">
        <v>11</v>
      </c>
      <c r="EA23" s="36">
        <v>15</v>
      </c>
      <c r="EN23" s="36" t="s">
        <v>510</v>
      </c>
      <c r="EO23" s="36" t="s">
        <v>503</v>
      </c>
      <c r="EP23" s="36">
        <v>10</v>
      </c>
      <c r="EQ23" s="36" t="s">
        <v>572</v>
      </c>
      <c r="ER23" s="36" t="s">
        <v>574</v>
      </c>
      <c r="ES23" s="36">
        <v>2</v>
      </c>
      <c r="ET23" s="36" t="s">
        <v>575</v>
      </c>
      <c r="EU23" s="36">
        <v>2</v>
      </c>
      <c r="EV23" s="36" t="s">
        <v>512</v>
      </c>
      <c r="EW23" s="36">
        <v>16.670000000000002</v>
      </c>
      <c r="EX23" s="36">
        <v>15.73</v>
      </c>
      <c r="EY23" s="36">
        <v>8.33</v>
      </c>
      <c r="EZ23" s="36">
        <v>19</v>
      </c>
      <c r="FA23" s="36" t="s">
        <v>513</v>
      </c>
      <c r="FB23" s="36">
        <v>15.33</v>
      </c>
      <c r="FC23" s="36">
        <v>13.17</v>
      </c>
      <c r="FD23" s="36">
        <v>8.18</v>
      </c>
      <c r="FE23" s="36">
        <v>15.89</v>
      </c>
      <c r="FF23" s="36" t="s">
        <v>513</v>
      </c>
      <c r="JC23" s="36">
        <v>13</v>
      </c>
      <c r="JD23" s="36">
        <v>9.14</v>
      </c>
      <c r="JE23" s="36">
        <v>1.57</v>
      </c>
      <c r="JF23" s="36">
        <v>16.14</v>
      </c>
      <c r="JG23" s="36" t="s">
        <v>513</v>
      </c>
      <c r="JH23" s="36">
        <v>14.31</v>
      </c>
      <c r="JI23" s="36">
        <v>11.12</v>
      </c>
      <c r="JJ23" s="36">
        <v>7.17</v>
      </c>
      <c r="JK23" s="36">
        <v>14.31</v>
      </c>
      <c r="JL23" s="36" t="s">
        <v>513</v>
      </c>
      <c r="TW23" s="36" t="s">
        <v>523</v>
      </c>
      <c r="TX23" s="36" t="s">
        <v>515</v>
      </c>
      <c r="TY23" s="36">
        <v>1</v>
      </c>
      <c r="TZ23" s="36" t="s">
        <v>572</v>
      </c>
      <c r="UA23" s="36" t="s">
        <v>574</v>
      </c>
      <c r="UB23" s="36">
        <v>2</v>
      </c>
      <c r="UC23" s="36" t="s">
        <v>575</v>
      </c>
      <c r="UD23" s="36">
        <v>3</v>
      </c>
      <c r="UE23" s="36" t="s">
        <v>516</v>
      </c>
      <c r="UF23" s="36">
        <v>19.5</v>
      </c>
      <c r="UG23" s="36">
        <v>16.93</v>
      </c>
      <c r="UH23" s="36">
        <v>12.5</v>
      </c>
      <c r="UI23" s="36">
        <v>20</v>
      </c>
      <c r="UJ23" s="36" t="s">
        <v>513</v>
      </c>
      <c r="UK23" s="36">
        <v>15.69</v>
      </c>
      <c r="UL23" s="36">
        <v>12.59</v>
      </c>
      <c r="UM23" s="36">
        <v>7.6</v>
      </c>
      <c r="UN23" s="36">
        <v>17.559999999999999</v>
      </c>
      <c r="UO23" s="36" t="s">
        <v>513</v>
      </c>
      <c r="YL23" s="36">
        <v>15.84</v>
      </c>
      <c r="YM23" s="36">
        <v>12.39</v>
      </c>
      <c r="YN23" s="36">
        <v>6.25</v>
      </c>
      <c r="YO23" s="36">
        <v>16.63</v>
      </c>
      <c r="YP23" s="36" t="s">
        <v>513</v>
      </c>
      <c r="YQ23" s="36">
        <v>17.18</v>
      </c>
      <c r="YR23" s="36">
        <v>11.79</v>
      </c>
      <c r="YS23" s="36">
        <v>9.4499999999999993</v>
      </c>
      <c r="YT23" s="36">
        <v>17.18</v>
      </c>
      <c r="YU23" s="36" t="s">
        <v>513</v>
      </c>
      <c r="YV23" s="36">
        <v>19.170000000000002</v>
      </c>
      <c r="YW23" s="36">
        <v>18.52</v>
      </c>
      <c r="YX23" s="36">
        <v>17.5</v>
      </c>
      <c r="YY23" s="36">
        <v>19.170000000000002</v>
      </c>
      <c r="YZ23" s="36" t="s">
        <v>513</v>
      </c>
      <c r="ZF23" s="36">
        <v>16</v>
      </c>
      <c r="ZG23" s="36">
        <v>12.98</v>
      </c>
      <c r="ZH23" s="36">
        <v>5</v>
      </c>
      <c r="ZI23" s="36">
        <v>17.5</v>
      </c>
      <c r="ZJ23" s="36" t="s">
        <v>513</v>
      </c>
      <c r="ZK23" s="36">
        <v>17.07</v>
      </c>
      <c r="ZL23" s="36">
        <v>14.56</v>
      </c>
      <c r="ZM23" s="36">
        <v>10</v>
      </c>
      <c r="ZN23" s="36">
        <v>17.07</v>
      </c>
      <c r="ZO23" s="36" t="s">
        <v>513</v>
      </c>
      <c r="ADL23" s="36">
        <v>13.91</v>
      </c>
      <c r="ADM23" s="36">
        <v>10.44</v>
      </c>
      <c r="ADN23" s="36">
        <v>3.27</v>
      </c>
      <c r="ADO23" s="36">
        <v>18.48</v>
      </c>
      <c r="ADP23" s="36" t="s">
        <v>513</v>
      </c>
      <c r="ADQ23" s="36">
        <v>15.04</v>
      </c>
      <c r="ADR23" s="36">
        <v>11.06</v>
      </c>
      <c r="ADS23" s="36">
        <v>8.0500000000000007</v>
      </c>
      <c r="ADT23" s="36">
        <v>15.04</v>
      </c>
      <c r="ADU23" s="36" t="s">
        <v>513</v>
      </c>
      <c r="ADV23" s="36">
        <v>10</v>
      </c>
      <c r="ADW23" s="36">
        <v>12.18</v>
      </c>
      <c r="ADX23" s="36">
        <v>10</v>
      </c>
      <c r="ADY23" s="36">
        <v>16</v>
      </c>
      <c r="ADZ23" s="36" t="s">
        <v>513</v>
      </c>
      <c r="AEF23" s="36">
        <v>14.5</v>
      </c>
      <c r="AEG23" s="36">
        <v>11.33</v>
      </c>
      <c r="AEH23" s="36">
        <v>3</v>
      </c>
      <c r="AEI23" s="36">
        <v>17.5</v>
      </c>
      <c r="AEJ23" s="36" t="s">
        <v>513</v>
      </c>
      <c r="AEK23" s="36">
        <v>14</v>
      </c>
      <c r="AEL23" s="36">
        <v>14</v>
      </c>
      <c r="AEM23" s="36">
        <v>8.67</v>
      </c>
      <c r="AEN23" s="36">
        <v>18</v>
      </c>
      <c r="AEO23" s="36" t="s">
        <v>513</v>
      </c>
      <c r="AIL23" s="36">
        <v>12.42</v>
      </c>
      <c r="AIM23" s="36">
        <v>11.02</v>
      </c>
      <c r="AIN23" s="36">
        <v>6.9</v>
      </c>
      <c r="AIO23" s="36">
        <v>15.92</v>
      </c>
      <c r="AIP23" s="36" t="s">
        <v>513</v>
      </c>
      <c r="AIQ23" s="36">
        <v>14.81</v>
      </c>
      <c r="AIR23" s="36">
        <v>12.95</v>
      </c>
      <c r="AIS23" s="36">
        <v>9.0500000000000007</v>
      </c>
      <c r="AIT23" s="36">
        <v>14.81</v>
      </c>
      <c r="AIU23" s="36" t="s">
        <v>513</v>
      </c>
      <c r="AIV23" s="36">
        <v>16.3</v>
      </c>
      <c r="AIW23" s="36">
        <v>13.84</v>
      </c>
      <c r="AIX23" s="36">
        <v>7</v>
      </c>
      <c r="AIY23" s="36">
        <v>17.97</v>
      </c>
      <c r="AIZ23" s="36" t="s">
        <v>513</v>
      </c>
    </row>
    <row r="24" spans="1:936" x14ac:dyDescent="0.2">
      <c r="A24" s="4">
        <v>137</v>
      </c>
      <c r="B24" s="5" t="s">
        <v>1090</v>
      </c>
      <c r="C24" s="26">
        <f t="shared" si="0"/>
        <v>332.29166666666669</v>
      </c>
      <c r="D24" s="4">
        <f t="shared" si="1"/>
        <v>10</v>
      </c>
      <c r="E24" s="35">
        <f t="shared" si="2"/>
        <v>342.29166666666669</v>
      </c>
      <c r="F24" s="4">
        <v>105441</v>
      </c>
      <c r="G24" s="5" t="s">
        <v>562</v>
      </c>
      <c r="H24" s="5" t="s">
        <v>563</v>
      </c>
      <c r="I24" s="5" t="s">
        <v>527</v>
      </c>
      <c r="J24" s="4" t="s">
        <v>500</v>
      </c>
      <c r="K24" s="5" t="s">
        <v>501</v>
      </c>
      <c r="L24" s="5" t="s">
        <v>564</v>
      </c>
      <c r="M24" s="4" t="s">
        <v>504</v>
      </c>
      <c r="N24" s="5" t="s">
        <v>565</v>
      </c>
      <c r="O24" s="4" t="s">
        <v>1053</v>
      </c>
      <c r="Q24" s="6">
        <f>CHOOSE(MATCH(M24,{"P";"S";"ST2S";"STMG";"ES";"L";"DAEU";"STL";"STI2D";"SCI";"PA";"STAV"},0),0,100,15,0,5,0,0,10,0,20,10,10)</f>
        <v>100</v>
      </c>
      <c r="R24" s="4">
        <v>2</v>
      </c>
      <c r="S24" s="4">
        <v>3</v>
      </c>
      <c r="T24" s="4">
        <v>2</v>
      </c>
      <c r="U24" s="4">
        <f t="shared" si="3"/>
        <v>1</v>
      </c>
      <c r="V24" s="4">
        <v>4</v>
      </c>
      <c r="W24" s="10">
        <f t="shared" si="4"/>
        <v>25</v>
      </c>
      <c r="Y24" s="4" t="s">
        <v>566</v>
      </c>
      <c r="Z24" s="12">
        <f>CHOOSE(MATCH(Y24,{"Faible";"Moyen";"Assez bon";"Bon";"Très bon"},0),-5,0,0,5,10)</f>
        <v>10</v>
      </c>
      <c r="AA24" s="15">
        <v>13.29</v>
      </c>
      <c r="AB24" s="4">
        <v>10</v>
      </c>
      <c r="AC24" s="4">
        <v>12.59</v>
      </c>
      <c r="AD24" s="4">
        <f t="shared" si="5"/>
        <v>0.69999999999999929</v>
      </c>
      <c r="AE24" s="4">
        <f t="shared" si="6"/>
        <v>20</v>
      </c>
      <c r="AF24" s="12">
        <f t="shared" si="7"/>
        <v>61.269999999999996</v>
      </c>
      <c r="AG24" s="4">
        <v>15.16</v>
      </c>
      <c r="AH24" s="4">
        <v>9</v>
      </c>
      <c r="AI24" s="4">
        <v>15.23</v>
      </c>
      <c r="AJ24" s="4">
        <f t="shared" si="8"/>
        <v>-7.0000000000000284E-2</v>
      </c>
      <c r="AK24" s="4">
        <f t="shared" si="9"/>
        <v>21</v>
      </c>
      <c r="AL24" s="12">
        <f t="shared" si="10"/>
        <v>66.34</v>
      </c>
      <c r="AM24" s="5"/>
      <c r="AN24" s="4"/>
      <c r="AO24" s="4"/>
      <c r="AP24" s="4">
        <f t="shared" si="11"/>
        <v>0</v>
      </c>
      <c r="AQ24" s="4">
        <f t="shared" si="30"/>
        <v>30</v>
      </c>
      <c r="AR24" s="12">
        <f t="shared" si="13"/>
        <v>30</v>
      </c>
      <c r="AS24" s="20">
        <f t="shared" si="14"/>
        <v>157.61000000000001</v>
      </c>
      <c r="AT24" s="4">
        <v>6</v>
      </c>
      <c r="AU24" s="4">
        <v>6</v>
      </c>
      <c r="AV24" s="4">
        <v>13</v>
      </c>
      <c r="AW24" s="24">
        <f t="shared" si="15"/>
        <v>170.11</v>
      </c>
      <c r="AX24" s="28">
        <f t="shared" si="16"/>
        <v>295.11</v>
      </c>
      <c r="AY24" s="41">
        <f t="shared" si="17"/>
        <v>12.4</v>
      </c>
      <c r="AZ24" s="41">
        <f t="shared" si="18"/>
        <v>13.270000000000001</v>
      </c>
      <c r="BA24" s="9">
        <f t="shared" si="19"/>
        <v>-0.87000000000000099</v>
      </c>
      <c r="BB24" s="43">
        <f t="shared" si="20"/>
        <v>35.46</v>
      </c>
      <c r="BC24" s="41">
        <f t="shared" si="21"/>
        <v>13.236666666666665</v>
      </c>
      <c r="BD24" s="41">
        <f t="shared" si="22"/>
        <v>13.64</v>
      </c>
      <c r="BE24" s="9">
        <f t="shared" si="23"/>
        <v>-0.40333333333333599</v>
      </c>
      <c r="BF24" s="43">
        <f t="shared" si="24"/>
        <v>38.903333333333322</v>
      </c>
      <c r="BG24" s="41">
        <f t="shared" si="25"/>
        <v>0</v>
      </c>
      <c r="BH24" s="41">
        <f t="shared" si="26"/>
        <v>0</v>
      </c>
      <c r="BI24" s="9">
        <f t="shared" si="27"/>
        <v>0</v>
      </c>
      <c r="BJ24" s="43">
        <f t="shared" si="28"/>
        <v>0</v>
      </c>
      <c r="BK24" s="45">
        <f t="shared" si="29"/>
        <v>74.363333333333316</v>
      </c>
      <c r="BL24" s="36">
        <v>15.16</v>
      </c>
      <c r="BM24" s="36">
        <v>9</v>
      </c>
      <c r="BN24" s="36">
        <v>23</v>
      </c>
      <c r="DZ24" s="36">
        <v>6</v>
      </c>
      <c r="EA24" s="36">
        <v>6</v>
      </c>
      <c r="EC24" s="36">
        <v>13</v>
      </c>
      <c r="EN24" s="36" t="s">
        <v>510</v>
      </c>
      <c r="EO24" s="36" t="s">
        <v>503</v>
      </c>
      <c r="EP24" s="36">
        <v>10</v>
      </c>
      <c r="EQ24" s="36" t="s">
        <v>504</v>
      </c>
      <c r="ER24" s="36" t="s">
        <v>506</v>
      </c>
      <c r="ES24" s="36">
        <v>1</v>
      </c>
      <c r="ET24" s="36" t="s">
        <v>511</v>
      </c>
      <c r="EU24" s="36">
        <v>2</v>
      </c>
      <c r="EV24" s="36" t="s">
        <v>512</v>
      </c>
      <c r="EW24" s="36">
        <v>13.29</v>
      </c>
      <c r="EX24" s="36">
        <v>12.59</v>
      </c>
      <c r="EY24" s="36">
        <v>5.96</v>
      </c>
      <c r="EZ24" s="36">
        <v>19.52</v>
      </c>
      <c r="FA24" s="36" t="s">
        <v>513</v>
      </c>
      <c r="FB24" s="36">
        <v>15.16</v>
      </c>
      <c r="FC24" s="36">
        <v>15.23</v>
      </c>
      <c r="FD24" s="36">
        <v>11</v>
      </c>
      <c r="FE24" s="36">
        <v>20</v>
      </c>
      <c r="FF24" s="36" t="s">
        <v>513</v>
      </c>
      <c r="TW24" s="36" t="s">
        <v>523</v>
      </c>
      <c r="TX24" s="36" t="s">
        <v>515</v>
      </c>
      <c r="TY24" s="36">
        <v>1</v>
      </c>
      <c r="TZ24" s="36" t="s">
        <v>504</v>
      </c>
      <c r="UA24" s="36" t="s">
        <v>506</v>
      </c>
      <c r="UB24" s="36">
        <v>1</v>
      </c>
      <c r="UC24" s="36" t="s">
        <v>511</v>
      </c>
      <c r="UD24" s="36">
        <v>3</v>
      </c>
      <c r="UE24" s="36" t="s">
        <v>516</v>
      </c>
      <c r="UF24" s="36">
        <v>11.85</v>
      </c>
      <c r="UG24" s="36">
        <v>13.49</v>
      </c>
      <c r="UH24" s="36">
        <v>8.3000000000000007</v>
      </c>
      <c r="UI24" s="36">
        <v>19.23</v>
      </c>
      <c r="UJ24" s="36" t="s">
        <v>513</v>
      </c>
      <c r="UK24" s="36">
        <v>13.56</v>
      </c>
      <c r="UL24" s="36">
        <v>13.8</v>
      </c>
      <c r="UM24" s="36">
        <v>8.1199999999999992</v>
      </c>
      <c r="UN24" s="36">
        <v>18.71</v>
      </c>
      <c r="UO24" s="36" t="s">
        <v>513</v>
      </c>
      <c r="ZF24" s="36">
        <v>12.97</v>
      </c>
      <c r="ZG24" s="36">
        <v>13.49</v>
      </c>
      <c r="ZH24" s="36">
        <v>6.56</v>
      </c>
      <c r="ZI24" s="36">
        <v>19.41</v>
      </c>
      <c r="ZJ24" s="36" t="s">
        <v>513</v>
      </c>
      <c r="ZK24" s="36">
        <v>13.45</v>
      </c>
      <c r="ZL24" s="36">
        <v>13.14</v>
      </c>
      <c r="ZM24" s="36">
        <v>6.45</v>
      </c>
      <c r="ZN24" s="36">
        <v>18.55</v>
      </c>
      <c r="ZO24" s="36" t="s">
        <v>513</v>
      </c>
      <c r="AEF24" s="36">
        <v>12.38</v>
      </c>
      <c r="AEG24" s="36">
        <v>12.83</v>
      </c>
      <c r="AEH24" s="36">
        <v>5.41</v>
      </c>
      <c r="AEI24" s="36">
        <v>19.29</v>
      </c>
      <c r="AEJ24" s="36" t="s">
        <v>513</v>
      </c>
      <c r="AEK24" s="36">
        <v>12.7</v>
      </c>
      <c r="AEL24" s="36">
        <v>13.98</v>
      </c>
      <c r="AEM24" s="36">
        <v>7.04</v>
      </c>
      <c r="AEN24" s="36">
        <v>20</v>
      </c>
      <c r="AEO24" s="36" t="s">
        <v>513</v>
      </c>
    </row>
    <row r="25" spans="1:936" x14ac:dyDescent="0.2">
      <c r="A25" s="4">
        <v>137</v>
      </c>
      <c r="B25" s="5" t="s">
        <v>1091</v>
      </c>
      <c r="C25" s="26">
        <v>400</v>
      </c>
      <c r="D25" s="4">
        <f t="shared" si="1"/>
        <v>5</v>
      </c>
      <c r="E25" s="35">
        <f t="shared" si="2"/>
        <v>405</v>
      </c>
      <c r="F25" s="4">
        <v>105502</v>
      </c>
      <c r="G25" s="5" t="s">
        <v>581</v>
      </c>
      <c r="H25" s="5" t="s">
        <v>582</v>
      </c>
      <c r="I25" s="5" t="s">
        <v>499</v>
      </c>
      <c r="J25" s="4" t="s">
        <v>500</v>
      </c>
      <c r="K25" s="5" t="s">
        <v>501</v>
      </c>
      <c r="L25" s="5" t="s">
        <v>564</v>
      </c>
      <c r="M25" s="4" t="s">
        <v>504</v>
      </c>
      <c r="N25" s="5" t="s">
        <v>567</v>
      </c>
      <c r="O25" s="4" t="s">
        <v>1052</v>
      </c>
      <c r="Q25" s="6">
        <f>CHOOSE(MATCH(M25,{"P";"S";"ST2S";"STMG";"ES";"L";"DAEU";"STL";"STI2D";"SCI";"PA";"STAV"},0),0,100,15,0,5,0,0,10,0,20,10,10)</f>
        <v>100</v>
      </c>
      <c r="R25" s="4">
        <v>2</v>
      </c>
      <c r="S25" s="4">
        <v>2</v>
      </c>
      <c r="T25" s="4">
        <v>2</v>
      </c>
      <c r="U25" s="4">
        <f t="shared" si="3"/>
        <v>1</v>
      </c>
      <c r="V25" s="4">
        <v>4</v>
      </c>
      <c r="W25" s="10">
        <f t="shared" si="4"/>
        <v>28.571428571428573</v>
      </c>
      <c r="X25" s="5" t="s">
        <v>583</v>
      </c>
      <c r="Y25" s="4" t="s">
        <v>568</v>
      </c>
      <c r="Z25" s="12">
        <f>CHOOSE(MATCH(Y25,{"Faible";"Moyen";"Assez bon";"Bon";"Très bon"},0),-5,0,0,5,10)</f>
        <v>5</v>
      </c>
      <c r="AA25" s="15">
        <v>8.67</v>
      </c>
      <c r="AB25" s="4">
        <v>10</v>
      </c>
      <c r="AC25" s="4">
        <v>6.86</v>
      </c>
      <c r="AD25" s="4">
        <f t="shared" si="5"/>
        <v>1.8099999999999996</v>
      </c>
      <c r="AE25" s="4">
        <f t="shared" si="6"/>
        <v>20</v>
      </c>
      <c r="AF25" s="12">
        <f t="shared" si="7"/>
        <v>49.629999999999995</v>
      </c>
      <c r="AG25" s="4">
        <v>15.38</v>
      </c>
      <c r="AH25" s="4">
        <v>3</v>
      </c>
      <c r="AI25" s="4">
        <v>10.41</v>
      </c>
      <c r="AJ25" s="4">
        <f t="shared" si="8"/>
        <v>4.9700000000000006</v>
      </c>
      <c r="AK25" s="4">
        <f t="shared" si="9"/>
        <v>27</v>
      </c>
      <c r="AL25" s="12">
        <f t="shared" si="10"/>
        <v>83.08</v>
      </c>
      <c r="AM25" s="5">
        <v>16.440000000000001</v>
      </c>
      <c r="AN25" s="4">
        <v>2</v>
      </c>
      <c r="AO25" s="4">
        <v>12.67</v>
      </c>
      <c r="AP25" s="4">
        <f t="shared" si="11"/>
        <v>3.7700000000000014</v>
      </c>
      <c r="AQ25" s="4">
        <f t="shared" si="30"/>
        <v>28</v>
      </c>
      <c r="AR25" s="12">
        <f t="shared" si="13"/>
        <v>84.860000000000014</v>
      </c>
      <c r="AS25" s="20">
        <f t="shared" si="14"/>
        <v>217.57</v>
      </c>
      <c r="AT25" s="4">
        <v>18</v>
      </c>
      <c r="AU25" s="4">
        <v>14</v>
      </c>
      <c r="AV25" s="4">
        <v>16</v>
      </c>
      <c r="AW25" s="24">
        <f t="shared" si="15"/>
        <v>241.57</v>
      </c>
      <c r="AX25" s="28">
        <f t="shared" si="16"/>
        <v>370.14142857142855</v>
      </c>
      <c r="AY25" s="41">
        <f t="shared" si="17"/>
        <v>11.9</v>
      </c>
      <c r="AZ25" s="41">
        <f t="shared" si="18"/>
        <v>10.243333333333332</v>
      </c>
      <c r="BA25" s="9">
        <f t="shared" si="19"/>
        <v>1.6566666666666681</v>
      </c>
      <c r="BB25" s="43">
        <f t="shared" si="20"/>
        <v>39.013333333333335</v>
      </c>
      <c r="BC25" s="41">
        <f t="shared" si="21"/>
        <v>15.85</v>
      </c>
      <c r="BD25" s="41">
        <f t="shared" si="22"/>
        <v>11.030000000000001</v>
      </c>
      <c r="BE25" s="9">
        <f t="shared" si="23"/>
        <v>4.8199999999999985</v>
      </c>
      <c r="BF25" s="43">
        <f t="shared" si="24"/>
        <v>57.19</v>
      </c>
      <c r="BG25" s="41">
        <f t="shared" si="25"/>
        <v>14.69</v>
      </c>
      <c r="BH25" s="41">
        <f t="shared" si="26"/>
        <v>12.266666666666666</v>
      </c>
      <c r="BI25" s="9">
        <f t="shared" si="27"/>
        <v>2.4233333333333338</v>
      </c>
      <c r="BJ25" s="43">
        <f t="shared" si="28"/>
        <v>48.916666666666671</v>
      </c>
      <c r="BK25" s="45">
        <f t="shared" si="29"/>
        <v>145.12</v>
      </c>
      <c r="BL25" s="36">
        <v>15.38</v>
      </c>
      <c r="BM25" s="36">
        <v>3</v>
      </c>
      <c r="BN25" s="36">
        <v>28</v>
      </c>
      <c r="BO25" s="36">
        <v>16.440000000000001</v>
      </c>
      <c r="BP25" s="36">
        <v>2</v>
      </c>
      <c r="BQ25" s="36">
        <v>28</v>
      </c>
      <c r="DT25" s="36">
        <v>17.78</v>
      </c>
      <c r="DU25" s="36">
        <v>1</v>
      </c>
      <c r="DV25" s="36">
        <v>28</v>
      </c>
      <c r="DZ25" s="36">
        <v>18</v>
      </c>
      <c r="EA25" s="36">
        <v>14</v>
      </c>
      <c r="EC25" s="36">
        <v>16</v>
      </c>
      <c r="EN25" s="36" t="s">
        <v>510</v>
      </c>
      <c r="EO25" s="36" t="s">
        <v>503</v>
      </c>
      <c r="EP25" s="36">
        <v>10</v>
      </c>
      <c r="EQ25" s="36" t="s">
        <v>504</v>
      </c>
      <c r="ER25" s="36" t="s">
        <v>506</v>
      </c>
      <c r="ES25" s="36">
        <v>1</v>
      </c>
      <c r="ET25" s="36" t="s">
        <v>511</v>
      </c>
      <c r="EU25" s="36">
        <v>2</v>
      </c>
      <c r="EV25" s="36" t="s">
        <v>512</v>
      </c>
      <c r="EW25" s="36">
        <v>8.67</v>
      </c>
      <c r="EX25" s="36">
        <v>6.86</v>
      </c>
      <c r="EY25" s="36">
        <v>0</v>
      </c>
      <c r="EZ25" s="36">
        <v>19.670000000000002</v>
      </c>
      <c r="FA25" s="36" t="s">
        <v>513</v>
      </c>
      <c r="FB25" s="36">
        <v>15.38</v>
      </c>
      <c r="FC25" s="36">
        <v>10.41</v>
      </c>
      <c r="FD25" s="36">
        <v>3.95</v>
      </c>
      <c r="FE25" s="36">
        <v>17.97</v>
      </c>
      <c r="FF25" s="36" t="s">
        <v>513</v>
      </c>
      <c r="FG25" s="36">
        <v>16.440000000000001</v>
      </c>
      <c r="FH25" s="36">
        <v>12.67</v>
      </c>
      <c r="FI25" s="36">
        <v>8.7100000000000009</v>
      </c>
      <c r="FJ25" s="36">
        <v>16.559999999999999</v>
      </c>
      <c r="FK25" s="36" t="s">
        <v>513</v>
      </c>
      <c r="II25" s="36">
        <v>17.579999999999998</v>
      </c>
      <c r="IJ25" s="36">
        <v>13.47</v>
      </c>
      <c r="IK25" s="36">
        <v>9.09</v>
      </c>
      <c r="IL25" s="36">
        <v>17.579999999999998</v>
      </c>
      <c r="IM25" s="36" t="s">
        <v>513</v>
      </c>
      <c r="TW25" s="36" t="s">
        <v>523</v>
      </c>
      <c r="TX25" s="36" t="s">
        <v>515</v>
      </c>
      <c r="TY25" s="36">
        <v>1</v>
      </c>
      <c r="TZ25" s="36" t="s">
        <v>504</v>
      </c>
      <c r="UA25" s="36" t="s">
        <v>506</v>
      </c>
      <c r="UB25" s="36">
        <v>1</v>
      </c>
      <c r="UC25" s="36" t="s">
        <v>511</v>
      </c>
      <c r="UD25" s="36">
        <v>3</v>
      </c>
      <c r="UE25" s="36" t="s">
        <v>516</v>
      </c>
      <c r="UF25" s="36">
        <v>11.81</v>
      </c>
      <c r="UG25" s="36">
        <v>10.53</v>
      </c>
      <c r="UH25" s="36">
        <v>6.32</v>
      </c>
      <c r="UI25" s="36">
        <v>18.02</v>
      </c>
      <c r="UJ25" s="36" t="s">
        <v>513</v>
      </c>
      <c r="UK25" s="36">
        <v>15.53</v>
      </c>
      <c r="UL25" s="36">
        <v>12.84</v>
      </c>
      <c r="UM25" s="36">
        <v>9.36</v>
      </c>
      <c r="UN25" s="36">
        <v>17.89</v>
      </c>
      <c r="UO25" s="36" t="s">
        <v>513</v>
      </c>
      <c r="UP25" s="36">
        <v>13.6</v>
      </c>
      <c r="UQ25" s="36">
        <v>12.09</v>
      </c>
      <c r="UR25" s="36">
        <v>9.4</v>
      </c>
      <c r="US25" s="36">
        <v>15.2</v>
      </c>
      <c r="UT25" s="36" t="s">
        <v>513</v>
      </c>
      <c r="ZF25" s="36">
        <v>12.81</v>
      </c>
      <c r="ZG25" s="36">
        <v>11.12</v>
      </c>
      <c r="ZH25" s="36">
        <v>5.44</v>
      </c>
      <c r="ZI25" s="36">
        <v>18.36</v>
      </c>
      <c r="ZJ25" s="36" t="s">
        <v>513</v>
      </c>
      <c r="ZK25" s="36">
        <v>15.38</v>
      </c>
      <c r="ZL25" s="36">
        <v>10.08</v>
      </c>
      <c r="ZM25" s="36">
        <v>4.8899999999999997</v>
      </c>
      <c r="ZN25" s="36">
        <v>20</v>
      </c>
      <c r="ZO25" s="36" t="s">
        <v>513</v>
      </c>
      <c r="ZP25" s="36">
        <v>14.62</v>
      </c>
      <c r="ZQ25" s="36">
        <v>11.34</v>
      </c>
      <c r="ZR25" s="36">
        <v>6.92</v>
      </c>
      <c r="ZS25" s="36">
        <v>17.23</v>
      </c>
      <c r="ZT25" s="36" t="s">
        <v>513</v>
      </c>
      <c r="AEF25" s="36">
        <v>11.08</v>
      </c>
      <c r="AEG25" s="36">
        <v>9.08</v>
      </c>
      <c r="AEH25" s="36">
        <v>5.38</v>
      </c>
      <c r="AEI25" s="36">
        <v>17.5</v>
      </c>
      <c r="AEJ25" s="36" t="s">
        <v>513</v>
      </c>
      <c r="AEK25" s="36">
        <v>16.64</v>
      </c>
      <c r="AEL25" s="36">
        <v>10.17</v>
      </c>
      <c r="AEM25" s="36">
        <v>4.93</v>
      </c>
      <c r="AEN25" s="36">
        <v>17.27</v>
      </c>
      <c r="AEO25" s="36" t="s">
        <v>513</v>
      </c>
      <c r="AEP25" s="36">
        <v>15.85</v>
      </c>
      <c r="AEQ25" s="36">
        <v>13.37</v>
      </c>
      <c r="AER25" s="36">
        <v>8.1999999999999993</v>
      </c>
      <c r="AES25" s="36">
        <v>16</v>
      </c>
      <c r="AET25" s="36" t="s">
        <v>513</v>
      </c>
    </row>
    <row r="26" spans="1:936" x14ac:dyDescent="0.2">
      <c r="A26" s="4">
        <v>137</v>
      </c>
      <c r="B26" s="5" t="s">
        <v>1091</v>
      </c>
      <c r="C26" s="26">
        <f t="shared" ref="C26:C39" si="31">AX26+(BK26/2)</f>
        <v>571.33833333333337</v>
      </c>
      <c r="D26" s="4">
        <f t="shared" si="1"/>
        <v>5</v>
      </c>
      <c r="E26" s="35">
        <f t="shared" si="2"/>
        <v>576.33833333333337</v>
      </c>
      <c r="F26" s="4">
        <v>105504</v>
      </c>
      <c r="G26" s="5" t="s">
        <v>584</v>
      </c>
      <c r="H26" s="5" t="s">
        <v>585</v>
      </c>
      <c r="I26" s="5" t="s">
        <v>499</v>
      </c>
      <c r="J26" s="4" t="s">
        <v>500</v>
      </c>
      <c r="K26" s="5" t="s">
        <v>501</v>
      </c>
      <c r="L26" s="5" t="s">
        <v>564</v>
      </c>
      <c r="M26" s="4" t="s">
        <v>504</v>
      </c>
      <c r="N26" s="5" t="s">
        <v>567</v>
      </c>
      <c r="O26" s="4" t="s">
        <v>1052</v>
      </c>
      <c r="Q26" s="6">
        <f>CHOOSE(MATCH(M26,{"P";"S";"ST2S";"STMG";"ES";"L";"DAEU";"STL";"STI2D";"SCI";"PA";"STAV"},0),0,100,15,0,5,0,0,10,0,20,10,10)</f>
        <v>100</v>
      </c>
      <c r="R26" s="4">
        <v>1</v>
      </c>
      <c r="S26" s="4">
        <v>1</v>
      </c>
      <c r="T26" s="4">
        <v>1</v>
      </c>
      <c r="U26" s="4">
        <f t="shared" si="3"/>
        <v>1</v>
      </c>
      <c r="V26" s="4">
        <v>4</v>
      </c>
      <c r="W26" s="10">
        <f t="shared" si="4"/>
        <v>50</v>
      </c>
      <c r="X26" s="5" t="s">
        <v>586</v>
      </c>
      <c r="Y26" s="4" t="s">
        <v>568</v>
      </c>
      <c r="Z26" s="12">
        <f>CHOOSE(MATCH(Y26,{"Faible";"Moyen";"Assez bon";"Bon";"Très bon"},0),-5,0,0,5,10)</f>
        <v>5</v>
      </c>
      <c r="AA26" s="15">
        <v>19.670000000000002</v>
      </c>
      <c r="AB26" s="4">
        <v>1</v>
      </c>
      <c r="AC26" s="4">
        <v>6.86</v>
      </c>
      <c r="AD26" s="4">
        <f t="shared" si="5"/>
        <v>12.810000000000002</v>
      </c>
      <c r="AE26" s="4">
        <f t="shared" si="6"/>
        <v>29</v>
      </c>
      <c r="AF26" s="12">
        <f t="shared" si="7"/>
        <v>113.63000000000001</v>
      </c>
      <c r="AG26" s="4">
        <v>17.97</v>
      </c>
      <c r="AH26" s="4">
        <v>1</v>
      </c>
      <c r="AI26" s="4">
        <v>10.41</v>
      </c>
      <c r="AJ26" s="4">
        <f t="shared" si="8"/>
        <v>7.5599999999999987</v>
      </c>
      <c r="AK26" s="4">
        <f t="shared" si="9"/>
        <v>29</v>
      </c>
      <c r="AL26" s="12">
        <f t="shared" si="10"/>
        <v>98.03</v>
      </c>
      <c r="AM26" s="5">
        <v>16.559999999999999</v>
      </c>
      <c r="AN26" s="4">
        <v>1</v>
      </c>
      <c r="AO26" s="4">
        <v>12.67</v>
      </c>
      <c r="AP26" s="4">
        <f t="shared" si="11"/>
        <v>3.8899999999999988</v>
      </c>
      <c r="AQ26" s="4">
        <f t="shared" si="30"/>
        <v>29</v>
      </c>
      <c r="AR26" s="12">
        <f t="shared" si="13"/>
        <v>86.46</v>
      </c>
      <c r="AS26" s="20">
        <f t="shared" si="14"/>
        <v>298.12</v>
      </c>
      <c r="AT26" s="4">
        <v>19</v>
      </c>
      <c r="AU26" s="4">
        <v>16</v>
      </c>
      <c r="AV26" s="4">
        <v>20</v>
      </c>
      <c r="AW26" s="24">
        <f t="shared" si="15"/>
        <v>325.62</v>
      </c>
      <c r="AX26" s="28">
        <f t="shared" si="16"/>
        <v>475.62</v>
      </c>
      <c r="AY26" s="41">
        <f t="shared" si="17"/>
        <v>17.959999999999997</v>
      </c>
      <c r="AZ26" s="41">
        <f t="shared" si="18"/>
        <v>10.243333333333332</v>
      </c>
      <c r="BA26" s="9">
        <f t="shared" si="19"/>
        <v>7.716666666666665</v>
      </c>
      <c r="BB26" s="43">
        <f t="shared" si="20"/>
        <v>69.313333333333333</v>
      </c>
      <c r="BC26" s="41">
        <f t="shared" si="21"/>
        <v>17.906666666666666</v>
      </c>
      <c r="BD26" s="41">
        <f t="shared" si="22"/>
        <v>11.030000000000001</v>
      </c>
      <c r="BE26" s="9">
        <f t="shared" si="23"/>
        <v>6.8766666666666652</v>
      </c>
      <c r="BF26" s="43">
        <f t="shared" si="24"/>
        <v>67.473333333333329</v>
      </c>
      <c r="BG26" s="41">
        <f t="shared" si="25"/>
        <v>15.836666666666668</v>
      </c>
      <c r="BH26" s="41">
        <f t="shared" si="26"/>
        <v>12.266666666666666</v>
      </c>
      <c r="BI26" s="9">
        <f t="shared" si="27"/>
        <v>3.5700000000000021</v>
      </c>
      <c r="BJ26" s="43">
        <f t="shared" si="28"/>
        <v>54.650000000000006</v>
      </c>
      <c r="BK26" s="45">
        <f t="shared" si="29"/>
        <v>191.43666666666667</v>
      </c>
      <c r="BL26" s="36">
        <v>17.97</v>
      </c>
      <c r="BM26" s="36">
        <v>1</v>
      </c>
      <c r="BN26" s="36">
        <v>28</v>
      </c>
      <c r="BO26" s="36">
        <v>16.559999999999999</v>
      </c>
      <c r="BP26" s="36">
        <v>1</v>
      </c>
      <c r="BQ26" s="36">
        <v>28</v>
      </c>
      <c r="DT26" s="36">
        <v>16.82</v>
      </c>
      <c r="DU26" s="36">
        <v>2</v>
      </c>
      <c r="DV26" s="36">
        <v>28</v>
      </c>
      <c r="DZ26" s="36">
        <v>19</v>
      </c>
      <c r="EA26" s="36">
        <v>16</v>
      </c>
      <c r="EC26" s="36">
        <v>20</v>
      </c>
      <c r="EN26" s="36" t="s">
        <v>510</v>
      </c>
      <c r="EO26" s="36" t="s">
        <v>503</v>
      </c>
      <c r="EP26" s="36">
        <v>10</v>
      </c>
      <c r="EQ26" s="36" t="s">
        <v>504</v>
      </c>
      <c r="ER26" s="36" t="s">
        <v>506</v>
      </c>
      <c r="ES26" s="36">
        <v>1</v>
      </c>
      <c r="ET26" s="36" t="s">
        <v>511</v>
      </c>
      <c r="EU26" s="36">
        <v>2</v>
      </c>
      <c r="EV26" s="36" t="s">
        <v>512</v>
      </c>
      <c r="EW26" s="36">
        <v>19.670000000000002</v>
      </c>
      <c r="EX26" s="36">
        <v>6.86</v>
      </c>
      <c r="EY26" s="36">
        <v>0</v>
      </c>
      <c r="EZ26" s="36">
        <v>19.670000000000002</v>
      </c>
      <c r="FA26" s="36" t="s">
        <v>513</v>
      </c>
      <c r="FB26" s="36">
        <v>17.97</v>
      </c>
      <c r="FC26" s="36">
        <v>10.41</v>
      </c>
      <c r="FD26" s="36">
        <v>3.95</v>
      </c>
      <c r="FE26" s="36">
        <v>17.97</v>
      </c>
      <c r="FF26" s="36" t="s">
        <v>513</v>
      </c>
      <c r="FG26" s="36">
        <v>16.559999999999999</v>
      </c>
      <c r="FH26" s="36">
        <v>12.67</v>
      </c>
      <c r="FI26" s="36">
        <v>8.7100000000000009</v>
      </c>
      <c r="FJ26" s="36">
        <v>16.559999999999999</v>
      </c>
      <c r="FK26" s="36" t="s">
        <v>513</v>
      </c>
      <c r="II26" s="36">
        <v>16.82</v>
      </c>
      <c r="IJ26" s="36">
        <v>13.47</v>
      </c>
      <c r="IK26" s="36">
        <v>9.09</v>
      </c>
      <c r="IL26" s="36">
        <v>17.579999999999998</v>
      </c>
      <c r="IM26" s="36" t="s">
        <v>513</v>
      </c>
      <c r="TW26" s="36" t="s">
        <v>523</v>
      </c>
      <c r="TX26" s="36" t="s">
        <v>515</v>
      </c>
      <c r="TY26" s="36">
        <v>1</v>
      </c>
      <c r="TZ26" s="36" t="s">
        <v>504</v>
      </c>
      <c r="UA26" s="36" t="s">
        <v>506</v>
      </c>
      <c r="UB26" s="36">
        <v>1</v>
      </c>
      <c r="UC26" s="36" t="s">
        <v>511</v>
      </c>
      <c r="UD26" s="36">
        <v>3</v>
      </c>
      <c r="UE26" s="36" t="s">
        <v>516</v>
      </c>
      <c r="UF26" s="36">
        <v>18.02</v>
      </c>
      <c r="UG26" s="36">
        <v>10.53</v>
      </c>
      <c r="UJ26" s="36" t="s">
        <v>513</v>
      </c>
      <c r="UK26" s="36">
        <v>17.89</v>
      </c>
      <c r="UL26" s="36">
        <v>12.84</v>
      </c>
      <c r="UO26" s="36" t="s">
        <v>513</v>
      </c>
      <c r="UP26" s="36">
        <v>15.11</v>
      </c>
      <c r="UQ26" s="36">
        <v>12.09</v>
      </c>
      <c r="UT26" s="36" t="s">
        <v>513</v>
      </c>
      <c r="ZF26" s="36">
        <v>18.36</v>
      </c>
      <c r="ZG26" s="36">
        <v>11.12</v>
      </c>
      <c r="ZJ26" s="36" t="s">
        <v>513</v>
      </c>
      <c r="ZK26" s="36">
        <v>18.920000000000002</v>
      </c>
      <c r="ZL26" s="36">
        <v>10.08</v>
      </c>
      <c r="ZO26" s="36" t="s">
        <v>513</v>
      </c>
      <c r="ZP26" s="36">
        <v>17.23</v>
      </c>
      <c r="ZQ26" s="36">
        <v>11.34</v>
      </c>
      <c r="ZT26" s="36" t="s">
        <v>513</v>
      </c>
      <c r="AEF26" s="36">
        <v>17.5</v>
      </c>
      <c r="AEG26" s="36">
        <v>9.08</v>
      </c>
      <c r="AEJ26" s="36" t="s">
        <v>513</v>
      </c>
      <c r="AEK26" s="36">
        <v>16.91</v>
      </c>
      <c r="AEL26" s="36">
        <v>10.17</v>
      </c>
      <c r="AEO26" s="36" t="s">
        <v>513</v>
      </c>
      <c r="AEP26" s="36">
        <v>15.17</v>
      </c>
      <c r="AEQ26" s="36">
        <v>13.37</v>
      </c>
      <c r="AET26" s="36" t="s">
        <v>513</v>
      </c>
    </row>
    <row r="27" spans="1:936" x14ac:dyDescent="0.2">
      <c r="A27" s="4">
        <v>137</v>
      </c>
      <c r="B27" s="5" t="s">
        <v>1091</v>
      </c>
      <c r="C27" s="26">
        <f t="shared" si="31"/>
        <v>417.62642857142862</v>
      </c>
      <c r="D27" s="4">
        <f t="shared" si="1"/>
        <v>5</v>
      </c>
      <c r="E27" s="35">
        <f t="shared" si="2"/>
        <v>422.62642857142862</v>
      </c>
      <c r="F27" s="4">
        <v>105518</v>
      </c>
      <c r="G27" s="5" t="s">
        <v>587</v>
      </c>
      <c r="H27" s="5" t="s">
        <v>588</v>
      </c>
      <c r="I27" s="5" t="s">
        <v>499</v>
      </c>
      <c r="J27" s="4" t="s">
        <v>500</v>
      </c>
      <c r="K27" s="5" t="s">
        <v>501</v>
      </c>
      <c r="L27" s="5" t="s">
        <v>564</v>
      </c>
      <c r="M27" s="4" t="s">
        <v>504</v>
      </c>
      <c r="N27" s="5" t="s">
        <v>567</v>
      </c>
      <c r="O27" s="4" t="s">
        <v>1052</v>
      </c>
      <c r="Q27" s="6">
        <f>CHOOSE(MATCH(M27,{"P";"S";"ST2S";"STMG";"ES";"L";"DAEU";"STL";"STI2D";"SCI";"PA";"STAV"},0),0,100,15,0,5,0,0,10,0,20,10,10)</f>
        <v>100</v>
      </c>
      <c r="R27" s="4">
        <v>2</v>
      </c>
      <c r="S27" s="4">
        <v>2</v>
      </c>
      <c r="T27" s="4">
        <v>2</v>
      </c>
      <c r="U27" s="4">
        <f t="shared" si="3"/>
        <v>1</v>
      </c>
      <c r="V27" s="4">
        <v>4</v>
      </c>
      <c r="W27" s="10">
        <f t="shared" si="4"/>
        <v>28.571428571428573</v>
      </c>
      <c r="X27" s="5" t="s">
        <v>589</v>
      </c>
      <c r="Y27" s="4" t="s">
        <v>568</v>
      </c>
      <c r="Z27" s="12">
        <f>CHOOSE(MATCH(Y27,{"Faible";"Moyen";"Assez bon";"Bon";"Très bon"},0),-5,0,0,5,10)</f>
        <v>5</v>
      </c>
      <c r="AA27" s="15">
        <v>10</v>
      </c>
      <c r="AB27" s="4">
        <v>7</v>
      </c>
      <c r="AC27" s="4">
        <v>6.86</v>
      </c>
      <c r="AD27" s="4">
        <f t="shared" si="5"/>
        <v>3.1399999999999997</v>
      </c>
      <c r="AE27" s="4">
        <f t="shared" si="6"/>
        <v>23</v>
      </c>
      <c r="AF27" s="12">
        <f t="shared" si="7"/>
        <v>59.28</v>
      </c>
      <c r="AG27" s="4">
        <v>14.12</v>
      </c>
      <c r="AH27" s="4">
        <v>5</v>
      </c>
      <c r="AI27" s="4">
        <v>10.41</v>
      </c>
      <c r="AJ27" s="4">
        <f t="shared" si="8"/>
        <v>3.7099999999999991</v>
      </c>
      <c r="AK27" s="4">
        <f t="shared" si="9"/>
        <v>25</v>
      </c>
      <c r="AL27" s="12">
        <f t="shared" si="10"/>
        <v>74.78</v>
      </c>
      <c r="AM27" s="5">
        <v>12.89</v>
      </c>
      <c r="AN27" s="4">
        <v>13</v>
      </c>
      <c r="AO27" s="4">
        <v>12.67</v>
      </c>
      <c r="AP27" s="4">
        <f t="shared" si="11"/>
        <v>0.22000000000000064</v>
      </c>
      <c r="AQ27" s="4">
        <f t="shared" si="30"/>
        <v>17</v>
      </c>
      <c r="AR27" s="12">
        <f t="shared" si="13"/>
        <v>56.11</v>
      </c>
      <c r="AS27" s="20">
        <f t="shared" si="14"/>
        <v>190.17000000000002</v>
      </c>
      <c r="AT27" s="4">
        <v>17</v>
      </c>
      <c r="AU27" s="4">
        <v>12</v>
      </c>
      <c r="AV27" s="4">
        <v>15</v>
      </c>
      <c r="AW27" s="24">
        <f t="shared" si="15"/>
        <v>212.17000000000002</v>
      </c>
      <c r="AX27" s="28">
        <f t="shared" si="16"/>
        <v>340.74142857142863</v>
      </c>
      <c r="AY27" s="41">
        <f t="shared" si="17"/>
        <v>12.856666666666667</v>
      </c>
      <c r="AZ27" s="41">
        <f t="shared" si="18"/>
        <v>10.243333333333332</v>
      </c>
      <c r="BA27" s="9">
        <f t="shared" si="19"/>
        <v>2.6133333333333351</v>
      </c>
      <c r="BB27" s="43">
        <f t="shared" si="20"/>
        <v>43.796666666666667</v>
      </c>
      <c r="BC27" s="41">
        <f t="shared" si="21"/>
        <v>16.02333333333333</v>
      </c>
      <c r="BD27" s="41">
        <f t="shared" si="22"/>
        <v>11.030000000000001</v>
      </c>
      <c r="BE27" s="9">
        <f t="shared" si="23"/>
        <v>4.9933333333333287</v>
      </c>
      <c r="BF27" s="43">
        <f t="shared" si="24"/>
        <v>58.056666666666651</v>
      </c>
      <c r="BG27" s="41">
        <f t="shared" si="25"/>
        <v>15.29</v>
      </c>
      <c r="BH27" s="41">
        <f t="shared" si="26"/>
        <v>12.266666666666666</v>
      </c>
      <c r="BI27" s="9">
        <f t="shared" si="27"/>
        <v>3.0233333333333334</v>
      </c>
      <c r="BJ27" s="43">
        <f t="shared" si="28"/>
        <v>51.916666666666664</v>
      </c>
      <c r="BK27" s="45">
        <f t="shared" si="29"/>
        <v>153.76999999999998</v>
      </c>
      <c r="BL27" s="36">
        <v>14.12</v>
      </c>
      <c r="BM27" s="36">
        <v>5</v>
      </c>
      <c r="BN27" s="36">
        <v>28</v>
      </c>
      <c r="BO27" s="36">
        <v>12.89</v>
      </c>
      <c r="BP27" s="36">
        <v>13</v>
      </c>
      <c r="BQ27" s="36">
        <v>28</v>
      </c>
      <c r="DT27" s="36">
        <v>16.16</v>
      </c>
      <c r="DU27" s="36">
        <v>4</v>
      </c>
      <c r="DV27" s="36">
        <v>28</v>
      </c>
      <c r="DZ27" s="36">
        <v>17</v>
      </c>
      <c r="EA27" s="36">
        <v>12</v>
      </c>
      <c r="EC27" s="36">
        <v>15</v>
      </c>
      <c r="EN27" s="36" t="s">
        <v>510</v>
      </c>
      <c r="EO27" s="36" t="s">
        <v>503</v>
      </c>
      <c r="EP27" s="36">
        <v>10</v>
      </c>
      <c r="EQ27" s="36" t="s">
        <v>504</v>
      </c>
      <c r="ER27" s="36" t="s">
        <v>506</v>
      </c>
      <c r="ES27" s="36">
        <v>1</v>
      </c>
      <c r="ET27" s="36" t="s">
        <v>511</v>
      </c>
      <c r="EU27" s="36">
        <v>2</v>
      </c>
      <c r="EV27" s="36" t="s">
        <v>512</v>
      </c>
      <c r="EW27" s="36">
        <v>10</v>
      </c>
      <c r="EX27" s="36">
        <v>6.86</v>
      </c>
      <c r="EY27" s="36">
        <v>0</v>
      </c>
      <c r="EZ27" s="36">
        <v>19.670000000000002</v>
      </c>
      <c r="FA27" s="36" t="s">
        <v>513</v>
      </c>
      <c r="FB27" s="36">
        <v>14.12</v>
      </c>
      <c r="FC27" s="36">
        <v>10.41</v>
      </c>
      <c r="FD27" s="36">
        <v>3.95</v>
      </c>
      <c r="FE27" s="36">
        <v>17.97</v>
      </c>
      <c r="FF27" s="36" t="s">
        <v>513</v>
      </c>
      <c r="FG27" s="36">
        <v>12.89</v>
      </c>
      <c r="FH27" s="36">
        <v>12.67</v>
      </c>
      <c r="FI27" s="36">
        <v>8.7100000000000009</v>
      </c>
      <c r="FJ27" s="36">
        <v>16.559999999999999</v>
      </c>
      <c r="FK27" s="36" t="s">
        <v>513</v>
      </c>
      <c r="II27" s="36">
        <v>16.16</v>
      </c>
      <c r="IJ27" s="36">
        <v>13.47</v>
      </c>
      <c r="IK27" s="36">
        <v>9.09</v>
      </c>
      <c r="IL27" s="36">
        <v>17.579999999999998</v>
      </c>
      <c r="IM27" s="36" t="s">
        <v>513</v>
      </c>
      <c r="TW27" s="36" t="s">
        <v>523</v>
      </c>
      <c r="TX27" s="36" t="s">
        <v>515</v>
      </c>
      <c r="TY27" s="36">
        <v>1</v>
      </c>
      <c r="TZ27" s="36" t="s">
        <v>504</v>
      </c>
      <c r="UA27" s="36" t="s">
        <v>506</v>
      </c>
      <c r="UB27" s="36">
        <v>1</v>
      </c>
      <c r="UC27" s="36" t="s">
        <v>511</v>
      </c>
      <c r="UD27" s="36">
        <v>3</v>
      </c>
      <c r="UE27" s="36" t="s">
        <v>516</v>
      </c>
      <c r="UF27" s="36">
        <v>12.13</v>
      </c>
      <c r="UG27" s="36">
        <v>10.53</v>
      </c>
      <c r="UJ27" s="36" t="s">
        <v>513</v>
      </c>
      <c r="UK27" s="36">
        <v>16.13</v>
      </c>
      <c r="UL27" s="36">
        <v>12.84</v>
      </c>
      <c r="UO27" s="36" t="s">
        <v>513</v>
      </c>
      <c r="UP27" s="36">
        <v>15.2</v>
      </c>
      <c r="UQ27" s="36">
        <v>12.09</v>
      </c>
      <c r="UT27" s="36" t="s">
        <v>513</v>
      </c>
      <c r="ZF27" s="36">
        <v>12.67</v>
      </c>
      <c r="ZG27" s="36">
        <v>11.12</v>
      </c>
      <c r="ZJ27" s="36" t="s">
        <v>513</v>
      </c>
      <c r="ZK27" s="36">
        <v>14.67</v>
      </c>
      <c r="ZL27" s="36">
        <v>10.08</v>
      </c>
      <c r="ZO27" s="36" t="s">
        <v>513</v>
      </c>
      <c r="ZP27" s="36">
        <v>14.67</v>
      </c>
      <c r="ZQ27" s="36">
        <v>11.34</v>
      </c>
      <c r="ZT27" s="36" t="s">
        <v>513</v>
      </c>
      <c r="AEF27" s="36">
        <v>13.77</v>
      </c>
      <c r="AEG27" s="36">
        <v>9.08</v>
      </c>
      <c r="AEJ27" s="36" t="s">
        <v>513</v>
      </c>
      <c r="AEK27" s="36">
        <v>17.27</v>
      </c>
      <c r="AEL27" s="36">
        <v>10.17</v>
      </c>
      <c r="AEO27" s="36" t="s">
        <v>513</v>
      </c>
      <c r="AEP27" s="36">
        <v>16</v>
      </c>
      <c r="AEQ27" s="36">
        <v>13.37</v>
      </c>
      <c r="AET27" s="36" t="s">
        <v>513</v>
      </c>
    </row>
    <row r="28" spans="1:936" x14ac:dyDescent="0.2">
      <c r="A28" s="4">
        <v>137</v>
      </c>
      <c r="B28" s="5" t="s">
        <v>1090</v>
      </c>
      <c r="C28" s="26">
        <f t="shared" si="31"/>
        <v>373.26809523809521</v>
      </c>
      <c r="D28" s="4">
        <f t="shared" si="1"/>
        <v>5</v>
      </c>
      <c r="E28" s="35">
        <f t="shared" si="2"/>
        <v>378.26809523809521</v>
      </c>
      <c r="F28" s="4">
        <v>105527</v>
      </c>
      <c r="G28" s="5" t="s">
        <v>590</v>
      </c>
      <c r="H28" s="5" t="s">
        <v>591</v>
      </c>
      <c r="I28" s="5" t="s">
        <v>499</v>
      </c>
      <c r="J28" s="4" t="s">
        <v>500</v>
      </c>
      <c r="K28" s="5" t="s">
        <v>501</v>
      </c>
      <c r="L28" s="5" t="s">
        <v>564</v>
      </c>
      <c r="M28" s="4" t="s">
        <v>504</v>
      </c>
      <c r="N28" s="5" t="s">
        <v>567</v>
      </c>
      <c r="O28" s="4" t="s">
        <v>1052</v>
      </c>
      <c r="Q28" s="6">
        <f>CHOOSE(MATCH(M28,{"P";"S";"ST2S";"STMG";"ES";"L";"DAEU";"STL";"STI2D";"SCI";"PA";"STAV"},0),0,100,15,0,5,0,0,10,0,20,10,10)</f>
        <v>100</v>
      </c>
      <c r="R28" s="4">
        <v>2</v>
      </c>
      <c r="S28" s="4">
        <v>2</v>
      </c>
      <c r="T28" s="4">
        <v>2</v>
      </c>
      <c r="U28" s="4">
        <f t="shared" si="3"/>
        <v>1</v>
      </c>
      <c r="V28" s="4">
        <v>4</v>
      </c>
      <c r="W28" s="10">
        <f t="shared" si="4"/>
        <v>28.571428571428573</v>
      </c>
      <c r="X28" s="5" t="s">
        <v>592</v>
      </c>
      <c r="Y28" s="4" t="s">
        <v>568</v>
      </c>
      <c r="Z28" s="12">
        <f>CHOOSE(MATCH(Y28,{"Faible";"Moyen";"Assez bon";"Bon";"Très bon"},0),-5,0,0,5,10)</f>
        <v>5</v>
      </c>
      <c r="AA28" s="15">
        <v>8.67</v>
      </c>
      <c r="AB28" s="4">
        <v>10</v>
      </c>
      <c r="AC28" s="4">
        <v>6.86</v>
      </c>
      <c r="AD28" s="4">
        <f t="shared" si="5"/>
        <v>1.8099999999999996</v>
      </c>
      <c r="AE28" s="4">
        <f t="shared" si="6"/>
        <v>20</v>
      </c>
      <c r="AF28" s="12">
        <f t="shared" si="7"/>
        <v>49.629999999999995</v>
      </c>
      <c r="AG28" s="4">
        <v>15.4</v>
      </c>
      <c r="AH28" s="4">
        <v>2</v>
      </c>
      <c r="AI28" s="4">
        <v>10.41</v>
      </c>
      <c r="AJ28" s="4">
        <f t="shared" si="8"/>
        <v>4.99</v>
      </c>
      <c r="AK28" s="4">
        <f t="shared" si="9"/>
        <v>28</v>
      </c>
      <c r="AL28" s="12">
        <f t="shared" si="10"/>
        <v>84.18</v>
      </c>
      <c r="AM28" s="5">
        <v>15.33</v>
      </c>
      <c r="AN28" s="4">
        <v>3</v>
      </c>
      <c r="AO28" s="4">
        <v>12.67</v>
      </c>
      <c r="AP28" s="4">
        <f t="shared" si="11"/>
        <v>2.66</v>
      </c>
      <c r="AQ28" s="4">
        <f t="shared" si="30"/>
        <v>27</v>
      </c>
      <c r="AR28" s="12">
        <f t="shared" si="13"/>
        <v>78.31</v>
      </c>
      <c r="AS28" s="20">
        <f t="shared" si="14"/>
        <v>212.12</v>
      </c>
      <c r="AT28" s="4">
        <v>6</v>
      </c>
      <c r="AU28" s="4">
        <v>5</v>
      </c>
      <c r="AV28" s="4">
        <v>12</v>
      </c>
      <c r="AW28" s="24">
        <f t="shared" si="15"/>
        <v>223.62</v>
      </c>
      <c r="AX28" s="28">
        <f t="shared" si="16"/>
        <v>352.19142857142856</v>
      </c>
      <c r="AY28" s="41">
        <f t="shared" si="17"/>
        <v>9.6399999999999988</v>
      </c>
      <c r="AZ28" s="41">
        <f t="shared" si="18"/>
        <v>13.323333333333332</v>
      </c>
      <c r="BA28" s="9">
        <f t="shared" si="19"/>
        <v>-3.6833333333333336</v>
      </c>
      <c r="BB28" s="43">
        <f t="shared" si="20"/>
        <v>21.553333333333327</v>
      </c>
      <c r="BC28" s="41">
        <f t="shared" si="21"/>
        <v>7.1033333333333326</v>
      </c>
      <c r="BD28" s="41">
        <f t="shared" si="22"/>
        <v>13.816666666666668</v>
      </c>
      <c r="BE28" s="9">
        <f t="shared" si="23"/>
        <v>-6.7133333333333356</v>
      </c>
      <c r="BF28" s="43">
        <f t="shared" si="24"/>
        <v>7.8833333333333275</v>
      </c>
      <c r="BG28" s="41">
        <f t="shared" si="25"/>
        <v>7.53</v>
      </c>
      <c r="BH28" s="41">
        <f t="shared" si="26"/>
        <v>12.466666666666667</v>
      </c>
      <c r="BI28" s="9">
        <f t="shared" si="27"/>
        <v>-4.9366666666666665</v>
      </c>
      <c r="BJ28" s="43">
        <f t="shared" si="28"/>
        <v>12.716666666666667</v>
      </c>
      <c r="BK28" s="45">
        <f t="shared" si="29"/>
        <v>42.153333333333322</v>
      </c>
      <c r="BL28" s="36">
        <v>15.4</v>
      </c>
      <c r="BM28" s="36">
        <v>2</v>
      </c>
      <c r="BN28" s="36">
        <v>28</v>
      </c>
      <c r="BO28" s="36">
        <v>15.33</v>
      </c>
      <c r="BP28" s="36">
        <v>3</v>
      </c>
      <c r="BQ28" s="36">
        <v>28</v>
      </c>
      <c r="DT28" s="36">
        <v>16.21</v>
      </c>
      <c r="DU28" s="36">
        <v>3</v>
      </c>
      <c r="DV28" s="36">
        <v>28</v>
      </c>
      <c r="DZ28" s="36">
        <v>6</v>
      </c>
      <c r="EA28" s="36">
        <v>5</v>
      </c>
      <c r="EC28" s="36">
        <v>12</v>
      </c>
      <c r="EN28" s="36" t="s">
        <v>510</v>
      </c>
      <c r="EO28" s="36" t="s">
        <v>503</v>
      </c>
      <c r="EP28" s="36">
        <v>10</v>
      </c>
      <c r="EQ28" s="36" t="s">
        <v>504</v>
      </c>
      <c r="ER28" s="36" t="s">
        <v>506</v>
      </c>
      <c r="ES28" s="36">
        <v>1</v>
      </c>
      <c r="ET28" s="36" t="s">
        <v>511</v>
      </c>
      <c r="EU28" s="36">
        <v>2</v>
      </c>
      <c r="EV28" s="36" t="s">
        <v>512</v>
      </c>
      <c r="EW28" s="36">
        <v>8.67</v>
      </c>
      <c r="EX28" s="36">
        <v>6.86</v>
      </c>
      <c r="EY28" s="36">
        <v>0</v>
      </c>
      <c r="EZ28" s="36">
        <v>19.670000000000002</v>
      </c>
      <c r="FA28" s="36" t="s">
        <v>513</v>
      </c>
      <c r="FB28" s="36">
        <v>15.4</v>
      </c>
      <c r="FC28" s="36">
        <v>10.41</v>
      </c>
      <c r="FD28" s="36">
        <v>3.95</v>
      </c>
      <c r="FE28" s="36">
        <v>17.97</v>
      </c>
      <c r="FF28" s="36" t="s">
        <v>513</v>
      </c>
      <c r="FG28" s="36">
        <v>15.33</v>
      </c>
      <c r="FH28" s="36">
        <v>12.67</v>
      </c>
      <c r="FI28" s="36">
        <v>8.7100000000000009</v>
      </c>
      <c r="FJ28" s="36">
        <v>16.559999999999999</v>
      </c>
      <c r="FK28" s="36" t="s">
        <v>513</v>
      </c>
      <c r="II28" s="36">
        <v>16.21</v>
      </c>
      <c r="IJ28" s="36">
        <v>13.21</v>
      </c>
      <c r="IM28" s="36" t="s">
        <v>513</v>
      </c>
      <c r="TW28" s="36" t="s">
        <v>523</v>
      </c>
      <c r="TX28" s="36" t="s">
        <v>515</v>
      </c>
      <c r="TY28" s="36">
        <v>1</v>
      </c>
      <c r="TZ28" s="36" t="s">
        <v>504</v>
      </c>
      <c r="UA28" s="36" t="s">
        <v>506</v>
      </c>
      <c r="UB28" s="36">
        <v>1</v>
      </c>
      <c r="UC28" s="36" t="s">
        <v>511</v>
      </c>
      <c r="UD28" s="36">
        <v>3</v>
      </c>
      <c r="UE28" s="36" t="s">
        <v>516</v>
      </c>
      <c r="UF28" s="36">
        <v>10.07</v>
      </c>
      <c r="UG28" s="36">
        <v>13.17</v>
      </c>
      <c r="UH28" s="36">
        <v>9.65</v>
      </c>
      <c r="UI28" s="36">
        <v>19.149999999999999</v>
      </c>
      <c r="UJ28" s="36" t="s">
        <v>513</v>
      </c>
      <c r="UK28" s="36">
        <v>8.94</v>
      </c>
      <c r="UL28" s="36">
        <v>14.65</v>
      </c>
      <c r="UM28" s="36">
        <v>8.94</v>
      </c>
      <c r="UN28" s="36">
        <v>18.100000000000001</v>
      </c>
      <c r="UO28" s="36" t="s">
        <v>513</v>
      </c>
      <c r="UP28" s="36">
        <v>6.8</v>
      </c>
      <c r="UQ28" s="36">
        <v>12.4</v>
      </c>
      <c r="UR28" s="36">
        <v>6.8</v>
      </c>
      <c r="US28" s="36">
        <v>17.7</v>
      </c>
      <c r="UT28" s="36" t="s">
        <v>513</v>
      </c>
      <c r="ZF28" s="36">
        <v>8.83</v>
      </c>
      <c r="ZG28" s="36">
        <v>13.17</v>
      </c>
      <c r="ZH28" s="36">
        <v>7.87</v>
      </c>
      <c r="ZI28" s="36">
        <v>18.46</v>
      </c>
      <c r="ZJ28" s="36" t="s">
        <v>513</v>
      </c>
      <c r="ZK28" s="36">
        <v>5.25</v>
      </c>
      <c r="ZL28" s="36">
        <v>12.48</v>
      </c>
      <c r="ZM28" s="36">
        <v>5.25</v>
      </c>
      <c r="ZN28" s="36">
        <v>18.88</v>
      </c>
      <c r="ZO28" s="36" t="s">
        <v>513</v>
      </c>
      <c r="ZP28" s="36">
        <v>7.06</v>
      </c>
      <c r="ZQ28" s="36">
        <v>12.56</v>
      </c>
      <c r="ZR28" s="36">
        <v>6.48</v>
      </c>
      <c r="ZS28" s="36">
        <v>16.86</v>
      </c>
      <c r="ZT28" s="36" t="s">
        <v>513</v>
      </c>
      <c r="AEF28" s="36">
        <v>10.02</v>
      </c>
      <c r="AEG28" s="36">
        <v>13.63</v>
      </c>
      <c r="AEH28" s="36">
        <v>7.37</v>
      </c>
      <c r="AEI28" s="36">
        <v>18.760000000000002</v>
      </c>
      <c r="AEJ28" s="36" t="s">
        <v>513</v>
      </c>
      <c r="AEK28" s="36">
        <v>7.12</v>
      </c>
      <c r="AEL28" s="36">
        <v>14.32</v>
      </c>
      <c r="AEM28" s="36">
        <v>6.87</v>
      </c>
      <c r="AEN28" s="36">
        <v>19.399999999999999</v>
      </c>
      <c r="AEO28" s="36" t="s">
        <v>513</v>
      </c>
      <c r="AEP28" s="36">
        <v>8.73</v>
      </c>
      <c r="AEQ28" s="36">
        <v>12.44</v>
      </c>
      <c r="AER28" s="36">
        <v>8.7100000000000009</v>
      </c>
      <c r="AES28" s="36">
        <v>16.27</v>
      </c>
      <c r="AET28" s="36" t="s">
        <v>513</v>
      </c>
    </row>
    <row r="29" spans="1:936" x14ac:dyDescent="0.2">
      <c r="A29" s="4">
        <v>137</v>
      </c>
      <c r="B29" s="5" t="s">
        <v>1090</v>
      </c>
      <c r="C29" s="26">
        <f t="shared" si="31"/>
        <v>272.93681818181818</v>
      </c>
      <c r="D29" s="4">
        <f t="shared" si="1"/>
        <v>5</v>
      </c>
      <c r="E29" s="35">
        <f t="shared" si="2"/>
        <v>277.93681818181818</v>
      </c>
      <c r="F29" s="4">
        <v>105530</v>
      </c>
      <c r="G29" s="5" t="s">
        <v>593</v>
      </c>
      <c r="H29" s="5" t="s">
        <v>594</v>
      </c>
      <c r="I29" s="5" t="s">
        <v>499</v>
      </c>
      <c r="J29" s="4" t="s">
        <v>500</v>
      </c>
      <c r="K29" s="5" t="s">
        <v>501</v>
      </c>
      <c r="L29" s="5" t="s">
        <v>564</v>
      </c>
      <c r="M29" s="4" t="s">
        <v>504</v>
      </c>
      <c r="N29" s="5" t="s">
        <v>567</v>
      </c>
      <c r="O29" s="4" t="s">
        <v>1052</v>
      </c>
      <c r="Q29" s="6">
        <f>CHOOSE(MATCH(M29,{"P";"S";"ST2S";"STMG";"ES";"L";"DAEU";"STL";"STI2D";"SCI";"PA";"STAV"},0),0,100,15,0,5,0,0,10,0,20,10,10)</f>
        <v>100</v>
      </c>
      <c r="R29" s="4">
        <v>3</v>
      </c>
      <c r="S29" s="4">
        <v>3</v>
      </c>
      <c r="T29" s="4">
        <v>3</v>
      </c>
      <c r="U29" s="4">
        <f t="shared" si="3"/>
        <v>2</v>
      </c>
      <c r="V29" s="4">
        <v>3</v>
      </c>
      <c r="W29" s="10">
        <f t="shared" si="4"/>
        <v>18.181818181818183</v>
      </c>
      <c r="X29" s="5" t="s">
        <v>595</v>
      </c>
      <c r="Y29" s="4" t="s">
        <v>568</v>
      </c>
      <c r="Z29" s="12">
        <f>CHOOSE(MATCH(Y29,{"Faible";"Moyen";"Assez bon";"Bon";"Très bon"},0),-5,0,0,5,10)</f>
        <v>5</v>
      </c>
      <c r="AA29" s="15">
        <v>3.33</v>
      </c>
      <c r="AB29" s="4">
        <v>19</v>
      </c>
      <c r="AC29" s="4">
        <v>6.86</v>
      </c>
      <c r="AD29" s="4">
        <f t="shared" si="5"/>
        <v>-3.5300000000000002</v>
      </c>
      <c r="AE29" s="4">
        <f t="shared" si="6"/>
        <v>11</v>
      </c>
      <c r="AF29" s="12">
        <f t="shared" si="7"/>
        <v>13.93</v>
      </c>
      <c r="AG29" s="4">
        <v>9.17</v>
      </c>
      <c r="AH29" s="4">
        <v>18</v>
      </c>
      <c r="AI29" s="4">
        <v>10.41</v>
      </c>
      <c r="AJ29" s="4">
        <f t="shared" si="8"/>
        <v>-1.2400000000000002</v>
      </c>
      <c r="AK29" s="4">
        <f t="shared" si="9"/>
        <v>12</v>
      </c>
      <c r="AL29" s="12">
        <f t="shared" si="10"/>
        <v>37.03</v>
      </c>
      <c r="AM29" s="5">
        <v>12.11</v>
      </c>
      <c r="AN29" s="4">
        <v>19</v>
      </c>
      <c r="AO29" s="4">
        <v>12.67</v>
      </c>
      <c r="AP29" s="4">
        <f t="shared" si="11"/>
        <v>-0.5600000000000005</v>
      </c>
      <c r="AQ29" s="4">
        <f t="shared" si="30"/>
        <v>11</v>
      </c>
      <c r="AR29" s="12">
        <f t="shared" si="13"/>
        <v>46.209999999999994</v>
      </c>
      <c r="AS29" s="20">
        <f t="shared" si="14"/>
        <v>97.169999999999987</v>
      </c>
      <c r="AT29" s="4">
        <v>14</v>
      </c>
      <c r="AU29" s="4">
        <v>3</v>
      </c>
      <c r="AV29" s="4">
        <v>15</v>
      </c>
      <c r="AW29" s="24">
        <f t="shared" si="15"/>
        <v>113.16999999999999</v>
      </c>
      <c r="AX29" s="28">
        <f t="shared" si="16"/>
        <v>231.35181818181817</v>
      </c>
      <c r="AY29" s="41">
        <f t="shared" si="17"/>
        <v>7.8466666666666667</v>
      </c>
      <c r="AZ29" s="41">
        <f t="shared" si="18"/>
        <v>10.243333333333332</v>
      </c>
      <c r="BA29" s="9">
        <f t="shared" si="19"/>
        <v>-2.3966666666666656</v>
      </c>
      <c r="BB29" s="43">
        <f t="shared" si="20"/>
        <v>18.74666666666667</v>
      </c>
      <c r="BC29" s="41">
        <f t="shared" si="21"/>
        <v>9.7633333333333336</v>
      </c>
      <c r="BD29" s="41">
        <f t="shared" si="22"/>
        <v>11.030000000000001</v>
      </c>
      <c r="BE29" s="9">
        <f t="shared" si="23"/>
        <v>-1.2666666666666675</v>
      </c>
      <c r="BF29" s="43">
        <f t="shared" si="24"/>
        <v>26.756666666666664</v>
      </c>
      <c r="BG29" s="41">
        <f t="shared" si="25"/>
        <v>12.44</v>
      </c>
      <c r="BH29" s="41">
        <f t="shared" si="26"/>
        <v>12.266666666666666</v>
      </c>
      <c r="BI29" s="9">
        <f t="shared" si="27"/>
        <v>0.17333333333333378</v>
      </c>
      <c r="BJ29" s="43">
        <f t="shared" si="28"/>
        <v>37.666666666666671</v>
      </c>
      <c r="BK29" s="45">
        <f t="shared" si="29"/>
        <v>83.17</v>
      </c>
      <c r="BL29" s="36">
        <v>9.17</v>
      </c>
      <c r="BM29" s="36">
        <v>18</v>
      </c>
      <c r="BN29" s="36">
        <v>28</v>
      </c>
      <c r="BO29" s="36">
        <v>12.11</v>
      </c>
      <c r="BP29" s="36">
        <v>19</v>
      </c>
      <c r="BQ29" s="36">
        <v>28</v>
      </c>
      <c r="DT29" s="36">
        <v>14.62</v>
      </c>
      <c r="DU29" s="36">
        <v>7</v>
      </c>
      <c r="DV29" s="36">
        <v>28</v>
      </c>
      <c r="DZ29" s="36">
        <v>14</v>
      </c>
      <c r="EA29" s="36">
        <v>3</v>
      </c>
      <c r="EC29" s="36">
        <v>15</v>
      </c>
      <c r="EN29" s="36" t="s">
        <v>510</v>
      </c>
      <c r="EO29" s="36" t="s">
        <v>503</v>
      </c>
      <c r="EP29" s="36">
        <v>10</v>
      </c>
      <c r="EQ29" s="36" t="s">
        <v>504</v>
      </c>
      <c r="ER29" s="36" t="s">
        <v>506</v>
      </c>
      <c r="ES29" s="36">
        <v>1</v>
      </c>
      <c r="ET29" s="36" t="s">
        <v>511</v>
      </c>
      <c r="EU29" s="36">
        <v>2</v>
      </c>
      <c r="EV29" s="36" t="s">
        <v>512</v>
      </c>
      <c r="EW29" s="36">
        <v>3.33</v>
      </c>
      <c r="EX29" s="36">
        <v>6.86</v>
      </c>
      <c r="EY29" s="36">
        <v>0</v>
      </c>
      <c r="EZ29" s="36">
        <v>19.670000000000002</v>
      </c>
      <c r="FA29" s="36" t="s">
        <v>513</v>
      </c>
      <c r="FB29" s="36">
        <v>9.17</v>
      </c>
      <c r="FC29" s="36">
        <v>10.41</v>
      </c>
      <c r="FD29" s="36">
        <v>3.95</v>
      </c>
      <c r="FE29" s="36">
        <v>17.97</v>
      </c>
      <c r="FF29" s="36" t="s">
        <v>513</v>
      </c>
      <c r="FG29" s="36">
        <v>12.11</v>
      </c>
      <c r="FH29" s="36">
        <v>12.67</v>
      </c>
      <c r="FI29" s="36">
        <v>8.7100000000000009</v>
      </c>
      <c r="FJ29" s="36">
        <v>16.559999999999999</v>
      </c>
      <c r="FK29" s="36" t="s">
        <v>513</v>
      </c>
      <c r="II29" s="36">
        <v>14.62</v>
      </c>
      <c r="IJ29" s="36">
        <v>13.47</v>
      </c>
      <c r="IM29" s="36" t="s">
        <v>513</v>
      </c>
      <c r="TW29" s="36" t="s">
        <v>523</v>
      </c>
      <c r="TX29" s="36" t="s">
        <v>515</v>
      </c>
      <c r="TY29" s="36">
        <v>1</v>
      </c>
      <c r="TZ29" s="36" t="s">
        <v>504</v>
      </c>
      <c r="UA29" s="36" t="s">
        <v>506</v>
      </c>
      <c r="UB29" s="36">
        <v>1</v>
      </c>
      <c r="UC29" s="36" t="s">
        <v>511</v>
      </c>
      <c r="UD29" s="36">
        <v>3</v>
      </c>
      <c r="UE29" s="36" t="s">
        <v>516</v>
      </c>
      <c r="UF29" s="36">
        <v>8.41</v>
      </c>
      <c r="UG29" s="36">
        <v>10.53</v>
      </c>
      <c r="UH29" s="36">
        <v>6.32</v>
      </c>
      <c r="UI29" s="36">
        <v>18.02</v>
      </c>
      <c r="UJ29" s="36" t="s">
        <v>513</v>
      </c>
      <c r="UK29" s="36">
        <v>13.64</v>
      </c>
      <c r="UL29" s="36">
        <v>12.84</v>
      </c>
      <c r="UM29" s="36">
        <v>9.36</v>
      </c>
      <c r="UN29" s="36">
        <v>17.89</v>
      </c>
      <c r="UO29" s="36" t="s">
        <v>513</v>
      </c>
      <c r="UP29" s="36">
        <v>13.11</v>
      </c>
      <c r="UQ29" s="36">
        <v>12.09</v>
      </c>
      <c r="UR29" s="36">
        <v>9.4</v>
      </c>
      <c r="US29" s="36">
        <v>15.2</v>
      </c>
      <c r="UT29" s="36" t="s">
        <v>513</v>
      </c>
      <c r="ZF29" s="36">
        <v>9.6300000000000008</v>
      </c>
      <c r="ZG29" s="36">
        <v>11.12</v>
      </c>
      <c r="ZH29" s="36">
        <v>5.44</v>
      </c>
      <c r="ZI29" s="36">
        <v>18.36</v>
      </c>
      <c r="ZJ29" s="36" t="s">
        <v>513</v>
      </c>
      <c r="ZK29" s="36">
        <v>7.2</v>
      </c>
      <c r="ZL29" s="36">
        <v>10.08</v>
      </c>
      <c r="ZM29" s="36">
        <v>4.8899999999999997</v>
      </c>
      <c r="ZN29" s="36">
        <v>20</v>
      </c>
      <c r="ZO29" s="36" t="s">
        <v>513</v>
      </c>
      <c r="ZP29" s="36">
        <v>11.85</v>
      </c>
      <c r="ZQ29" s="36">
        <v>11.34</v>
      </c>
      <c r="ZR29" s="36">
        <v>6.92</v>
      </c>
      <c r="ZS29" s="36">
        <v>17.23</v>
      </c>
      <c r="ZT29" s="36" t="s">
        <v>513</v>
      </c>
      <c r="AEF29" s="36">
        <v>5.5</v>
      </c>
      <c r="AEG29" s="36">
        <v>9.08</v>
      </c>
      <c r="AEH29" s="36">
        <v>5.38</v>
      </c>
      <c r="AEI29" s="36">
        <v>17.5</v>
      </c>
      <c r="AEJ29" s="36" t="s">
        <v>513</v>
      </c>
      <c r="AEK29" s="36">
        <v>8.4499999999999993</v>
      </c>
      <c r="AEL29" s="36">
        <v>10.17</v>
      </c>
      <c r="AEM29" s="36">
        <v>4.93</v>
      </c>
      <c r="AEN29" s="36">
        <v>17.27</v>
      </c>
      <c r="AEO29" s="36" t="s">
        <v>513</v>
      </c>
      <c r="AEP29" s="36">
        <v>12.36</v>
      </c>
      <c r="AEQ29" s="36">
        <v>13.37</v>
      </c>
      <c r="AER29" s="36">
        <v>8.1999999999999993</v>
      </c>
      <c r="AES29" s="36">
        <v>16</v>
      </c>
      <c r="AET29" s="36" t="s">
        <v>513</v>
      </c>
    </row>
    <row r="30" spans="1:936" x14ac:dyDescent="0.2">
      <c r="A30" s="4">
        <v>137</v>
      </c>
      <c r="B30" s="5" t="s">
        <v>1090</v>
      </c>
      <c r="C30" s="26">
        <f t="shared" si="31"/>
        <v>359.41809523809525</v>
      </c>
      <c r="D30" s="4">
        <f t="shared" si="1"/>
        <v>5</v>
      </c>
      <c r="E30" s="35">
        <f t="shared" si="2"/>
        <v>364.41809523809525</v>
      </c>
      <c r="F30" s="4">
        <v>105554</v>
      </c>
      <c r="G30" s="5" t="s">
        <v>596</v>
      </c>
      <c r="H30" s="5" t="s">
        <v>597</v>
      </c>
      <c r="I30" s="5" t="s">
        <v>527</v>
      </c>
      <c r="J30" s="4" t="s">
        <v>500</v>
      </c>
      <c r="K30" s="5" t="s">
        <v>501</v>
      </c>
      <c r="L30" s="5" t="s">
        <v>564</v>
      </c>
      <c r="M30" s="4" t="s">
        <v>504</v>
      </c>
      <c r="N30" s="5" t="s">
        <v>567</v>
      </c>
      <c r="O30" s="4" t="s">
        <v>1052</v>
      </c>
      <c r="Q30" s="6">
        <f>CHOOSE(MATCH(M30,{"P";"S";"ST2S";"STMG";"ES";"L";"DAEU";"STL";"STI2D";"SCI";"PA";"STAV"},0),0,100,15,0,5,0,0,10,0,20,10,10)</f>
        <v>100</v>
      </c>
      <c r="R30" s="4">
        <v>2</v>
      </c>
      <c r="S30" s="4">
        <v>2</v>
      </c>
      <c r="T30" s="4">
        <v>2</v>
      </c>
      <c r="U30" s="4">
        <f t="shared" si="3"/>
        <v>1</v>
      </c>
      <c r="V30" s="4">
        <v>4</v>
      </c>
      <c r="W30" s="10">
        <f t="shared" si="4"/>
        <v>28.571428571428573</v>
      </c>
      <c r="X30" s="5" t="s">
        <v>598</v>
      </c>
      <c r="Y30" s="4" t="s">
        <v>568</v>
      </c>
      <c r="Z30" s="12">
        <f>CHOOSE(MATCH(Y30,{"Faible";"Moyen";"Assez bon";"Bon";"Très bon"},0),-5,0,0,5,10)</f>
        <v>5</v>
      </c>
      <c r="AA30" s="15">
        <v>10.33</v>
      </c>
      <c r="AB30" s="4">
        <v>6</v>
      </c>
      <c r="AC30" s="4">
        <v>6.86</v>
      </c>
      <c r="AD30" s="4">
        <f t="shared" si="5"/>
        <v>3.4699999999999998</v>
      </c>
      <c r="AE30" s="4">
        <f t="shared" si="6"/>
        <v>24</v>
      </c>
      <c r="AF30" s="12">
        <f t="shared" si="7"/>
        <v>61.93</v>
      </c>
      <c r="AG30" s="4">
        <v>9.31</v>
      </c>
      <c r="AH30" s="4">
        <v>16</v>
      </c>
      <c r="AI30" s="4">
        <v>10.41</v>
      </c>
      <c r="AJ30" s="4">
        <f t="shared" si="8"/>
        <v>-1.0999999999999996</v>
      </c>
      <c r="AK30" s="4">
        <f t="shared" si="9"/>
        <v>14</v>
      </c>
      <c r="AL30" s="12">
        <f t="shared" si="10"/>
        <v>39.730000000000004</v>
      </c>
      <c r="AM30" s="5">
        <v>12.67</v>
      </c>
      <c r="AN30" s="4">
        <v>14</v>
      </c>
      <c r="AO30" s="4">
        <v>12.67</v>
      </c>
      <c r="AP30" s="4">
        <f t="shared" si="11"/>
        <v>0</v>
      </c>
      <c r="AQ30" s="4">
        <f t="shared" si="30"/>
        <v>16</v>
      </c>
      <c r="AR30" s="12">
        <f t="shared" si="13"/>
        <v>54.01</v>
      </c>
      <c r="AS30" s="20">
        <f t="shared" si="14"/>
        <v>155.66999999999999</v>
      </c>
      <c r="AT30" s="4">
        <v>14</v>
      </c>
      <c r="AU30" s="4">
        <v>13</v>
      </c>
      <c r="AV30" s="4">
        <v>11</v>
      </c>
      <c r="AW30" s="24">
        <f t="shared" si="15"/>
        <v>174.67</v>
      </c>
      <c r="AX30" s="28">
        <f t="shared" si="16"/>
        <v>303.24142857142857</v>
      </c>
      <c r="AY30" s="41">
        <f t="shared" si="17"/>
        <v>12.823333333333332</v>
      </c>
      <c r="AZ30" s="41">
        <f t="shared" si="18"/>
        <v>10.243333333333332</v>
      </c>
      <c r="BA30" s="9">
        <f t="shared" si="19"/>
        <v>2.58</v>
      </c>
      <c r="BB30" s="43">
        <f t="shared" si="20"/>
        <v>43.629999999999995</v>
      </c>
      <c r="BC30" s="41">
        <f t="shared" si="21"/>
        <v>9.99</v>
      </c>
      <c r="BD30" s="41">
        <f t="shared" si="22"/>
        <v>11.030000000000001</v>
      </c>
      <c r="BE30" s="9">
        <f t="shared" si="23"/>
        <v>-1.0400000000000009</v>
      </c>
      <c r="BF30" s="43">
        <f t="shared" si="24"/>
        <v>27.889999999999997</v>
      </c>
      <c r="BG30" s="41">
        <f t="shared" si="25"/>
        <v>13.08</v>
      </c>
      <c r="BH30" s="41">
        <f t="shared" si="26"/>
        <v>12.283333333333333</v>
      </c>
      <c r="BI30" s="9">
        <f t="shared" si="27"/>
        <v>0.79666666666666686</v>
      </c>
      <c r="BJ30" s="43">
        <f t="shared" si="28"/>
        <v>40.833333333333336</v>
      </c>
      <c r="BK30" s="45">
        <f t="shared" si="29"/>
        <v>112.35333333333332</v>
      </c>
      <c r="BL30" s="36">
        <v>9.31</v>
      </c>
      <c r="BM30" s="36">
        <v>16</v>
      </c>
      <c r="BN30" s="36">
        <v>28</v>
      </c>
      <c r="BO30" s="36">
        <v>12.67</v>
      </c>
      <c r="BP30" s="36">
        <v>14</v>
      </c>
      <c r="BQ30" s="36">
        <v>28</v>
      </c>
      <c r="DT30" s="36">
        <v>14.55</v>
      </c>
      <c r="DU30" s="36">
        <v>9</v>
      </c>
      <c r="DV30" s="36">
        <v>28</v>
      </c>
      <c r="DZ30" s="36">
        <v>14</v>
      </c>
      <c r="EA30" s="36">
        <v>13</v>
      </c>
      <c r="EC30" s="36">
        <v>11</v>
      </c>
      <c r="EN30" s="36" t="s">
        <v>510</v>
      </c>
      <c r="EO30" s="36" t="s">
        <v>503</v>
      </c>
      <c r="EP30" s="36">
        <v>10</v>
      </c>
      <c r="EQ30" s="36" t="s">
        <v>504</v>
      </c>
      <c r="ER30" s="36" t="s">
        <v>506</v>
      </c>
      <c r="ES30" s="36">
        <v>1</v>
      </c>
      <c r="ET30" s="36" t="s">
        <v>511</v>
      </c>
      <c r="EU30" s="36">
        <v>2</v>
      </c>
      <c r="EV30" s="36" t="s">
        <v>512</v>
      </c>
      <c r="EW30" s="36">
        <v>10.33</v>
      </c>
      <c r="EX30" s="36">
        <v>6.86</v>
      </c>
      <c r="EY30" s="36">
        <v>0</v>
      </c>
      <c r="EZ30" s="36">
        <v>19.670000000000002</v>
      </c>
      <c r="FA30" s="36" t="s">
        <v>513</v>
      </c>
      <c r="FB30" s="36">
        <v>9.31</v>
      </c>
      <c r="FC30" s="36">
        <v>10.41</v>
      </c>
      <c r="FD30" s="36">
        <v>3.95</v>
      </c>
      <c r="FE30" s="36">
        <v>17.97</v>
      </c>
      <c r="FF30" s="36" t="s">
        <v>513</v>
      </c>
      <c r="FG30" s="36">
        <v>12.67</v>
      </c>
      <c r="FH30" s="36">
        <v>12.67</v>
      </c>
      <c r="FI30" s="36">
        <v>8.7100000000000009</v>
      </c>
      <c r="FJ30" s="36">
        <v>16.559999999999999</v>
      </c>
      <c r="FK30" s="36" t="s">
        <v>513</v>
      </c>
      <c r="II30" s="36">
        <v>14.55</v>
      </c>
      <c r="IJ30" s="36">
        <v>13.47</v>
      </c>
      <c r="IK30" s="36">
        <v>9.09</v>
      </c>
      <c r="IL30" s="36">
        <v>17.579999999999998</v>
      </c>
      <c r="IM30" s="36" t="s">
        <v>513</v>
      </c>
      <c r="TW30" s="36" t="s">
        <v>523</v>
      </c>
      <c r="TX30" s="36" t="s">
        <v>515</v>
      </c>
      <c r="TY30" s="36">
        <v>1</v>
      </c>
      <c r="TZ30" s="36" t="s">
        <v>504</v>
      </c>
      <c r="UA30" s="36" t="s">
        <v>506</v>
      </c>
      <c r="UB30" s="36">
        <v>1</v>
      </c>
      <c r="UC30" s="36" t="s">
        <v>511</v>
      </c>
      <c r="UD30" s="36">
        <v>3</v>
      </c>
      <c r="UE30" s="36" t="s">
        <v>516</v>
      </c>
      <c r="UF30" s="36">
        <v>12.8</v>
      </c>
      <c r="UG30" s="36">
        <v>10.53</v>
      </c>
      <c r="UJ30" s="36" t="s">
        <v>513</v>
      </c>
      <c r="UK30" s="36">
        <v>12.33</v>
      </c>
      <c r="UL30" s="36">
        <v>12.84</v>
      </c>
      <c r="UO30" s="36" t="s">
        <v>513</v>
      </c>
      <c r="UP30" s="36">
        <v>13</v>
      </c>
      <c r="UQ30" s="36">
        <v>12.09</v>
      </c>
      <c r="UT30" s="36" t="s">
        <v>513</v>
      </c>
      <c r="ZF30" s="36">
        <v>14.29</v>
      </c>
      <c r="ZG30" s="36">
        <v>11.12</v>
      </c>
      <c r="ZJ30" s="36" t="s">
        <v>513</v>
      </c>
      <c r="ZK30" s="36">
        <v>9.82</v>
      </c>
      <c r="ZL30" s="36">
        <v>10.08</v>
      </c>
      <c r="ZO30" s="36" t="s">
        <v>513</v>
      </c>
      <c r="ZP30" s="36">
        <v>11.57</v>
      </c>
      <c r="ZQ30" s="36">
        <v>11.39</v>
      </c>
      <c r="ZT30" s="36" t="s">
        <v>513</v>
      </c>
      <c r="AEF30" s="36">
        <v>11.38</v>
      </c>
      <c r="AEG30" s="36">
        <v>9.08</v>
      </c>
      <c r="AEJ30" s="36" t="s">
        <v>513</v>
      </c>
      <c r="AEK30" s="36">
        <v>7.82</v>
      </c>
      <c r="AEL30" s="36">
        <v>10.17</v>
      </c>
      <c r="AEO30" s="36" t="s">
        <v>513</v>
      </c>
      <c r="AEP30" s="36">
        <v>14.67</v>
      </c>
      <c r="AEQ30" s="36">
        <v>13.37</v>
      </c>
      <c r="AET30" s="36" t="s">
        <v>513</v>
      </c>
    </row>
    <row r="31" spans="1:936" x14ac:dyDescent="0.2">
      <c r="A31" s="4">
        <v>137</v>
      </c>
      <c r="B31" s="5" t="s">
        <v>1090</v>
      </c>
      <c r="C31" s="26">
        <f t="shared" si="31"/>
        <v>371.29309523809525</v>
      </c>
      <c r="D31" s="4">
        <f t="shared" si="1"/>
        <v>5</v>
      </c>
      <c r="E31" s="35">
        <f t="shared" si="2"/>
        <v>376.29309523809525</v>
      </c>
      <c r="F31" s="4">
        <v>105559</v>
      </c>
      <c r="G31" s="5" t="s">
        <v>599</v>
      </c>
      <c r="H31" s="5" t="s">
        <v>600</v>
      </c>
      <c r="I31" s="5" t="s">
        <v>499</v>
      </c>
      <c r="J31" s="4" t="s">
        <v>500</v>
      </c>
      <c r="K31" s="5" t="s">
        <v>501</v>
      </c>
      <c r="L31" s="5" t="s">
        <v>564</v>
      </c>
      <c r="M31" s="4" t="s">
        <v>504</v>
      </c>
      <c r="N31" s="5" t="s">
        <v>567</v>
      </c>
      <c r="O31" s="4" t="s">
        <v>1052</v>
      </c>
      <c r="Q31" s="6">
        <f>CHOOSE(MATCH(M31,{"P";"S";"ST2S";"STMG";"ES";"L";"DAEU";"STL";"STI2D";"SCI";"PA";"STAV"},0),0,100,15,0,5,0,0,10,0,20,10,10)</f>
        <v>100</v>
      </c>
      <c r="R31" s="4">
        <v>2</v>
      </c>
      <c r="S31" s="4">
        <v>2</v>
      </c>
      <c r="T31" s="4">
        <v>2</v>
      </c>
      <c r="U31" s="4">
        <f t="shared" si="3"/>
        <v>1</v>
      </c>
      <c r="V31" s="4">
        <v>4</v>
      </c>
      <c r="W31" s="10">
        <f t="shared" si="4"/>
        <v>28.571428571428573</v>
      </c>
      <c r="X31" s="5" t="s">
        <v>601</v>
      </c>
      <c r="Y31" s="4" t="s">
        <v>568</v>
      </c>
      <c r="Z31" s="12">
        <f>CHOOSE(MATCH(Y31,{"Faible";"Moyen";"Assez bon";"Bon";"Très bon"},0),-5,0,0,5,10)</f>
        <v>5</v>
      </c>
      <c r="AA31" s="15">
        <v>8.67</v>
      </c>
      <c r="AB31" s="4">
        <v>10</v>
      </c>
      <c r="AC31" s="4">
        <v>6.86</v>
      </c>
      <c r="AD31" s="4">
        <f t="shared" si="5"/>
        <v>1.8099999999999996</v>
      </c>
      <c r="AE31" s="4">
        <f t="shared" si="6"/>
        <v>20</v>
      </c>
      <c r="AF31" s="12">
        <f t="shared" si="7"/>
        <v>49.629999999999995</v>
      </c>
      <c r="AG31" s="4">
        <v>11.73</v>
      </c>
      <c r="AH31" s="4">
        <v>9</v>
      </c>
      <c r="AI31" s="4">
        <v>10.41</v>
      </c>
      <c r="AJ31" s="4">
        <f t="shared" si="8"/>
        <v>1.3200000000000003</v>
      </c>
      <c r="AK31" s="4">
        <f t="shared" si="9"/>
        <v>21</v>
      </c>
      <c r="AL31" s="12">
        <f t="shared" si="10"/>
        <v>58.83</v>
      </c>
      <c r="AM31" s="5">
        <v>12.67</v>
      </c>
      <c r="AN31" s="4">
        <v>14</v>
      </c>
      <c r="AO31" s="4">
        <v>12.67</v>
      </c>
      <c r="AP31" s="4">
        <f t="shared" si="11"/>
        <v>0</v>
      </c>
      <c r="AQ31" s="4">
        <f t="shared" si="30"/>
        <v>16</v>
      </c>
      <c r="AR31" s="12">
        <f t="shared" si="13"/>
        <v>54.01</v>
      </c>
      <c r="AS31" s="20">
        <f t="shared" si="14"/>
        <v>162.47</v>
      </c>
      <c r="AT31" s="4">
        <v>12</v>
      </c>
      <c r="AU31" s="4">
        <v>8</v>
      </c>
      <c r="AV31" s="4">
        <v>20</v>
      </c>
      <c r="AW31" s="24">
        <f t="shared" si="15"/>
        <v>182.47</v>
      </c>
      <c r="AX31" s="28">
        <f t="shared" si="16"/>
        <v>311.04142857142858</v>
      </c>
      <c r="AY31" s="41">
        <f t="shared" si="17"/>
        <v>13.376666666666667</v>
      </c>
      <c r="AZ31" s="41">
        <f t="shared" si="18"/>
        <v>10.243333333333332</v>
      </c>
      <c r="BA31" s="9">
        <f t="shared" si="19"/>
        <v>3.1333333333333346</v>
      </c>
      <c r="BB31" s="43">
        <f t="shared" si="20"/>
        <v>46.396666666666675</v>
      </c>
      <c r="BC31" s="41">
        <f t="shared" si="21"/>
        <v>10.766666666666666</v>
      </c>
      <c r="BD31" s="41">
        <f t="shared" si="22"/>
        <v>11.030000000000001</v>
      </c>
      <c r="BE31" s="9">
        <f t="shared" si="23"/>
        <v>-0.26333333333333542</v>
      </c>
      <c r="BF31" s="43">
        <f t="shared" si="24"/>
        <v>31.773333333333326</v>
      </c>
      <c r="BG31" s="41">
        <f t="shared" si="25"/>
        <v>13.373333333333333</v>
      </c>
      <c r="BH31" s="41">
        <f t="shared" si="26"/>
        <v>12.266666666666666</v>
      </c>
      <c r="BI31" s="9">
        <f t="shared" si="27"/>
        <v>1.1066666666666674</v>
      </c>
      <c r="BJ31" s="43">
        <f t="shared" si="28"/>
        <v>42.333333333333329</v>
      </c>
      <c r="BK31" s="45">
        <f t="shared" si="29"/>
        <v>120.50333333333333</v>
      </c>
      <c r="BL31" s="36">
        <v>11.73</v>
      </c>
      <c r="BM31" s="36">
        <v>9</v>
      </c>
      <c r="BN31" s="36">
        <v>28</v>
      </c>
      <c r="BO31" s="36">
        <v>12.67</v>
      </c>
      <c r="BP31" s="36">
        <v>14</v>
      </c>
      <c r="BQ31" s="36">
        <v>28</v>
      </c>
      <c r="DT31" s="36">
        <v>14.62</v>
      </c>
      <c r="DU31" s="36">
        <v>7</v>
      </c>
      <c r="DV31" s="36">
        <v>28</v>
      </c>
      <c r="DZ31" s="36">
        <v>12</v>
      </c>
      <c r="EA31" s="36">
        <v>8</v>
      </c>
      <c r="EC31" s="36">
        <v>20</v>
      </c>
      <c r="EN31" s="36" t="s">
        <v>510</v>
      </c>
      <c r="EO31" s="36" t="s">
        <v>503</v>
      </c>
      <c r="EP31" s="36">
        <v>10</v>
      </c>
      <c r="EQ31" s="36" t="s">
        <v>504</v>
      </c>
      <c r="ER31" s="36" t="s">
        <v>506</v>
      </c>
      <c r="ES31" s="36">
        <v>1</v>
      </c>
      <c r="ET31" s="36" t="s">
        <v>511</v>
      </c>
      <c r="EU31" s="36">
        <v>2</v>
      </c>
      <c r="EV31" s="36" t="s">
        <v>512</v>
      </c>
      <c r="EW31" s="36">
        <v>8.67</v>
      </c>
      <c r="EX31" s="36">
        <v>6.86</v>
      </c>
      <c r="EY31" s="36">
        <v>0</v>
      </c>
      <c r="EZ31" s="36">
        <v>19.670000000000002</v>
      </c>
      <c r="FA31" s="36" t="s">
        <v>513</v>
      </c>
      <c r="FB31" s="36">
        <v>11.73</v>
      </c>
      <c r="FC31" s="36">
        <v>10.41</v>
      </c>
      <c r="FD31" s="36">
        <v>3.95</v>
      </c>
      <c r="FE31" s="36">
        <v>17.97</v>
      </c>
      <c r="FF31" s="36" t="s">
        <v>513</v>
      </c>
      <c r="FG31" s="36">
        <v>12.67</v>
      </c>
      <c r="FH31" s="36">
        <v>12.67</v>
      </c>
      <c r="FI31" s="36">
        <v>8.7100000000000009</v>
      </c>
      <c r="FJ31" s="36">
        <v>16.559999999999999</v>
      </c>
      <c r="FK31" s="36" t="s">
        <v>513</v>
      </c>
      <c r="II31" s="36">
        <v>14.62</v>
      </c>
      <c r="IJ31" s="36">
        <v>13.47</v>
      </c>
      <c r="IM31" s="36" t="s">
        <v>513</v>
      </c>
      <c r="TW31" s="36" t="s">
        <v>523</v>
      </c>
      <c r="TX31" s="36" t="s">
        <v>515</v>
      </c>
      <c r="TY31" s="36">
        <v>1</v>
      </c>
      <c r="TZ31" s="36" t="s">
        <v>504</v>
      </c>
      <c r="UA31" s="36" t="s">
        <v>506</v>
      </c>
      <c r="UB31" s="36">
        <v>1</v>
      </c>
      <c r="UC31" s="36" t="s">
        <v>511</v>
      </c>
      <c r="UD31" s="36">
        <v>3</v>
      </c>
      <c r="UE31" s="36" t="s">
        <v>516</v>
      </c>
      <c r="UF31" s="36">
        <v>13.73</v>
      </c>
      <c r="UG31" s="36">
        <v>10.53</v>
      </c>
      <c r="UH31" s="36">
        <v>6.32</v>
      </c>
      <c r="UI31" s="36">
        <v>18.02</v>
      </c>
      <c r="UJ31" s="36" t="s">
        <v>513</v>
      </c>
      <c r="UK31" s="36">
        <v>11.54</v>
      </c>
      <c r="UL31" s="36">
        <v>12.84</v>
      </c>
      <c r="UM31" s="36">
        <v>9.36</v>
      </c>
      <c r="UN31" s="36">
        <v>17.89</v>
      </c>
      <c r="UO31" s="36" t="s">
        <v>513</v>
      </c>
      <c r="UP31" s="36">
        <v>12.75</v>
      </c>
      <c r="UQ31" s="36">
        <v>12.09</v>
      </c>
      <c r="UR31" s="36">
        <v>9.4</v>
      </c>
      <c r="US31" s="36">
        <v>15.2</v>
      </c>
      <c r="UT31" s="36" t="s">
        <v>513</v>
      </c>
      <c r="ZF31" s="36">
        <v>15.4</v>
      </c>
      <c r="ZG31" s="36">
        <v>11.12</v>
      </c>
      <c r="ZH31" s="36">
        <v>5.44</v>
      </c>
      <c r="ZI31" s="36">
        <v>18.36</v>
      </c>
      <c r="ZJ31" s="36" t="s">
        <v>513</v>
      </c>
      <c r="ZK31" s="36">
        <v>10.67</v>
      </c>
      <c r="ZL31" s="36">
        <v>10.08</v>
      </c>
      <c r="ZM31" s="36">
        <v>4.8899999999999997</v>
      </c>
      <c r="ZN31" s="36">
        <v>20</v>
      </c>
      <c r="ZO31" s="36" t="s">
        <v>513</v>
      </c>
      <c r="ZP31" s="36">
        <v>12.29</v>
      </c>
      <c r="ZQ31" s="36">
        <v>11.34</v>
      </c>
      <c r="ZR31" s="36">
        <v>6.92</v>
      </c>
      <c r="ZS31" s="36">
        <v>17.23</v>
      </c>
      <c r="ZT31" s="36" t="s">
        <v>513</v>
      </c>
      <c r="AEF31" s="36">
        <v>11</v>
      </c>
      <c r="AEG31" s="36">
        <v>9.08</v>
      </c>
      <c r="AEH31" s="36">
        <v>5.38</v>
      </c>
      <c r="AEI31" s="36">
        <v>17.5</v>
      </c>
      <c r="AEJ31" s="36" t="s">
        <v>513</v>
      </c>
      <c r="AEK31" s="36">
        <v>10.09</v>
      </c>
      <c r="AEL31" s="36">
        <v>10.17</v>
      </c>
      <c r="AEM31" s="36">
        <v>4.93</v>
      </c>
      <c r="AEN31" s="36">
        <v>17.27</v>
      </c>
      <c r="AEO31" s="36" t="s">
        <v>513</v>
      </c>
      <c r="AEP31" s="36">
        <v>15.08</v>
      </c>
      <c r="AEQ31" s="36">
        <v>13.37</v>
      </c>
      <c r="AER31" s="36">
        <v>8.1999999999999993</v>
      </c>
      <c r="AES31" s="36">
        <v>16</v>
      </c>
      <c r="AET31" s="36" t="s">
        <v>513</v>
      </c>
    </row>
    <row r="32" spans="1:936" x14ac:dyDescent="0.2">
      <c r="A32" s="4">
        <v>137</v>
      </c>
      <c r="B32" s="5" t="s">
        <v>1090</v>
      </c>
      <c r="C32" s="26">
        <f t="shared" si="31"/>
        <v>163.39128205128205</v>
      </c>
      <c r="D32" s="4">
        <f t="shared" si="1"/>
        <v>0</v>
      </c>
      <c r="E32" s="35">
        <f t="shared" si="2"/>
        <v>163.39128205128205</v>
      </c>
      <c r="F32" s="4">
        <v>105687</v>
      </c>
      <c r="G32" s="5" t="s">
        <v>616</v>
      </c>
      <c r="H32" s="5" t="s">
        <v>617</v>
      </c>
      <c r="I32" s="5" t="s">
        <v>499</v>
      </c>
      <c r="J32" s="4" t="s">
        <v>507</v>
      </c>
      <c r="K32" s="5" t="s">
        <v>501</v>
      </c>
      <c r="L32" s="5" t="s">
        <v>618</v>
      </c>
      <c r="M32" s="4" t="s">
        <v>619</v>
      </c>
      <c r="N32" s="5" t="s">
        <v>619</v>
      </c>
      <c r="Q32" s="6">
        <f>CHOOSE(MATCH(M32,{"P";"S";"ST2S";"STMG";"ES";"L";"DAEU";"STL";"STI2D";"SCI";"PA";"STAV"},0),0,100,15,0,5,0,0,10,0,20,10,10)</f>
        <v>10</v>
      </c>
      <c r="R32" s="4">
        <v>3</v>
      </c>
      <c r="S32" s="4">
        <v>4</v>
      </c>
      <c r="T32" s="4">
        <v>3</v>
      </c>
      <c r="U32" s="4">
        <f t="shared" si="3"/>
        <v>3</v>
      </c>
      <c r="V32" s="4">
        <v>2</v>
      </c>
      <c r="W32" s="10">
        <f t="shared" si="4"/>
        <v>15.384615384615385</v>
      </c>
      <c r="Y32" s="4" t="s">
        <v>509</v>
      </c>
      <c r="Z32" s="12">
        <f>CHOOSE(MATCH(Y32,{"Faible";"Moyen";"Assez bon";"Bon";"Très bon"},0),-5,0,0,5,10)</f>
        <v>0</v>
      </c>
      <c r="AA32" s="15">
        <v>7.69</v>
      </c>
      <c r="AB32" s="4">
        <v>14</v>
      </c>
      <c r="AC32" s="4">
        <v>8.41</v>
      </c>
      <c r="AD32" s="4">
        <f t="shared" si="5"/>
        <v>-0.71999999999999975</v>
      </c>
      <c r="AE32" s="4">
        <f t="shared" si="6"/>
        <v>16</v>
      </c>
      <c r="AF32" s="12">
        <f t="shared" si="7"/>
        <v>37.630000000000003</v>
      </c>
      <c r="AG32" s="4">
        <v>12.33</v>
      </c>
      <c r="AH32" s="4">
        <v>13</v>
      </c>
      <c r="AI32" s="4">
        <v>13.33</v>
      </c>
      <c r="AJ32" s="4">
        <f t="shared" si="8"/>
        <v>-1</v>
      </c>
      <c r="AK32" s="4">
        <f t="shared" si="9"/>
        <v>17</v>
      </c>
      <c r="AL32" s="12">
        <f t="shared" si="10"/>
        <v>51.99</v>
      </c>
      <c r="AM32" s="5"/>
      <c r="AN32" s="4"/>
      <c r="AO32" s="4"/>
      <c r="AP32" s="4">
        <f t="shared" si="11"/>
        <v>0</v>
      </c>
      <c r="AQ32" s="4">
        <f t="shared" si="30"/>
        <v>30</v>
      </c>
      <c r="AR32" s="12">
        <f t="shared" si="13"/>
        <v>30</v>
      </c>
      <c r="AS32" s="20">
        <f t="shared" si="14"/>
        <v>119.62</v>
      </c>
      <c r="AW32" s="24">
        <f t="shared" si="15"/>
        <v>119.62</v>
      </c>
      <c r="AX32" s="28">
        <f t="shared" si="16"/>
        <v>145.00461538461539</v>
      </c>
      <c r="AY32" s="41">
        <f t="shared" si="17"/>
        <v>6.28</v>
      </c>
      <c r="AZ32" s="41">
        <f t="shared" si="18"/>
        <v>6.8066666666666675</v>
      </c>
      <c r="BA32" s="9">
        <f t="shared" si="19"/>
        <v>-0.52666666666666728</v>
      </c>
      <c r="BB32" s="43">
        <f t="shared" si="20"/>
        <v>17.786666666666665</v>
      </c>
      <c r="BC32" s="41">
        <f t="shared" si="21"/>
        <v>6.38</v>
      </c>
      <c r="BD32" s="41">
        <f t="shared" si="22"/>
        <v>6.456666666666667</v>
      </c>
      <c r="BE32" s="9">
        <f t="shared" si="23"/>
        <v>-7.6666666666667105E-2</v>
      </c>
      <c r="BF32" s="43">
        <f t="shared" si="24"/>
        <v>18.986666666666665</v>
      </c>
      <c r="BG32" s="41">
        <f t="shared" si="25"/>
        <v>0</v>
      </c>
      <c r="BH32" s="41">
        <f t="shared" si="26"/>
        <v>0</v>
      </c>
      <c r="BI32" s="9">
        <f t="shared" si="27"/>
        <v>0</v>
      </c>
      <c r="BJ32" s="43">
        <f t="shared" si="28"/>
        <v>0</v>
      </c>
      <c r="BK32" s="45">
        <f t="shared" si="29"/>
        <v>36.773333333333326</v>
      </c>
      <c r="BL32" s="36">
        <v>12.33</v>
      </c>
      <c r="BM32" s="36">
        <v>13</v>
      </c>
      <c r="BN32" s="36">
        <v>21</v>
      </c>
      <c r="BR32" s="36">
        <v>13.34</v>
      </c>
      <c r="BS32" s="36">
        <v>9</v>
      </c>
      <c r="BT32" s="36">
        <v>21</v>
      </c>
      <c r="EI32" s="36">
        <v>8</v>
      </c>
      <c r="EN32" s="36" t="s">
        <v>510</v>
      </c>
      <c r="EO32" s="36" t="s">
        <v>503</v>
      </c>
      <c r="EP32" s="36">
        <v>10</v>
      </c>
      <c r="EQ32" s="36" t="s">
        <v>619</v>
      </c>
      <c r="ER32" s="36" t="s">
        <v>620</v>
      </c>
      <c r="ES32" s="36">
        <v>2</v>
      </c>
      <c r="ET32" s="36" t="s">
        <v>575</v>
      </c>
      <c r="EU32" s="36">
        <v>2</v>
      </c>
      <c r="EV32" s="36" t="s">
        <v>512</v>
      </c>
      <c r="EW32" s="36">
        <v>7.69</v>
      </c>
      <c r="EX32" s="36">
        <v>8.41</v>
      </c>
      <c r="EY32" s="36">
        <v>3.94</v>
      </c>
      <c r="EZ32" s="36">
        <v>13</v>
      </c>
      <c r="FA32" s="36" t="s">
        <v>513</v>
      </c>
      <c r="FB32" s="36">
        <v>12.33</v>
      </c>
      <c r="FC32" s="36">
        <v>13.33</v>
      </c>
      <c r="FD32" s="36">
        <v>9</v>
      </c>
      <c r="FE32" s="36">
        <v>17.670000000000002</v>
      </c>
      <c r="FF32" s="36" t="s">
        <v>513</v>
      </c>
      <c r="FL32" s="36">
        <v>13.34</v>
      </c>
      <c r="FM32" s="36">
        <v>13.32</v>
      </c>
      <c r="FN32" s="36">
        <v>11</v>
      </c>
      <c r="FO32" s="36">
        <v>15.94</v>
      </c>
      <c r="FP32" s="36" t="s">
        <v>513</v>
      </c>
      <c r="TW32" s="36" t="s">
        <v>523</v>
      </c>
      <c r="TX32" s="36" t="s">
        <v>515</v>
      </c>
      <c r="TY32" s="36">
        <v>1</v>
      </c>
      <c r="TZ32" s="36" t="s">
        <v>619</v>
      </c>
      <c r="UA32" s="36" t="s">
        <v>620</v>
      </c>
      <c r="UB32" s="36">
        <v>2</v>
      </c>
      <c r="UC32" s="36" t="s">
        <v>575</v>
      </c>
      <c r="UD32" s="36">
        <v>3</v>
      </c>
      <c r="UE32" s="36" t="s">
        <v>516</v>
      </c>
      <c r="UF32" s="36">
        <v>10.95</v>
      </c>
      <c r="UG32" s="36">
        <v>10.98</v>
      </c>
      <c r="UJ32" s="36" t="s">
        <v>513</v>
      </c>
      <c r="UK32" s="36">
        <v>7.5</v>
      </c>
      <c r="UL32" s="36">
        <v>8.23</v>
      </c>
      <c r="UO32" s="36" t="s">
        <v>513</v>
      </c>
      <c r="UU32" s="36">
        <v>13.83</v>
      </c>
      <c r="UV32" s="36">
        <v>14.27</v>
      </c>
      <c r="UY32" s="36" t="s">
        <v>513</v>
      </c>
      <c r="ZF32" s="36">
        <v>7.89</v>
      </c>
      <c r="ZG32" s="36">
        <v>9.44</v>
      </c>
      <c r="ZJ32" s="36" t="s">
        <v>513</v>
      </c>
      <c r="ZK32" s="36">
        <v>11.64</v>
      </c>
      <c r="ZL32" s="36">
        <v>11.14</v>
      </c>
      <c r="ZO32" s="36" t="s">
        <v>513</v>
      </c>
      <c r="ZU32" s="36">
        <v>12.22</v>
      </c>
      <c r="ZV32" s="36">
        <v>10.9</v>
      </c>
      <c r="ZY32" s="36" t="s">
        <v>513</v>
      </c>
    </row>
    <row r="33" spans="1:831" x14ac:dyDescent="0.2">
      <c r="A33" s="4">
        <v>137</v>
      </c>
      <c r="B33" s="5" t="s">
        <v>1090</v>
      </c>
      <c r="C33" s="26">
        <f t="shared" si="31"/>
        <v>239.465</v>
      </c>
      <c r="D33" s="4">
        <f t="shared" si="1"/>
        <v>0</v>
      </c>
      <c r="E33" s="35">
        <f t="shared" si="2"/>
        <v>239.465</v>
      </c>
      <c r="F33" s="4">
        <v>105688</v>
      </c>
      <c r="G33" s="5" t="s">
        <v>621</v>
      </c>
      <c r="H33" s="5" t="s">
        <v>622</v>
      </c>
      <c r="I33" s="5" t="s">
        <v>499</v>
      </c>
      <c r="J33" s="4" t="s">
        <v>500</v>
      </c>
      <c r="K33" s="5" t="s">
        <v>501</v>
      </c>
      <c r="L33" s="5" t="s">
        <v>618</v>
      </c>
      <c r="M33" s="4" t="s">
        <v>619</v>
      </c>
      <c r="N33" s="5" t="s">
        <v>619</v>
      </c>
      <c r="Q33" s="6">
        <f>CHOOSE(MATCH(M33,{"P";"S";"ST2S";"STMG";"ES";"L";"DAEU";"STL";"STI2D";"SCI";"PA";"STAV"},0),0,100,15,0,5,0,0,10,0,20,10,10)</f>
        <v>10</v>
      </c>
      <c r="R33" s="4">
        <v>2</v>
      </c>
      <c r="S33" s="4">
        <v>2</v>
      </c>
      <c r="T33" s="4">
        <v>1</v>
      </c>
      <c r="U33" s="4">
        <f t="shared" si="3"/>
        <v>3</v>
      </c>
      <c r="V33" s="4">
        <v>2</v>
      </c>
      <c r="W33" s="10">
        <f t="shared" si="4"/>
        <v>25</v>
      </c>
      <c r="Y33" s="4" t="s">
        <v>509</v>
      </c>
      <c r="Z33" s="12">
        <f>CHOOSE(MATCH(Y33,{"Faible";"Moyen";"Assez bon";"Bon";"Très bon"},0),-5,0,0,5,10)</f>
        <v>0</v>
      </c>
      <c r="AA33" s="15">
        <v>12.17</v>
      </c>
      <c r="AB33" s="4">
        <v>2</v>
      </c>
      <c r="AC33" s="4">
        <v>8.41</v>
      </c>
      <c r="AD33" s="4">
        <f t="shared" si="5"/>
        <v>3.76</v>
      </c>
      <c r="AE33" s="4">
        <f t="shared" si="6"/>
        <v>28</v>
      </c>
      <c r="AF33" s="12">
        <f t="shared" si="7"/>
        <v>72.03</v>
      </c>
      <c r="AG33" s="4">
        <v>15</v>
      </c>
      <c r="AH33" s="4">
        <v>7</v>
      </c>
      <c r="AI33" s="4">
        <v>13.33</v>
      </c>
      <c r="AJ33" s="4">
        <f t="shared" si="8"/>
        <v>1.67</v>
      </c>
      <c r="AK33" s="4">
        <f t="shared" si="9"/>
        <v>23</v>
      </c>
      <c r="AL33" s="12">
        <f t="shared" si="10"/>
        <v>71.34</v>
      </c>
      <c r="AM33" s="5"/>
      <c r="AN33" s="4"/>
      <c r="AO33" s="4"/>
      <c r="AP33" s="4">
        <f t="shared" si="11"/>
        <v>0</v>
      </c>
      <c r="AQ33" s="4">
        <f t="shared" si="30"/>
        <v>30</v>
      </c>
      <c r="AR33" s="12">
        <f t="shared" si="13"/>
        <v>30</v>
      </c>
      <c r="AS33" s="20">
        <f t="shared" si="14"/>
        <v>173.37</v>
      </c>
      <c r="AW33" s="24">
        <f t="shared" si="15"/>
        <v>173.37</v>
      </c>
      <c r="AX33" s="28">
        <f t="shared" si="16"/>
        <v>208.37</v>
      </c>
      <c r="AY33" s="41">
        <f t="shared" si="17"/>
        <v>11.83</v>
      </c>
      <c r="AZ33" s="41">
        <f t="shared" si="18"/>
        <v>10.466666666666667</v>
      </c>
      <c r="BA33" s="9">
        <f t="shared" si="19"/>
        <v>1.3633333333333333</v>
      </c>
      <c r="BB33" s="43">
        <f t="shared" si="20"/>
        <v>38.216666666666669</v>
      </c>
      <c r="BC33" s="41">
        <f t="shared" si="21"/>
        <v>8.6733333333333338</v>
      </c>
      <c r="BD33" s="41">
        <f t="shared" si="22"/>
        <v>9.6966666666666672</v>
      </c>
      <c r="BE33" s="9">
        <f t="shared" si="23"/>
        <v>-1.0233333333333334</v>
      </c>
      <c r="BF33" s="43">
        <f t="shared" si="24"/>
        <v>23.973333333333336</v>
      </c>
      <c r="BG33" s="41">
        <f t="shared" si="25"/>
        <v>0</v>
      </c>
      <c r="BH33" s="41">
        <f t="shared" si="26"/>
        <v>0</v>
      </c>
      <c r="BI33" s="9">
        <f t="shared" si="27"/>
        <v>0</v>
      </c>
      <c r="BJ33" s="43">
        <f t="shared" si="28"/>
        <v>0</v>
      </c>
      <c r="BK33" s="45">
        <f t="shared" si="29"/>
        <v>62.190000000000005</v>
      </c>
      <c r="BL33" s="36">
        <v>15</v>
      </c>
      <c r="BM33" s="36">
        <v>7</v>
      </c>
      <c r="BN33" s="36">
        <v>21</v>
      </c>
      <c r="BR33" s="36">
        <v>13.58</v>
      </c>
      <c r="BS33" s="36">
        <v>8</v>
      </c>
      <c r="BT33" s="36">
        <v>21</v>
      </c>
      <c r="EI33" s="36">
        <v>14</v>
      </c>
      <c r="EN33" s="36" t="s">
        <v>510</v>
      </c>
      <c r="EO33" s="36" t="s">
        <v>503</v>
      </c>
      <c r="EP33" s="36">
        <v>10</v>
      </c>
      <c r="EQ33" s="36" t="s">
        <v>619</v>
      </c>
      <c r="ER33" s="36" t="s">
        <v>620</v>
      </c>
      <c r="ES33" s="36">
        <v>2</v>
      </c>
      <c r="ET33" s="36" t="s">
        <v>575</v>
      </c>
      <c r="EU33" s="36">
        <v>2</v>
      </c>
      <c r="EV33" s="36" t="s">
        <v>512</v>
      </c>
      <c r="EW33" s="36">
        <v>12.17</v>
      </c>
      <c r="EX33" s="36">
        <v>8.41</v>
      </c>
      <c r="EY33" s="36">
        <v>3.94</v>
      </c>
      <c r="EZ33" s="36">
        <v>13</v>
      </c>
      <c r="FA33" s="36" t="s">
        <v>513</v>
      </c>
      <c r="FB33" s="36">
        <v>15</v>
      </c>
      <c r="FC33" s="36">
        <v>13.33</v>
      </c>
      <c r="FD33" s="36">
        <v>9</v>
      </c>
      <c r="FE33" s="36">
        <v>17.670000000000002</v>
      </c>
      <c r="FF33" s="36" t="s">
        <v>513</v>
      </c>
      <c r="FL33" s="36">
        <v>13.58</v>
      </c>
      <c r="FM33" s="36">
        <v>13.32</v>
      </c>
      <c r="FN33" s="36">
        <v>11</v>
      </c>
      <c r="FO33" s="36">
        <v>15.94</v>
      </c>
      <c r="FP33" s="36" t="s">
        <v>513</v>
      </c>
      <c r="TW33" s="36" t="s">
        <v>523</v>
      </c>
      <c r="TX33" s="36" t="s">
        <v>515</v>
      </c>
      <c r="TY33" s="36">
        <v>1</v>
      </c>
      <c r="TZ33" s="36" t="s">
        <v>619</v>
      </c>
      <c r="UA33" s="36" t="s">
        <v>620</v>
      </c>
      <c r="UB33" s="36">
        <v>2</v>
      </c>
      <c r="UC33" s="36" t="s">
        <v>575</v>
      </c>
      <c r="UD33" s="36">
        <v>3</v>
      </c>
      <c r="UE33" s="36" t="s">
        <v>516</v>
      </c>
      <c r="UF33" s="36">
        <v>10.81</v>
      </c>
      <c r="UG33" s="36">
        <v>10.98</v>
      </c>
      <c r="UJ33" s="36" t="s">
        <v>513</v>
      </c>
      <c r="UK33" s="36">
        <v>4.5999999999999996</v>
      </c>
      <c r="UL33" s="36">
        <v>8.23</v>
      </c>
      <c r="UO33" s="36" t="s">
        <v>513</v>
      </c>
      <c r="UU33" s="36">
        <v>14.78</v>
      </c>
      <c r="UV33" s="36">
        <v>14.27</v>
      </c>
      <c r="UY33" s="36" t="s">
        <v>513</v>
      </c>
      <c r="ZF33" s="36">
        <v>10.26</v>
      </c>
      <c r="ZG33" s="36">
        <v>9.44</v>
      </c>
      <c r="ZJ33" s="36" t="s">
        <v>513</v>
      </c>
      <c r="ZK33" s="36">
        <v>11.09</v>
      </c>
      <c r="ZL33" s="36">
        <v>11.14</v>
      </c>
      <c r="ZO33" s="36" t="s">
        <v>513</v>
      </c>
      <c r="ZU33" s="36">
        <v>11.38</v>
      </c>
      <c r="ZV33" s="36">
        <v>10.9</v>
      </c>
      <c r="ZY33" s="36" t="s">
        <v>513</v>
      </c>
      <c r="AEF33" s="36">
        <v>14.42</v>
      </c>
      <c r="AEG33" s="36">
        <v>10.98</v>
      </c>
      <c r="AEJ33" s="36" t="s">
        <v>513</v>
      </c>
      <c r="AEK33" s="36">
        <v>10.33</v>
      </c>
      <c r="AEL33" s="36">
        <v>9.7200000000000006</v>
      </c>
      <c r="AEO33" s="36" t="s">
        <v>513</v>
      </c>
      <c r="AEU33" s="36">
        <v>12.75</v>
      </c>
      <c r="AEV33" s="36">
        <v>12.51</v>
      </c>
      <c r="AEY33" s="36" t="s">
        <v>513</v>
      </c>
    </row>
    <row r="34" spans="1:831" x14ac:dyDescent="0.2">
      <c r="A34" s="4">
        <v>137</v>
      </c>
      <c r="B34" s="5" t="s">
        <v>1091</v>
      </c>
      <c r="C34" s="26">
        <f t="shared" si="31"/>
        <v>431.59333333333331</v>
      </c>
      <c r="D34" s="4">
        <f t="shared" si="1"/>
        <v>5</v>
      </c>
      <c r="E34" s="35">
        <f t="shared" si="2"/>
        <v>436.59333333333331</v>
      </c>
      <c r="F34" s="4">
        <v>105703</v>
      </c>
      <c r="G34" s="5" t="s">
        <v>623</v>
      </c>
      <c r="H34" s="5" t="s">
        <v>624</v>
      </c>
      <c r="I34" s="5" t="s">
        <v>527</v>
      </c>
      <c r="J34" s="4" t="s">
        <v>500</v>
      </c>
      <c r="K34" s="5" t="s">
        <v>501</v>
      </c>
      <c r="L34" s="5" t="s">
        <v>1045</v>
      </c>
      <c r="M34" s="4" t="s">
        <v>504</v>
      </c>
      <c r="N34" s="5" t="s">
        <v>604</v>
      </c>
      <c r="O34" s="4" t="s">
        <v>1052</v>
      </c>
      <c r="Q34" s="6">
        <f>CHOOSE(MATCH(M34,{"P";"S";"ST2S";"STMG";"ES";"L";"DAEU";"STL";"STI2D";"SCI";"PA";"STAV"},0),0,100,15,0,5,0,0,10,0,20,10,10)</f>
        <v>100</v>
      </c>
      <c r="R34" s="4">
        <v>1</v>
      </c>
      <c r="S34" s="4">
        <v>1</v>
      </c>
      <c r="T34" s="4">
        <v>2</v>
      </c>
      <c r="U34" s="4">
        <f t="shared" si="3"/>
        <v>1</v>
      </c>
      <c r="V34" s="4">
        <v>4</v>
      </c>
      <c r="W34" s="10">
        <f t="shared" si="4"/>
        <v>40</v>
      </c>
      <c r="X34" s="5" t="s">
        <v>625</v>
      </c>
      <c r="Y34" s="4" t="s">
        <v>568</v>
      </c>
      <c r="Z34" s="12">
        <f>CHOOSE(MATCH(Y34,{"Faible";"Moyen";"Assez bon";"Bon";"Très bon"},0),-5,0,0,5,10)</f>
        <v>5</v>
      </c>
      <c r="AA34" s="15">
        <v>16</v>
      </c>
      <c r="AB34" s="4">
        <v>5</v>
      </c>
      <c r="AC34" s="4">
        <v>13</v>
      </c>
      <c r="AD34" s="4">
        <f t="shared" si="5"/>
        <v>3</v>
      </c>
      <c r="AE34" s="4">
        <f t="shared" si="6"/>
        <v>25</v>
      </c>
      <c r="AF34" s="12">
        <f t="shared" si="7"/>
        <v>79</v>
      </c>
      <c r="AG34" s="4">
        <v>13.9</v>
      </c>
      <c r="AH34" s="4">
        <v>11</v>
      </c>
      <c r="AI34" s="4">
        <v>12.71</v>
      </c>
      <c r="AJ34" s="4">
        <f t="shared" si="8"/>
        <v>1.1899999999999995</v>
      </c>
      <c r="AK34" s="4">
        <f t="shared" si="9"/>
        <v>19</v>
      </c>
      <c r="AL34" s="12">
        <f t="shared" si="10"/>
        <v>63.08</v>
      </c>
      <c r="AM34" s="5">
        <v>14</v>
      </c>
      <c r="AN34" s="4">
        <v>13</v>
      </c>
      <c r="AO34" s="4">
        <v>13.5</v>
      </c>
      <c r="AP34" s="4">
        <f t="shared" si="11"/>
        <v>0.5</v>
      </c>
      <c r="AQ34" s="4">
        <f t="shared" si="30"/>
        <v>17</v>
      </c>
      <c r="AR34" s="12">
        <f t="shared" si="13"/>
        <v>60</v>
      </c>
      <c r="AS34" s="20">
        <f t="shared" si="14"/>
        <v>202.07999999999998</v>
      </c>
      <c r="AT34" s="4">
        <v>16</v>
      </c>
      <c r="AU34" s="4">
        <v>14</v>
      </c>
      <c r="AV34" s="4">
        <v>17</v>
      </c>
      <c r="AW34" s="24">
        <f t="shared" si="15"/>
        <v>225.57999999999998</v>
      </c>
      <c r="AX34" s="28">
        <f t="shared" si="16"/>
        <v>365.58</v>
      </c>
      <c r="AY34" s="41">
        <f t="shared" si="17"/>
        <v>15.166666666666666</v>
      </c>
      <c r="AZ34" s="41">
        <f t="shared" si="18"/>
        <v>13.433333333333332</v>
      </c>
      <c r="BA34" s="9">
        <f t="shared" si="19"/>
        <v>1.7333333333333343</v>
      </c>
      <c r="BB34" s="43">
        <f t="shared" si="20"/>
        <v>48.966666666666669</v>
      </c>
      <c r="BC34" s="41">
        <f t="shared" si="21"/>
        <v>12.653333333333334</v>
      </c>
      <c r="BD34" s="41">
        <f t="shared" si="22"/>
        <v>14.08</v>
      </c>
      <c r="BE34" s="9">
        <f t="shared" si="23"/>
        <v>-1.4266666666666659</v>
      </c>
      <c r="BF34" s="43">
        <f t="shared" si="24"/>
        <v>35.106666666666669</v>
      </c>
      <c r="BG34" s="41">
        <f t="shared" si="25"/>
        <v>15.533333333333331</v>
      </c>
      <c r="BH34" s="41">
        <f t="shared" si="26"/>
        <v>14.856666666666667</v>
      </c>
      <c r="BI34" s="9">
        <f t="shared" si="27"/>
        <v>0.67666666666666409</v>
      </c>
      <c r="BJ34" s="43">
        <f t="shared" si="28"/>
        <v>47.953333333333319</v>
      </c>
      <c r="BK34" s="45">
        <f t="shared" si="29"/>
        <v>132.02666666666664</v>
      </c>
      <c r="BL34" s="36">
        <v>13.9</v>
      </c>
      <c r="BM34" s="36">
        <v>11</v>
      </c>
      <c r="BN34" s="36">
        <v>28</v>
      </c>
      <c r="BO34" s="36">
        <v>14</v>
      </c>
      <c r="BP34" s="36">
        <v>13</v>
      </c>
      <c r="BQ34" s="36">
        <v>28</v>
      </c>
      <c r="DZ34" s="36">
        <v>16</v>
      </c>
      <c r="EA34" s="36">
        <v>14</v>
      </c>
      <c r="EC34" s="36">
        <v>17</v>
      </c>
      <c r="EN34" s="36" t="s">
        <v>510</v>
      </c>
      <c r="EO34" s="36" t="s">
        <v>503</v>
      </c>
      <c r="EP34" s="36">
        <v>10</v>
      </c>
      <c r="EQ34" s="36" t="s">
        <v>504</v>
      </c>
      <c r="ER34" s="36" t="s">
        <v>506</v>
      </c>
      <c r="ES34" s="36">
        <v>1</v>
      </c>
      <c r="ET34" s="36" t="s">
        <v>511</v>
      </c>
      <c r="EU34" s="36">
        <v>2</v>
      </c>
      <c r="EV34" s="36" t="s">
        <v>512</v>
      </c>
      <c r="EW34" s="36">
        <v>16</v>
      </c>
      <c r="EX34" s="36">
        <v>13</v>
      </c>
      <c r="EY34" s="36">
        <v>8</v>
      </c>
      <c r="EZ34" s="36">
        <v>19</v>
      </c>
      <c r="FA34" s="36" t="s">
        <v>513</v>
      </c>
      <c r="FB34" s="36">
        <v>13.9</v>
      </c>
      <c r="FC34" s="36">
        <v>12.71</v>
      </c>
      <c r="FD34" s="36">
        <v>8.1999999999999993</v>
      </c>
      <c r="FE34" s="36">
        <v>18.399999999999999</v>
      </c>
      <c r="FF34" s="36" t="s">
        <v>513</v>
      </c>
      <c r="FG34" s="36">
        <v>14</v>
      </c>
      <c r="FH34" s="36">
        <v>13.5</v>
      </c>
      <c r="FI34" s="36">
        <v>9.5</v>
      </c>
      <c r="FJ34" s="36">
        <v>17</v>
      </c>
      <c r="FK34" s="36" t="s">
        <v>513</v>
      </c>
      <c r="II34" s="36">
        <v>18.13</v>
      </c>
      <c r="IJ34" s="36">
        <v>15.69</v>
      </c>
      <c r="IK34" s="36">
        <v>10.64</v>
      </c>
      <c r="IL34" s="36">
        <v>18.13</v>
      </c>
      <c r="IM34" s="36" t="s">
        <v>524</v>
      </c>
      <c r="TW34" s="36" t="s">
        <v>523</v>
      </c>
      <c r="TX34" s="36" t="s">
        <v>515</v>
      </c>
      <c r="TY34" s="36">
        <v>1</v>
      </c>
      <c r="TZ34" s="36" t="s">
        <v>504</v>
      </c>
      <c r="UA34" s="36" t="s">
        <v>506</v>
      </c>
      <c r="UB34" s="36">
        <v>1</v>
      </c>
      <c r="UC34" s="36" t="s">
        <v>511</v>
      </c>
      <c r="UD34" s="36">
        <v>3</v>
      </c>
      <c r="UE34" s="36" t="s">
        <v>516</v>
      </c>
      <c r="UF34" s="36">
        <v>15.1</v>
      </c>
      <c r="UG34" s="36">
        <v>13.8</v>
      </c>
      <c r="UH34" s="36">
        <v>7.5</v>
      </c>
      <c r="UI34" s="36">
        <v>19.100000000000001</v>
      </c>
      <c r="UJ34" s="36" t="s">
        <v>513</v>
      </c>
      <c r="UK34" s="36">
        <v>11.82</v>
      </c>
      <c r="UL34" s="36">
        <v>13.9</v>
      </c>
      <c r="UM34" s="36">
        <v>8.8000000000000007</v>
      </c>
      <c r="UN34" s="36">
        <v>18.55</v>
      </c>
      <c r="UO34" s="36" t="s">
        <v>513</v>
      </c>
      <c r="UP34" s="36">
        <v>13.7</v>
      </c>
      <c r="UQ34" s="36">
        <v>14.66</v>
      </c>
      <c r="UR34" s="36">
        <v>9.9</v>
      </c>
      <c r="US34" s="36">
        <v>19</v>
      </c>
      <c r="UT34" s="36" t="s">
        <v>513</v>
      </c>
      <c r="ZF34" s="36">
        <v>14.9</v>
      </c>
      <c r="ZG34" s="36">
        <v>13.1</v>
      </c>
      <c r="ZH34" s="36">
        <v>6.5</v>
      </c>
      <c r="ZI34" s="36">
        <v>19.100000000000001</v>
      </c>
      <c r="ZJ34" s="36" t="s">
        <v>513</v>
      </c>
      <c r="ZK34" s="36">
        <v>11</v>
      </c>
      <c r="ZL34" s="36">
        <v>14.34</v>
      </c>
      <c r="ZM34" s="36">
        <v>8</v>
      </c>
      <c r="ZN34" s="36">
        <v>18.86</v>
      </c>
      <c r="ZO34" s="36" t="s">
        <v>513</v>
      </c>
      <c r="ZP34" s="36">
        <v>15</v>
      </c>
      <c r="ZQ34" s="36">
        <v>14.74</v>
      </c>
      <c r="ZR34" s="36">
        <v>9.9</v>
      </c>
      <c r="ZS34" s="36">
        <v>17.899999999999999</v>
      </c>
      <c r="ZT34" s="36" t="s">
        <v>513</v>
      </c>
      <c r="AEF34" s="36">
        <v>15.5</v>
      </c>
      <c r="AEG34" s="36">
        <v>13.4</v>
      </c>
      <c r="AEH34" s="36">
        <v>5.6</v>
      </c>
      <c r="AEI34" s="36">
        <v>19.8</v>
      </c>
      <c r="AEJ34" s="36" t="s">
        <v>513</v>
      </c>
      <c r="AEK34" s="36">
        <v>15.14</v>
      </c>
      <c r="AEL34" s="36">
        <v>14</v>
      </c>
      <c r="AEM34" s="36">
        <v>8.43</v>
      </c>
      <c r="AEN34" s="36">
        <v>18.29</v>
      </c>
      <c r="AEO34" s="36" t="s">
        <v>513</v>
      </c>
      <c r="AEP34" s="36">
        <v>17.899999999999999</v>
      </c>
      <c r="AEQ34" s="36">
        <v>15.17</v>
      </c>
      <c r="AER34" s="36">
        <v>10</v>
      </c>
      <c r="AES34" s="36">
        <v>18</v>
      </c>
      <c r="AET34" s="36" t="s">
        <v>513</v>
      </c>
    </row>
    <row r="35" spans="1:831" x14ac:dyDescent="0.2">
      <c r="A35" s="4">
        <v>137</v>
      </c>
      <c r="B35" s="5" t="s">
        <v>1090</v>
      </c>
      <c r="C35" s="26">
        <f t="shared" si="31"/>
        <v>367.51500000000004</v>
      </c>
      <c r="D35" s="4">
        <f t="shared" ref="D35:D66" si="32">Z35</f>
        <v>5</v>
      </c>
      <c r="E35" s="35">
        <f t="shared" ref="E35:E66" si="33">C35+D35</f>
        <v>372.51500000000004</v>
      </c>
      <c r="F35" s="4">
        <v>105709</v>
      </c>
      <c r="G35" s="5" t="s">
        <v>626</v>
      </c>
      <c r="H35" s="5" t="s">
        <v>627</v>
      </c>
      <c r="I35" s="5" t="s">
        <v>499</v>
      </c>
      <c r="J35" s="4" t="s">
        <v>500</v>
      </c>
      <c r="K35" s="5" t="s">
        <v>501</v>
      </c>
      <c r="L35" s="5" t="s">
        <v>1045</v>
      </c>
      <c r="M35" s="4" t="s">
        <v>504</v>
      </c>
      <c r="N35" s="5" t="s">
        <v>608</v>
      </c>
      <c r="O35" s="4" t="s">
        <v>1052</v>
      </c>
      <c r="Q35" s="6">
        <f>CHOOSE(MATCH(M35,{"P";"S";"ST2S";"STMG";"ES";"L";"DAEU";"STL";"STI2D";"SCI";"PA";"STAV"},0),0,100,15,0,5,0,0,10,0,20,10,10)</f>
        <v>100</v>
      </c>
      <c r="R35" s="4">
        <v>2</v>
      </c>
      <c r="S35" s="4">
        <v>2</v>
      </c>
      <c r="T35" s="4">
        <v>2</v>
      </c>
      <c r="U35" s="4">
        <f t="shared" ref="U35:U66" si="34">5-V35</f>
        <v>2</v>
      </c>
      <c r="V35" s="4">
        <v>3</v>
      </c>
      <c r="W35" s="10">
        <f t="shared" ref="W35:W66" si="35">200/SUM(R35:U35)</f>
        <v>25</v>
      </c>
      <c r="X35" s="5" t="s">
        <v>628</v>
      </c>
      <c r="Y35" s="4" t="s">
        <v>568</v>
      </c>
      <c r="Z35" s="12">
        <f>CHOOSE(MATCH(Y35,{"Faible";"Moyen";"Assez bon";"Bon";"Très bon"},0),-5,0,0,5,10)</f>
        <v>5</v>
      </c>
      <c r="AA35" s="15">
        <v>11.15</v>
      </c>
      <c r="AB35" s="4">
        <v>15</v>
      </c>
      <c r="AC35" s="4">
        <v>12.42</v>
      </c>
      <c r="AD35" s="4">
        <f t="shared" ref="AD35:AD66" si="36">AA35-AC35</f>
        <v>-1.2699999999999996</v>
      </c>
      <c r="AE35" s="4">
        <f t="shared" ref="AE35:AE66" si="37">30-AB35</f>
        <v>15</v>
      </c>
      <c r="AF35" s="12">
        <f t="shared" ref="AF35:AF66" si="38">AA35*3+AD35*2+AE35</f>
        <v>45.910000000000004</v>
      </c>
      <c r="AG35" s="4">
        <v>13</v>
      </c>
      <c r="AH35" s="4">
        <v>14</v>
      </c>
      <c r="AI35" s="4">
        <v>12.7</v>
      </c>
      <c r="AJ35" s="4">
        <f t="shared" ref="AJ35:AJ66" si="39">AG35-AI35</f>
        <v>0.30000000000000071</v>
      </c>
      <c r="AK35" s="4">
        <f t="shared" ref="AK35:AK66" si="40">30-AH35</f>
        <v>16</v>
      </c>
      <c r="AL35" s="12">
        <f t="shared" ref="AL35:AL66" si="41">AG35*3+AJ35*2+AK35</f>
        <v>55.6</v>
      </c>
      <c r="AM35" s="5">
        <v>14.1</v>
      </c>
      <c r="AN35" s="4">
        <v>13</v>
      </c>
      <c r="AO35" s="4">
        <v>14.36</v>
      </c>
      <c r="AP35" s="4">
        <f t="shared" ref="AP35:AP66" si="42">AM35-AO35</f>
        <v>-0.25999999999999979</v>
      </c>
      <c r="AQ35" s="4">
        <f t="shared" si="30"/>
        <v>17</v>
      </c>
      <c r="AR35" s="12">
        <f t="shared" ref="AR35:AR66" si="43">AM35*3+AP35*2+AQ35</f>
        <v>58.78</v>
      </c>
      <c r="AS35" s="20">
        <f t="shared" ref="AS35:AS66" si="44">AF35+AL35+AR35</f>
        <v>160.29000000000002</v>
      </c>
      <c r="AT35" s="4">
        <v>18</v>
      </c>
      <c r="AU35" s="4">
        <v>10</v>
      </c>
      <c r="AV35" s="4">
        <v>11</v>
      </c>
      <c r="AW35" s="24">
        <f t="shared" ref="AW35:AW66" si="45">AS35+(AT35+AU35+AV35)/2</f>
        <v>179.79000000000002</v>
      </c>
      <c r="AX35" s="28">
        <f t="shared" ref="AX35:AX66" si="46">AW35+W35+Q35</f>
        <v>304.79000000000002</v>
      </c>
      <c r="AY35" s="41">
        <f t="shared" ref="AY35:AY66" si="47">(UF35+ZF35+AEF35)/3</f>
        <v>13.200000000000001</v>
      </c>
      <c r="AZ35" s="41">
        <f t="shared" ref="AZ35:AZ66" si="48">(UG35+ZG35+AEG35)/3</f>
        <v>12.833333333333334</v>
      </c>
      <c r="BA35" s="9">
        <f t="shared" ref="BA35:BA66" si="49">AY35-AZ35</f>
        <v>0.36666666666666714</v>
      </c>
      <c r="BB35" s="43">
        <f t="shared" ref="BB35:BB66" si="50">AY35*3+BA35*2</f>
        <v>40.333333333333336</v>
      </c>
      <c r="BC35" s="41">
        <f t="shared" ref="BC35:BC66" si="51">(UK35+ZK35+AEK35)/3</f>
        <v>14.633333333333335</v>
      </c>
      <c r="BD35" s="41">
        <f t="shared" ref="BD35:BD66" si="52">(UL35+ZL35+AEL35)/3</f>
        <v>13.503333333333332</v>
      </c>
      <c r="BE35" s="9">
        <f t="shared" ref="BE35:BE66" si="53">BC35-BD35</f>
        <v>1.1300000000000026</v>
      </c>
      <c r="BF35" s="43">
        <f t="shared" ref="BF35:BF66" si="54">BC35*3+BE35*2</f>
        <v>46.160000000000011</v>
      </c>
      <c r="BG35" s="41">
        <f t="shared" ref="BG35:BG66" si="55">(UP35+ZP35+AEP35)/3</f>
        <v>13.469999999999999</v>
      </c>
      <c r="BH35" s="41">
        <f t="shared" ref="BH35:BH66" si="56">(UQ35+ZQ35+AEQ35)/3</f>
        <v>14.196666666666665</v>
      </c>
      <c r="BI35" s="9">
        <f t="shared" ref="BI35:BI66" si="57">BG35-BH35</f>
        <v>-0.72666666666666657</v>
      </c>
      <c r="BJ35" s="43">
        <f t="shared" ref="BJ35:BJ66" si="58">BG35*3+BI35*2</f>
        <v>38.956666666666663</v>
      </c>
      <c r="BK35" s="45">
        <f t="shared" ref="BK35:BK66" si="59">BB35+BF35+BJ35</f>
        <v>125.45</v>
      </c>
      <c r="BL35" s="36">
        <v>13</v>
      </c>
      <c r="BM35" s="36">
        <v>14</v>
      </c>
      <c r="BN35" s="36">
        <v>27</v>
      </c>
      <c r="BO35" s="36">
        <v>14.1</v>
      </c>
      <c r="BP35" s="36">
        <v>13</v>
      </c>
      <c r="BQ35" s="36">
        <v>27</v>
      </c>
      <c r="DZ35" s="36">
        <v>18</v>
      </c>
      <c r="EA35" s="36">
        <v>10</v>
      </c>
      <c r="EC35" s="36">
        <v>11</v>
      </c>
      <c r="EN35" s="36" t="s">
        <v>510</v>
      </c>
      <c r="EO35" s="36" t="s">
        <v>503</v>
      </c>
      <c r="EP35" s="36">
        <v>10</v>
      </c>
      <c r="EQ35" s="36" t="s">
        <v>504</v>
      </c>
      <c r="ER35" s="36" t="s">
        <v>506</v>
      </c>
      <c r="ES35" s="36">
        <v>1</v>
      </c>
      <c r="ET35" s="36" t="s">
        <v>511</v>
      </c>
      <c r="EU35" s="36">
        <v>2</v>
      </c>
      <c r="EV35" s="36" t="s">
        <v>512</v>
      </c>
      <c r="EW35" s="36">
        <v>11.15</v>
      </c>
      <c r="EX35" s="36">
        <v>12.42</v>
      </c>
      <c r="EY35" s="36">
        <v>6.3</v>
      </c>
      <c r="EZ35" s="36">
        <v>19.329999999999998</v>
      </c>
      <c r="FA35" s="36" t="s">
        <v>513</v>
      </c>
      <c r="FB35" s="36">
        <v>13</v>
      </c>
      <c r="FC35" s="36">
        <v>12.7</v>
      </c>
      <c r="FD35" s="36">
        <v>6.5</v>
      </c>
      <c r="FE35" s="36">
        <v>17.8</v>
      </c>
      <c r="FF35" s="36" t="s">
        <v>513</v>
      </c>
      <c r="FG35" s="36">
        <v>14.1</v>
      </c>
      <c r="FH35" s="36">
        <v>14.36</v>
      </c>
      <c r="FI35" s="36">
        <v>10.4</v>
      </c>
      <c r="FJ35" s="36">
        <v>19.100000000000001</v>
      </c>
      <c r="FK35" s="36" t="s">
        <v>513</v>
      </c>
      <c r="IH35" s="36" t="s">
        <v>524</v>
      </c>
      <c r="TW35" s="36" t="s">
        <v>523</v>
      </c>
      <c r="TX35" s="36" t="s">
        <v>515</v>
      </c>
      <c r="TY35" s="36">
        <v>1</v>
      </c>
      <c r="TZ35" s="36" t="s">
        <v>504</v>
      </c>
      <c r="UA35" s="36" t="s">
        <v>506</v>
      </c>
      <c r="UB35" s="36">
        <v>1</v>
      </c>
      <c r="UC35" s="36" t="s">
        <v>511</v>
      </c>
      <c r="UD35" s="36">
        <v>3</v>
      </c>
      <c r="UE35" s="36" t="s">
        <v>516</v>
      </c>
      <c r="UF35" s="36">
        <v>13.6</v>
      </c>
      <c r="UG35" s="36">
        <v>13.3</v>
      </c>
      <c r="UH35" s="36">
        <v>7</v>
      </c>
      <c r="UI35" s="36">
        <v>18.2</v>
      </c>
      <c r="UJ35" s="36" t="s">
        <v>513</v>
      </c>
      <c r="UK35" s="36">
        <v>14.7</v>
      </c>
      <c r="UL35" s="36">
        <v>13.7</v>
      </c>
      <c r="UM35" s="36">
        <v>9.6</v>
      </c>
      <c r="UN35" s="36">
        <v>18.3</v>
      </c>
      <c r="UO35" s="36" t="s">
        <v>513</v>
      </c>
      <c r="UP35" s="36">
        <v>11.29</v>
      </c>
      <c r="UQ35" s="36">
        <v>13.79</v>
      </c>
      <c r="UR35" s="36">
        <v>9.85</v>
      </c>
      <c r="US35" s="36">
        <v>17.03</v>
      </c>
      <c r="UT35" s="36" t="s">
        <v>513</v>
      </c>
      <c r="ZF35" s="36">
        <v>14</v>
      </c>
      <c r="ZG35" s="36">
        <v>11.8</v>
      </c>
      <c r="ZH35" s="36">
        <v>5.8</v>
      </c>
      <c r="ZI35" s="36">
        <v>17.899999999999999</v>
      </c>
      <c r="ZJ35" s="36" t="s">
        <v>513</v>
      </c>
      <c r="ZK35" s="36">
        <v>14.9</v>
      </c>
      <c r="ZL35" s="36">
        <v>13.95</v>
      </c>
      <c r="ZM35" s="36">
        <v>10</v>
      </c>
      <c r="ZN35" s="36">
        <v>18.399999999999999</v>
      </c>
      <c r="ZO35" s="36" t="s">
        <v>513</v>
      </c>
      <c r="ZP35" s="36">
        <v>13.84</v>
      </c>
      <c r="ZQ35" s="36">
        <v>14.15</v>
      </c>
      <c r="ZR35" s="36">
        <v>9.39</v>
      </c>
      <c r="ZS35" s="36">
        <v>17.95</v>
      </c>
      <c r="ZT35" s="36" t="s">
        <v>513</v>
      </c>
      <c r="AEF35" s="36">
        <v>12</v>
      </c>
      <c r="AEG35" s="36">
        <v>13.4</v>
      </c>
      <c r="AEH35" s="36">
        <v>8.6</v>
      </c>
      <c r="AEI35" s="36">
        <v>18.899999999999999</v>
      </c>
      <c r="AEJ35" s="36" t="s">
        <v>513</v>
      </c>
      <c r="AEK35" s="36">
        <v>14.3</v>
      </c>
      <c r="AEL35" s="36">
        <v>12.86</v>
      </c>
      <c r="AEM35" s="36">
        <v>6.1</v>
      </c>
      <c r="AEN35" s="36">
        <v>18.100000000000001</v>
      </c>
      <c r="AEO35" s="36" t="s">
        <v>513</v>
      </c>
      <c r="AEP35" s="36">
        <v>15.28</v>
      </c>
      <c r="AEQ35" s="36">
        <v>14.65</v>
      </c>
      <c r="AER35" s="36">
        <v>11.31</v>
      </c>
      <c r="AES35" s="36">
        <v>17.34</v>
      </c>
      <c r="AET35" s="36" t="s">
        <v>513</v>
      </c>
    </row>
    <row r="36" spans="1:831" x14ac:dyDescent="0.2">
      <c r="A36" s="4">
        <v>137</v>
      </c>
      <c r="B36" s="5" t="s">
        <v>1091</v>
      </c>
      <c r="C36" s="26">
        <f t="shared" si="31"/>
        <v>543.71333333333337</v>
      </c>
      <c r="D36" s="4">
        <f t="shared" si="32"/>
        <v>5</v>
      </c>
      <c r="E36" s="35">
        <f t="shared" si="33"/>
        <v>548.71333333333337</v>
      </c>
      <c r="F36" s="4">
        <v>105710</v>
      </c>
      <c r="G36" s="5" t="s">
        <v>629</v>
      </c>
      <c r="H36" s="5" t="s">
        <v>630</v>
      </c>
      <c r="I36" s="5" t="s">
        <v>499</v>
      </c>
      <c r="J36" s="4" t="s">
        <v>500</v>
      </c>
      <c r="K36" s="5" t="s">
        <v>501</v>
      </c>
      <c r="L36" s="5" t="s">
        <v>1045</v>
      </c>
      <c r="M36" s="4" t="s">
        <v>504</v>
      </c>
      <c r="N36" s="5" t="s">
        <v>631</v>
      </c>
      <c r="O36" s="4" t="s">
        <v>1052</v>
      </c>
      <c r="Q36" s="6">
        <f>CHOOSE(MATCH(M36,{"P";"S";"ST2S";"STMG";"ES";"L";"DAEU";"STL";"STI2D";"SCI";"PA";"STAV"},0),0,100,15,0,5,0,0,10,0,20,10,10)</f>
        <v>100</v>
      </c>
      <c r="R36" s="4">
        <v>1</v>
      </c>
      <c r="S36" s="4">
        <v>1</v>
      </c>
      <c r="T36" s="4">
        <v>1</v>
      </c>
      <c r="U36" s="4">
        <f t="shared" si="34"/>
        <v>1</v>
      </c>
      <c r="V36" s="4">
        <v>4</v>
      </c>
      <c r="W36" s="10">
        <f t="shared" si="35"/>
        <v>50</v>
      </c>
      <c r="X36" s="5" t="s">
        <v>632</v>
      </c>
      <c r="Y36" s="4" t="s">
        <v>568</v>
      </c>
      <c r="Z36" s="12">
        <f>CHOOSE(MATCH(Y36,{"Faible";"Moyen";"Assez bon";"Bon";"Très bon"},0),-5,0,0,5,10)</f>
        <v>5</v>
      </c>
      <c r="AA36" s="15">
        <v>18.5</v>
      </c>
      <c r="AB36" s="4">
        <v>1</v>
      </c>
      <c r="AC36" s="4">
        <v>13.3</v>
      </c>
      <c r="AD36" s="4">
        <f t="shared" si="36"/>
        <v>5.1999999999999993</v>
      </c>
      <c r="AE36" s="4">
        <f t="shared" si="37"/>
        <v>29</v>
      </c>
      <c r="AF36" s="12">
        <f t="shared" si="38"/>
        <v>94.9</v>
      </c>
      <c r="AG36" s="4">
        <v>16.600000000000001</v>
      </c>
      <c r="AH36" s="4">
        <v>1</v>
      </c>
      <c r="AI36" s="4">
        <v>11.52</v>
      </c>
      <c r="AJ36" s="4">
        <f t="shared" si="39"/>
        <v>5.0800000000000018</v>
      </c>
      <c r="AK36" s="4">
        <f t="shared" si="40"/>
        <v>29</v>
      </c>
      <c r="AL36" s="12">
        <f t="shared" si="41"/>
        <v>88.960000000000008</v>
      </c>
      <c r="AM36" s="5">
        <v>19.309999999999999</v>
      </c>
      <c r="AN36" s="4">
        <v>1</v>
      </c>
      <c r="AO36" s="4">
        <v>13.39</v>
      </c>
      <c r="AP36" s="4">
        <f t="shared" si="42"/>
        <v>5.9199999999999982</v>
      </c>
      <c r="AQ36" s="4">
        <f t="shared" si="30"/>
        <v>29</v>
      </c>
      <c r="AR36" s="12">
        <f t="shared" si="43"/>
        <v>98.769999999999982</v>
      </c>
      <c r="AS36" s="20">
        <f t="shared" si="44"/>
        <v>282.63</v>
      </c>
      <c r="AT36" s="4">
        <v>18</v>
      </c>
      <c r="AU36" s="4">
        <v>15</v>
      </c>
      <c r="AV36" s="4">
        <v>19</v>
      </c>
      <c r="AW36" s="24">
        <f t="shared" si="45"/>
        <v>308.63</v>
      </c>
      <c r="AX36" s="28">
        <f t="shared" si="46"/>
        <v>458.63</v>
      </c>
      <c r="AY36" s="41">
        <f t="shared" si="47"/>
        <v>16.833333333333332</v>
      </c>
      <c r="AZ36" s="41">
        <f t="shared" si="48"/>
        <v>12.833333333333334</v>
      </c>
      <c r="BA36" s="9">
        <f t="shared" si="49"/>
        <v>3.9999999999999982</v>
      </c>
      <c r="BB36" s="43">
        <f t="shared" si="50"/>
        <v>58.5</v>
      </c>
      <c r="BC36" s="41">
        <f t="shared" si="51"/>
        <v>16.7</v>
      </c>
      <c r="BD36" s="41">
        <f t="shared" si="52"/>
        <v>13.503333333333332</v>
      </c>
      <c r="BE36" s="9">
        <f t="shared" si="53"/>
        <v>3.1966666666666672</v>
      </c>
      <c r="BF36" s="43">
        <f t="shared" si="54"/>
        <v>56.493333333333325</v>
      </c>
      <c r="BG36" s="41">
        <f t="shared" si="55"/>
        <v>16.713333333333335</v>
      </c>
      <c r="BH36" s="41">
        <f t="shared" si="56"/>
        <v>14.196666666666665</v>
      </c>
      <c r="BI36" s="9">
        <f t="shared" si="57"/>
        <v>2.5166666666666693</v>
      </c>
      <c r="BJ36" s="43">
        <f t="shared" si="58"/>
        <v>55.173333333333339</v>
      </c>
      <c r="BK36" s="45">
        <f t="shared" si="59"/>
        <v>170.16666666666666</v>
      </c>
      <c r="BL36" s="36">
        <v>16.600000000000001</v>
      </c>
      <c r="BM36" s="36">
        <v>1</v>
      </c>
      <c r="BN36" s="36">
        <v>27</v>
      </c>
      <c r="BO36" s="36">
        <v>19.309999999999999</v>
      </c>
      <c r="BP36" s="36">
        <v>1</v>
      </c>
      <c r="BQ36" s="36">
        <v>27</v>
      </c>
      <c r="DZ36" s="36">
        <v>18</v>
      </c>
      <c r="EA36" s="36">
        <v>15</v>
      </c>
      <c r="EC36" s="36">
        <v>19</v>
      </c>
      <c r="EN36" s="36" t="s">
        <v>510</v>
      </c>
      <c r="EO36" s="36" t="s">
        <v>503</v>
      </c>
      <c r="EP36" s="36">
        <v>10</v>
      </c>
      <c r="EQ36" s="36" t="s">
        <v>504</v>
      </c>
      <c r="ER36" s="36" t="s">
        <v>506</v>
      </c>
      <c r="ES36" s="36">
        <v>1</v>
      </c>
      <c r="ET36" s="36" t="s">
        <v>511</v>
      </c>
      <c r="EU36" s="36">
        <v>2</v>
      </c>
      <c r="EV36" s="36" t="s">
        <v>512</v>
      </c>
      <c r="EW36" s="36">
        <v>18.5</v>
      </c>
      <c r="EX36" s="36">
        <v>13.3</v>
      </c>
      <c r="EY36" s="36">
        <v>4</v>
      </c>
      <c r="EZ36" s="36">
        <v>18.5</v>
      </c>
      <c r="FA36" s="36" t="s">
        <v>513</v>
      </c>
      <c r="FB36" s="36">
        <v>16.600000000000001</v>
      </c>
      <c r="FC36" s="36">
        <v>11.52</v>
      </c>
      <c r="FD36" s="36">
        <v>4.9000000000000004</v>
      </c>
      <c r="FE36" s="36">
        <v>16.600000000000001</v>
      </c>
      <c r="FF36" s="36" t="s">
        <v>513</v>
      </c>
      <c r="FG36" s="36">
        <v>19.309999999999999</v>
      </c>
      <c r="FH36" s="36">
        <v>13.39</v>
      </c>
      <c r="FI36" s="36">
        <v>6</v>
      </c>
      <c r="FJ36" s="36">
        <v>19.309999999999999</v>
      </c>
      <c r="FK36" s="36" t="s">
        <v>513</v>
      </c>
      <c r="ID36" s="36">
        <v>18.7</v>
      </c>
      <c r="IE36" s="36">
        <v>15.02</v>
      </c>
      <c r="IF36" s="36">
        <v>8.1</v>
      </c>
      <c r="IG36" s="36">
        <v>18.7</v>
      </c>
      <c r="IH36" s="36" t="s">
        <v>524</v>
      </c>
      <c r="TW36" s="36" t="s">
        <v>523</v>
      </c>
      <c r="TX36" s="36" t="s">
        <v>515</v>
      </c>
      <c r="TY36" s="36">
        <v>1</v>
      </c>
      <c r="TZ36" s="36" t="s">
        <v>504</v>
      </c>
      <c r="UA36" s="36" t="s">
        <v>506</v>
      </c>
      <c r="UB36" s="36">
        <v>1</v>
      </c>
      <c r="UC36" s="36" t="s">
        <v>511</v>
      </c>
      <c r="UD36" s="36">
        <v>3</v>
      </c>
      <c r="UE36" s="36" t="s">
        <v>516</v>
      </c>
      <c r="UF36" s="36">
        <v>16.600000000000001</v>
      </c>
      <c r="UG36" s="36">
        <v>13.3</v>
      </c>
      <c r="UH36" s="36">
        <v>7</v>
      </c>
      <c r="UI36" s="36">
        <v>18.2</v>
      </c>
      <c r="UJ36" s="36" t="s">
        <v>513</v>
      </c>
      <c r="UK36" s="36">
        <v>15.4</v>
      </c>
      <c r="UL36" s="36">
        <v>13.7</v>
      </c>
      <c r="UM36" s="36">
        <v>9.6</v>
      </c>
      <c r="UN36" s="36">
        <v>18.3</v>
      </c>
      <c r="UO36" s="36" t="s">
        <v>513</v>
      </c>
      <c r="UP36" s="36">
        <v>16.510000000000002</v>
      </c>
      <c r="UQ36" s="36">
        <v>13.79</v>
      </c>
      <c r="UR36" s="36">
        <v>9.85</v>
      </c>
      <c r="US36" s="36">
        <v>17.03</v>
      </c>
      <c r="UT36" s="36" t="s">
        <v>513</v>
      </c>
      <c r="ZF36" s="36">
        <v>15.3</v>
      </c>
      <c r="ZG36" s="36">
        <v>11.8</v>
      </c>
      <c r="ZH36" s="36">
        <v>5.8</v>
      </c>
      <c r="ZI36" s="36">
        <v>17.899999999999999</v>
      </c>
      <c r="ZJ36" s="36" t="s">
        <v>513</v>
      </c>
      <c r="ZK36" s="36">
        <v>17.100000000000001</v>
      </c>
      <c r="ZL36" s="36">
        <v>13.95</v>
      </c>
      <c r="ZM36" s="36">
        <v>10</v>
      </c>
      <c r="ZN36" s="36">
        <v>18.399999999999999</v>
      </c>
      <c r="ZO36" s="36" t="s">
        <v>513</v>
      </c>
      <c r="ZP36" s="36">
        <v>16.82</v>
      </c>
      <c r="ZQ36" s="36">
        <v>14.15</v>
      </c>
      <c r="ZR36" s="36">
        <v>9.39</v>
      </c>
      <c r="ZS36" s="36">
        <v>17.95</v>
      </c>
      <c r="ZT36" s="36" t="s">
        <v>513</v>
      </c>
      <c r="AEF36" s="36">
        <v>18.600000000000001</v>
      </c>
      <c r="AEG36" s="36">
        <v>13.4</v>
      </c>
      <c r="AEH36" s="36">
        <v>8.6</v>
      </c>
      <c r="AEI36" s="36">
        <v>18.899999999999999</v>
      </c>
      <c r="AEJ36" s="36" t="s">
        <v>513</v>
      </c>
      <c r="AEK36" s="36">
        <v>17.600000000000001</v>
      </c>
      <c r="AEL36" s="36">
        <v>12.86</v>
      </c>
      <c r="AEM36" s="36">
        <v>6.1</v>
      </c>
      <c r="AEN36" s="36">
        <v>18.100000000000001</v>
      </c>
      <c r="AEO36" s="36" t="s">
        <v>513</v>
      </c>
      <c r="AEP36" s="36">
        <v>16.809999999999999</v>
      </c>
      <c r="AEQ36" s="36">
        <v>14.65</v>
      </c>
      <c r="AER36" s="36">
        <v>11.31</v>
      </c>
      <c r="AES36" s="36">
        <v>17.34</v>
      </c>
      <c r="AET36" s="36" t="s">
        <v>513</v>
      </c>
    </row>
    <row r="37" spans="1:831" x14ac:dyDescent="0.2">
      <c r="A37" s="4">
        <v>137</v>
      </c>
      <c r="B37" s="5" t="s">
        <v>1090</v>
      </c>
      <c r="C37" s="26">
        <f t="shared" si="31"/>
        <v>346.38499999999999</v>
      </c>
      <c r="D37" s="4">
        <f t="shared" si="32"/>
        <v>5</v>
      </c>
      <c r="E37" s="35">
        <f t="shared" si="33"/>
        <v>351.38499999999999</v>
      </c>
      <c r="F37" s="4">
        <v>105716</v>
      </c>
      <c r="G37" s="5" t="s">
        <v>633</v>
      </c>
      <c r="H37" s="5" t="s">
        <v>634</v>
      </c>
      <c r="I37" s="5" t="s">
        <v>527</v>
      </c>
      <c r="J37" s="4" t="s">
        <v>500</v>
      </c>
      <c r="K37" s="5" t="s">
        <v>501</v>
      </c>
      <c r="L37" s="5" t="s">
        <v>1045</v>
      </c>
      <c r="M37" s="4" t="s">
        <v>504</v>
      </c>
      <c r="N37" s="5" t="s">
        <v>604</v>
      </c>
      <c r="O37" s="4" t="s">
        <v>1052</v>
      </c>
      <c r="Q37" s="6">
        <f>CHOOSE(MATCH(M37,{"P";"S";"ST2S";"STMG";"ES";"L";"DAEU";"STL";"STI2D";"SCI";"PA";"STAV"},0),0,100,15,0,5,0,0,10,0,20,10,10)</f>
        <v>100</v>
      </c>
      <c r="R37" s="4">
        <v>2</v>
      </c>
      <c r="S37" s="4">
        <v>2</v>
      </c>
      <c r="T37" s="4">
        <v>2</v>
      </c>
      <c r="U37" s="4">
        <f t="shared" si="34"/>
        <v>2</v>
      </c>
      <c r="V37" s="4">
        <v>3</v>
      </c>
      <c r="W37" s="10">
        <f t="shared" si="35"/>
        <v>25</v>
      </c>
      <c r="X37" s="5" t="s">
        <v>635</v>
      </c>
      <c r="Y37" s="4" t="s">
        <v>568</v>
      </c>
      <c r="Z37" s="12">
        <f>CHOOSE(MATCH(Y37,{"Faible";"Moyen";"Assez bon";"Bon";"Très bon"},0),-5,0,0,5,10)</f>
        <v>5</v>
      </c>
      <c r="AA37" s="15">
        <v>13</v>
      </c>
      <c r="AB37" s="4">
        <v>15</v>
      </c>
      <c r="AC37" s="4">
        <v>13</v>
      </c>
      <c r="AD37" s="4">
        <f t="shared" si="36"/>
        <v>0</v>
      </c>
      <c r="AE37" s="4">
        <f t="shared" si="37"/>
        <v>15</v>
      </c>
      <c r="AF37" s="12">
        <f t="shared" si="38"/>
        <v>54</v>
      </c>
      <c r="AG37" s="4">
        <v>10.199999999999999</v>
      </c>
      <c r="AH37" s="4">
        <v>20</v>
      </c>
      <c r="AI37" s="4">
        <v>12.71</v>
      </c>
      <c r="AJ37" s="4">
        <f t="shared" si="39"/>
        <v>-2.5100000000000016</v>
      </c>
      <c r="AK37" s="4">
        <f t="shared" si="40"/>
        <v>10</v>
      </c>
      <c r="AL37" s="12">
        <f t="shared" si="41"/>
        <v>35.58</v>
      </c>
      <c r="AM37" s="5">
        <v>13.5</v>
      </c>
      <c r="AN37" s="4">
        <v>16</v>
      </c>
      <c r="AO37" s="4">
        <v>13.5</v>
      </c>
      <c r="AP37" s="4">
        <f t="shared" si="42"/>
        <v>0</v>
      </c>
      <c r="AQ37" s="4">
        <f t="shared" si="30"/>
        <v>14</v>
      </c>
      <c r="AR37" s="12">
        <f t="shared" si="43"/>
        <v>54.5</v>
      </c>
      <c r="AS37" s="20">
        <f t="shared" si="44"/>
        <v>144.07999999999998</v>
      </c>
      <c r="AT37" s="4">
        <v>13</v>
      </c>
      <c r="AU37" s="4">
        <v>11</v>
      </c>
      <c r="AV37" s="4">
        <v>12</v>
      </c>
      <c r="AW37" s="24">
        <f t="shared" si="45"/>
        <v>162.07999999999998</v>
      </c>
      <c r="AX37" s="28">
        <f t="shared" si="46"/>
        <v>287.08</v>
      </c>
      <c r="AY37" s="41">
        <f t="shared" si="47"/>
        <v>12.9</v>
      </c>
      <c r="AZ37" s="41">
        <f t="shared" si="48"/>
        <v>13.433333333333332</v>
      </c>
      <c r="BA37" s="9">
        <f t="shared" si="49"/>
        <v>-0.53333333333333144</v>
      </c>
      <c r="BB37" s="43">
        <f t="shared" si="50"/>
        <v>37.63333333333334</v>
      </c>
      <c r="BC37" s="41">
        <f t="shared" si="51"/>
        <v>13.903333333333334</v>
      </c>
      <c r="BD37" s="41">
        <f t="shared" si="52"/>
        <v>14.08</v>
      </c>
      <c r="BE37" s="9">
        <f t="shared" si="53"/>
        <v>-0.17666666666666586</v>
      </c>
      <c r="BF37" s="43">
        <f t="shared" si="54"/>
        <v>41.356666666666669</v>
      </c>
      <c r="BG37" s="41">
        <f t="shared" si="55"/>
        <v>13.866666666666667</v>
      </c>
      <c r="BH37" s="41">
        <f t="shared" si="56"/>
        <v>14.856666666666667</v>
      </c>
      <c r="BI37" s="9">
        <f t="shared" si="57"/>
        <v>-0.99000000000000021</v>
      </c>
      <c r="BJ37" s="43">
        <f t="shared" si="58"/>
        <v>39.620000000000005</v>
      </c>
      <c r="BK37" s="45">
        <f t="shared" si="59"/>
        <v>118.61000000000001</v>
      </c>
      <c r="BL37" s="36">
        <v>10.199999999999999</v>
      </c>
      <c r="BM37" s="36">
        <v>20</v>
      </c>
      <c r="BN37" s="36">
        <v>28</v>
      </c>
      <c r="BO37" s="36">
        <v>13.5</v>
      </c>
      <c r="BP37" s="36">
        <v>16</v>
      </c>
      <c r="BQ37" s="36">
        <v>28</v>
      </c>
      <c r="DZ37" s="36">
        <v>13</v>
      </c>
      <c r="EA37" s="36">
        <v>11</v>
      </c>
      <c r="EC37" s="36">
        <v>12</v>
      </c>
      <c r="EN37" s="36" t="s">
        <v>510</v>
      </c>
      <c r="EO37" s="36" t="s">
        <v>503</v>
      </c>
      <c r="EP37" s="36">
        <v>10</v>
      </c>
      <c r="EQ37" s="36" t="s">
        <v>504</v>
      </c>
      <c r="ER37" s="36" t="s">
        <v>506</v>
      </c>
      <c r="ES37" s="36">
        <v>1</v>
      </c>
      <c r="ET37" s="36" t="s">
        <v>511</v>
      </c>
      <c r="EU37" s="36">
        <v>2</v>
      </c>
      <c r="EV37" s="36" t="s">
        <v>512</v>
      </c>
      <c r="EW37" s="36">
        <v>13</v>
      </c>
      <c r="EX37" s="36">
        <v>13</v>
      </c>
      <c r="EY37" s="36">
        <v>8</v>
      </c>
      <c r="EZ37" s="36">
        <v>19</v>
      </c>
      <c r="FA37" s="36" t="s">
        <v>513</v>
      </c>
      <c r="FB37" s="36">
        <v>10.199999999999999</v>
      </c>
      <c r="FC37" s="36">
        <v>12.71</v>
      </c>
      <c r="FD37" s="36">
        <v>8.1999999999999993</v>
      </c>
      <c r="FE37" s="36">
        <v>18.399999999999999</v>
      </c>
      <c r="FF37" s="36" t="s">
        <v>513</v>
      </c>
      <c r="FG37" s="36">
        <v>13.5</v>
      </c>
      <c r="FH37" s="36">
        <v>13.5</v>
      </c>
      <c r="FI37" s="36">
        <v>9.5</v>
      </c>
      <c r="FJ37" s="36">
        <v>17</v>
      </c>
      <c r="FK37" s="36" t="s">
        <v>513</v>
      </c>
      <c r="TW37" s="36" t="s">
        <v>523</v>
      </c>
      <c r="TX37" s="36" t="s">
        <v>515</v>
      </c>
      <c r="TY37" s="36">
        <v>1</v>
      </c>
      <c r="TZ37" s="36" t="s">
        <v>504</v>
      </c>
      <c r="UA37" s="36" t="s">
        <v>506</v>
      </c>
      <c r="UB37" s="36">
        <v>1</v>
      </c>
      <c r="UC37" s="36" t="s">
        <v>511</v>
      </c>
      <c r="UD37" s="36">
        <v>3</v>
      </c>
      <c r="UE37" s="36" t="s">
        <v>516</v>
      </c>
      <c r="UF37" s="36">
        <v>14.4</v>
      </c>
      <c r="UG37" s="36">
        <v>13.8</v>
      </c>
      <c r="UH37" s="36">
        <v>7.5</v>
      </c>
      <c r="UI37" s="36">
        <v>19.100000000000001</v>
      </c>
      <c r="UJ37" s="36" t="s">
        <v>513</v>
      </c>
      <c r="UK37" s="36">
        <v>14</v>
      </c>
      <c r="UL37" s="36">
        <v>13.9</v>
      </c>
      <c r="UM37" s="36">
        <v>8.8000000000000007</v>
      </c>
      <c r="UN37" s="36">
        <v>18.55</v>
      </c>
      <c r="UO37" s="36" t="s">
        <v>513</v>
      </c>
      <c r="UP37" s="36">
        <v>13.4</v>
      </c>
      <c r="UQ37" s="36">
        <v>14.66</v>
      </c>
      <c r="UR37" s="36">
        <v>9.9</v>
      </c>
      <c r="US37" s="36">
        <v>19</v>
      </c>
      <c r="UT37" s="36" t="s">
        <v>513</v>
      </c>
      <c r="ZF37" s="36">
        <v>11.8</v>
      </c>
      <c r="ZG37" s="36">
        <v>13.1</v>
      </c>
      <c r="ZH37" s="36">
        <v>6.5</v>
      </c>
      <c r="ZI37" s="36">
        <v>19.100000000000001</v>
      </c>
      <c r="ZJ37" s="36" t="s">
        <v>513</v>
      </c>
      <c r="ZK37" s="36">
        <v>14</v>
      </c>
      <c r="ZL37" s="36">
        <v>14.34</v>
      </c>
      <c r="ZM37" s="36">
        <v>8</v>
      </c>
      <c r="ZN37" s="36">
        <v>18.86</v>
      </c>
      <c r="ZO37" s="36" t="s">
        <v>513</v>
      </c>
      <c r="ZP37" s="36">
        <v>14.3</v>
      </c>
      <c r="ZQ37" s="36">
        <v>14.74</v>
      </c>
      <c r="ZR37" s="36">
        <v>9.9</v>
      </c>
      <c r="ZS37" s="36">
        <v>17.899999999999999</v>
      </c>
      <c r="ZT37" s="36" t="s">
        <v>513</v>
      </c>
      <c r="AEF37" s="36">
        <v>12.5</v>
      </c>
      <c r="AEG37" s="36">
        <v>13.4</v>
      </c>
      <c r="AEH37" s="36">
        <v>5.6</v>
      </c>
      <c r="AEI37" s="36">
        <v>19.8</v>
      </c>
      <c r="AEJ37" s="36" t="s">
        <v>513</v>
      </c>
      <c r="AEK37" s="36">
        <v>13.71</v>
      </c>
      <c r="AEL37" s="36">
        <v>14</v>
      </c>
      <c r="AEM37" s="36">
        <v>8.43</v>
      </c>
      <c r="AEN37" s="36">
        <v>18.29</v>
      </c>
      <c r="AEO37" s="36" t="s">
        <v>513</v>
      </c>
      <c r="AEP37" s="36">
        <v>13.9</v>
      </c>
      <c r="AEQ37" s="36">
        <v>15.17</v>
      </c>
      <c r="AER37" s="36">
        <v>10</v>
      </c>
      <c r="AES37" s="36">
        <v>18</v>
      </c>
      <c r="AET37" s="36" t="s">
        <v>513</v>
      </c>
    </row>
    <row r="38" spans="1:831" x14ac:dyDescent="0.2">
      <c r="A38" s="4">
        <v>137</v>
      </c>
      <c r="B38" s="5" t="s">
        <v>1090</v>
      </c>
      <c r="C38" s="26">
        <f t="shared" si="31"/>
        <v>276.65642857142859</v>
      </c>
      <c r="D38" s="4">
        <f t="shared" si="32"/>
        <v>5</v>
      </c>
      <c r="E38" s="35">
        <f t="shared" si="33"/>
        <v>281.65642857142859</v>
      </c>
      <c r="F38" s="4">
        <v>105717</v>
      </c>
      <c r="G38" s="5" t="s">
        <v>636</v>
      </c>
      <c r="H38" s="5" t="s">
        <v>637</v>
      </c>
      <c r="I38" s="5" t="s">
        <v>499</v>
      </c>
      <c r="J38" s="4" t="s">
        <v>500</v>
      </c>
      <c r="K38" s="5" t="s">
        <v>501</v>
      </c>
      <c r="L38" s="5" t="s">
        <v>1045</v>
      </c>
      <c r="M38" s="4" t="s">
        <v>504</v>
      </c>
      <c r="N38" s="5" t="s">
        <v>631</v>
      </c>
      <c r="O38" s="4" t="s">
        <v>1052</v>
      </c>
      <c r="Q38" s="6">
        <f>CHOOSE(MATCH(M38,{"P";"S";"ST2S";"STMG";"ES";"L";"DAEU";"STL";"STI2D";"SCI";"PA";"STAV"},0),0,100,15,0,5,0,0,10,0,20,10,10)</f>
        <v>100</v>
      </c>
      <c r="R38" s="4">
        <v>2</v>
      </c>
      <c r="S38" s="4">
        <v>1</v>
      </c>
      <c r="T38" s="4">
        <v>2</v>
      </c>
      <c r="U38" s="4">
        <f t="shared" si="34"/>
        <v>2</v>
      </c>
      <c r="V38" s="4">
        <v>3</v>
      </c>
      <c r="W38" s="10">
        <f t="shared" si="35"/>
        <v>28.571428571428573</v>
      </c>
      <c r="X38" s="5" t="s">
        <v>638</v>
      </c>
      <c r="Y38" s="4" t="s">
        <v>568</v>
      </c>
      <c r="Z38" s="12">
        <f>CHOOSE(MATCH(Y38,{"Faible";"Moyen";"Assez bon";"Bon";"Très bon"},0),-5,0,0,5,10)</f>
        <v>5</v>
      </c>
      <c r="AA38" s="15">
        <v>10</v>
      </c>
      <c r="AB38" s="4">
        <v>22</v>
      </c>
      <c r="AC38" s="4">
        <v>13.3</v>
      </c>
      <c r="AD38" s="4">
        <f t="shared" si="36"/>
        <v>-3.3000000000000007</v>
      </c>
      <c r="AE38" s="4">
        <f t="shared" si="37"/>
        <v>8</v>
      </c>
      <c r="AF38" s="12">
        <f t="shared" si="38"/>
        <v>31.4</v>
      </c>
      <c r="AG38" s="4">
        <v>6.4</v>
      </c>
      <c r="AH38" s="4">
        <v>26</v>
      </c>
      <c r="AI38" s="4">
        <v>11.52</v>
      </c>
      <c r="AJ38" s="4">
        <f t="shared" si="39"/>
        <v>-5.1199999999999992</v>
      </c>
      <c r="AK38" s="4">
        <f t="shared" si="40"/>
        <v>4</v>
      </c>
      <c r="AL38" s="12">
        <f t="shared" si="41"/>
        <v>12.960000000000004</v>
      </c>
      <c r="AM38" s="5">
        <v>11</v>
      </c>
      <c r="AN38" s="4">
        <v>20</v>
      </c>
      <c r="AO38" s="4">
        <v>13.39</v>
      </c>
      <c r="AP38" s="4">
        <f t="shared" si="42"/>
        <v>-2.3900000000000006</v>
      </c>
      <c r="AQ38" s="4">
        <f t="shared" si="30"/>
        <v>10</v>
      </c>
      <c r="AR38" s="12">
        <f t="shared" si="43"/>
        <v>38.22</v>
      </c>
      <c r="AS38" s="20">
        <f t="shared" si="44"/>
        <v>82.58</v>
      </c>
      <c r="AT38" s="4">
        <v>10</v>
      </c>
      <c r="AU38" s="4">
        <v>12</v>
      </c>
      <c r="AV38" s="4">
        <v>14</v>
      </c>
      <c r="AW38" s="24">
        <f t="shared" si="45"/>
        <v>100.58</v>
      </c>
      <c r="AX38" s="28">
        <f t="shared" si="46"/>
        <v>229.15142857142857</v>
      </c>
      <c r="AY38" s="41">
        <f t="shared" si="47"/>
        <v>9.5366666666666671</v>
      </c>
      <c r="AZ38" s="41">
        <f t="shared" si="48"/>
        <v>12.87</v>
      </c>
      <c r="BA38" s="9">
        <f t="shared" si="49"/>
        <v>-3.3333333333333321</v>
      </c>
      <c r="BB38" s="43">
        <f t="shared" si="50"/>
        <v>21.943333333333335</v>
      </c>
      <c r="BC38" s="41">
        <f t="shared" si="51"/>
        <v>14.26</v>
      </c>
      <c r="BD38" s="41">
        <f t="shared" si="52"/>
        <v>14.366666666666667</v>
      </c>
      <c r="BE38" s="9">
        <f t="shared" si="53"/>
        <v>-0.10666666666666735</v>
      </c>
      <c r="BF38" s="43">
        <f t="shared" si="54"/>
        <v>42.566666666666663</v>
      </c>
      <c r="BG38" s="41">
        <f t="shared" si="55"/>
        <v>11.166666666666666</v>
      </c>
      <c r="BH38" s="41">
        <f t="shared" si="56"/>
        <v>12.666666666666666</v>
      </c>
      <c r="BI38" s="9">
        <f t="shared" si="57"/>
        <v>-1.5</v>
      </c>
      <c r="BJ38" s="43">
        <f t="shared" si="58"/>
        <v>30.5</v>
      </c>
      <c r="BK38" s="45">
        <f t="shared" si="59"/>
        <v>95.009999999999991</v>
      </c>
      <c r="BL38" s="36">
        <v>6.4</v>
      </c>
      <c r="BM38" s="36">
        <v>26</v>
      </c>
      <c r="BN38" s="36">
        <v>27</v>
      </c>
      <c r="BO38" s="36">
        <v>11</v>
      </c>
      <c r="BP38" s="36">
        <v>20</v>
      </c>
      <c r="BQ38" s="36">
        <v>27</v>
      </c>
      <c r="DZ38" s="36">
        <v>10</v>
      </c>
      <c r="EA38" s="36">
        <v>12</v>
      </c>
      <c r="EC38" s="36">
        <v>14</v>
      </c>
      <c r="EN38" s="36" t="s">
        <v>510</v>
      </c>
      <c r="EO38" s="36" t="s">
        <v>503</v>
      </c>
      <c r="EP38" s="36">
        <v>10</v>
      </c>
      <c r="EQ38" s="36" t="s">
        <v>504</v>
      </c>
      <c r="ER38" s="36" t="s">
        <v>506</v>
      </c>
      <c r="ES38" s="36">
        <v>1</v>
      </c>
      <c r="ET38" s="36" t="s">
        <v>511</v>
      </c>
      <c r="EU38" s="36">
        <v>2</v>
      </c>
      <c r="EV38" s="36" t="s">
        <v>512</v>
      </c>
      <c r="EW38" s="36">
        <v>10</v>
      </c>
      <c r="EX38" s="36">
        <v>13.3</v>
      </c>
      <c r="EY38" s="36">
        <v>4</v>
      </c>
      <c r="EZ38" s="36">
        <v>18.5</v>
      </c>
      <c r="FA38" s="36" t="s">
        <v>513</v>
      </c>
      <c r="FB38" s="36">
        <v>6.4</v>
      </c>
      <c r="FC38" s="36">
        <v>11.52</v>
      </c>
      <c r="FD38" s="36">
        <v>4.9000000000000004</v>
      </c>
      <c r="FE38" s="36">
        <v>16.600000000000001</v>
      </c>
      <c r="FF38" s="36" t="s">
        <v>513</v>
      </c>
      <c r="FG38" s="36">
        <v>11</v>
      </c>
      <c r="FH38" s="36">
        <v>13.39</v>
      </c>
      <c r="FI38" s="36">
        <v>6</v>
      </c>
      <c r="FJ38" s="36">
        <v>19.309999999999999</v>
      </c>
      <c r="FK38" s="36" t="s">
        <v>513</v>
      </c>
      <c r="II38" s="36">
        <v>15.33</v>
      </c>
      <c r="IJ38" s="36">
        <v>14.67</v>
      </c>
      <c r="IK38" s="36">
        <v>7.33</v>
      </c>
      <c r="IL38" s="36">
        <v>20</v>
      </c>
      <c r="IM38" s="36" t="s">
        <v>524</v>
      </c>
      <c r="TW38" s="36" t="s">
        <v>523</v>
      </c>
      <c r="TX38" s="36" t="s">
        <v>515</v>
      </c>
      <c r="TY38" s="36">
        <v>1</v>
      </c>
      <c r="TZ38" s="36" t="s">
        <v>504</v>
      </c>
      <c r="UA38" s="36" t="s">
        <v>506</v>
      </c>
      <c r="UB38" s="36">
        <v>1</v>
      </c>
      <c r="UC38" s="36" t="s">
        <v>511</v>
      </c>
      <c r="UD38" s="36">
        <v>3</v>
      </c>
      <c r="UE38" s="36" t="s">
        <v>516</v>
      </c>
      <c r="UF38" s="36">
        <v>8.31</v>
      </c>
      <c r="UG38" s="36">
        <v>13.26</v>
      </c>
      <c r="UH38" s="36">
        <v>8.31</v>
      </c>
      <c r="UI38" s="36">
        <v>18.670000000000002</v>
      </c>
      <c r="UJ38" s="36" t="s">
        <v>513</v>
      </c>
      <c r="UK38" s="36">
        <v>12.74</v>
      </c>
      <c r="UL38" s="36">
        <v>14.44</v>
      </c>
      <c r="UM38" s="36">
        <v>9.4700000000000006</v>
      </c>
      <c r="UN38" s="36">
        <v>19.05</v>
      </c>
      <c r="UO38" s="36" t="s">
        <v>513</v>
      </c>
      <c r="UP38" s="36">
        <v>12</v>
      </c>
      <c r="UQ38" s="36">
        <v>13</v>
      </c>
      <c r="UR38" s="36">
        <v>6.5</v>
      </c>
      <c r="US38" s="36">
        <v>16.5</v>
      </c>
      <c r="UT38" s="36" t="s">
        <v>513</v>
      </c>
      <c r="ZF38" s="36">
        <v>11.86</v>
      </c>
      <c r="ZG38" s="36">
        <v>13.13</v>
      </c>
      <c r="ZH38" s="36">
        <v>7.67</v>
      </c>
      <c r="ZI38" s="36">
        <v>19.21</v>
      </c>
      <c r="ZJ38" s="36" t="s">
        <v>513</v>
      </c>
      <c r="ZK38" s="36">
        <v>13.67</v>
      </c>
      <c r="ZL38" s="36">
        <v>15.03</v>
      </c>
      <c r="ZM38" s="36">
        <v>9.33</v>
      </c>
      <c r="ZN38" s="36">
        <v>18.5</v>
      </c>
      <c r="ZO38" s="36" t="s">
        <v>513</v>
      </c>
      <c r="ZP38" s="36">
        <v>11</v>
      </c>
      <c r="ZQ38" s="36">
        <v>13</v>
      </c>
      <c r="ZR38" s="36">
        <v>7.5</v>
      </c>
      <c r="ZS38" s="36">
        <v>18.5</v>
      </c>
      <c r="ZT38" s="36" t="s">
        <v>513</v>
      </c>
      <c r="AEF38" s="36">
        <v>8.44</v>
      </c>
      <c r="AEG38" s="36">
        <v>12.22</v>
      </c>
      <c r="AEH38" s="36">
        <v>6</v>
      </c>
      <c r="AEI38" s="36">
        <v>19.22</v>
      </c>
      <c r="AEJ38" s="36" t="s">
        <v>513</v>
      </c>
      <c r="AEK38" s="36">
        <v>16.37</v>
      </c>
      <c r="AEL38" s="36">
        <v>13.63</v>
      </c>
      <c r="AEM38" s="36">
        <v>6.05</v>
      </c>
      <c r="AEN38" s="36">
        <v>18.63</v>
      </c>
      <c r="AEO38" s="36" t="s">
        <v>513</v>
      </c>
      <c r="AEP38" s="36">
        <v>10.5</v>
      </c>
      <c r="AEQ38" s="36">
        <v>12</v>
      </c>
      <c r="AER38" s="36">
        <v>5</v>
      </c>
      <c r="AES38" s="36">
        <v>17</v>
      </c>
      <c r="AET38" s="36" t="s">
        <v>513</v>
      </c>
    </row>
    <row r="39" spans="1:831" x14ac:dyDescent="0.2">
      <c r="A39" s="4">
        <v>137</v>
      </c>
      <c r="B39" s="5" t="s">
        <v>1091</v>
      </c>
      <c r="C39" s="26">
        <f t="shared" si="31"/>
        <v>473.91500000000002</v>
      </c>
      <c r="D39" s="4">
        <f t="shared" si="32"/>
        <v>5</v>
      </c>
      <c r="E39" s="35">
        <f t="shared" si="33"/>
        <v>478.91500000000002</v>
      </c>
      <c r="F39" s="4">
        <v>105718</v>
      </c>
      <c r="G39" s="5" t="s">
        <v>639</v>
      </c>
      <c r="H39" s="5" t="s">
        <v>640</v>
      </c>
      <c r="I39" s="5" t="s">
        <v>499</v>
      </c>
      <c r="J39" s="4" t="s">
        <v>500</v>
      </c>
      <c r="K39" s="5" t="s">
        <v>501</v>
      </c>
      <c r="L39" s="5" t="s">
        <v>1045</v>
      </c>
      <c r="M39" s="4" t="s">
        <v>504</v>
      </c>
      <c r="N39" s="5" t="s">
        <v>631</v>
      </c>
      <c r="O39" s="4" t="s">
        <v>1052</v>
      </c>
      <c r="Q39" s="6">
        <f>CHOOSE(MATCH(M39,{"P";"S";"ST2S";"STMG";"ES";"L";"DAEU";"STL";"STI2D";"SCI";"PA";"STAV"},0),0,100,15,0,5,0,0,10,0,20,10,10)</f>
        <v>100</v>
      </c>
      <c r="R39" s="4">
        <v>1</v>
      </c>
      <c r="S39" s="4">
        <v>1</v>
      </c>
      <c r="T39" s="4">
        <v>1</v>
      </c>
      <c r="U39" s="4">
        <f t="shared" si="34"/>
        <v>1</v>
      </c>
      <c r="V39" s="4">
        <v>4</v>
      </c>
      <c r="W39" s="10">
        <f t="shared" si="35"/>
        <v>50</v>
      </c>
      <c r="X39" s="5" t="s">
        <v>641</v>
      </c>
      <c r="Y39" s="4" t="s">
        <v>568</v>
      </c>
      <c r="Z39" s="12">
        <f>CHOOSE(MATCH(Y39,{"Faible";"Moyen";"Assez bon";"Bon";"Très bon"},0),-5,0,0,5,10)</f>
        <v>5</v>
      </c>
      <c r="AA39" s="15">
        <v>16.5</v>
      </c>
      <c r="AB39" s="4">
        <v>4</v>
      </c>
      <c r="AC39" s="4">
        <v>13.3</v>
      </c>
      <c r="AD39" s="4">
        <f t="shared" si="36"/>
        <v>3.1999999999999993</v>
      </c>
      <c r="AE39" s="4">
        <f t="shared" si="37"/>
        <v>26</v>
      </c>
      <c r="AF39" s="12">
        <f t="shared" si="38"/>
        <v>81.900000000000006</v>
      </c>
      <c r="AG39" s="4">
        <v>14.7</v>
      </c>
      <c r="AH39" s="4">
        <v>6</v>
      </c>
      <c r="AI39" s="4">
        <v>11.52</v>
      </c>
      <c r="AJ39" s="4">
        <f t="shared" si="39"/>
        <v>3.1799999999999997</v>
      </c>
      <c r="AK39" s="4">
        <f t="shared" si="40"/>
        <v>24</v>
      </c>
      <c r="AL39" s="12">
        <f t="shared" si="41"/>
        <v>74.459999999999994</v>
      </c>
      <c r="AM39" s="5">
        <v>16.25</v>
      </c>
      <c r="AN39" s="4">
        <v>6</v>
      </c>
      <c r="AO39" s="4">
        <v>13.39</v>
      </c>
      <c r="AP39" s="4">
        <f t="shared" si="42"/>
        <v>2.8599999999999994</v>
      </c>
      <c r="AQ39" s="4">
        <f t="shared" si="30"/>
        <v>24</v>
      </c>
      <c r="AR39" s="12">
        <f t="shared" si="43"/>
        <v>78.47</v>
      </c>
      <c r="AS39" s="20">
        <f t="shared" si="44"/>
        <v>234.83</v>
      </c>
      <c r="AT39" s="4">
        <v>18</v>
      </c>
      <c r="AU39" s="4">
        <v>9</v>
      </c>
      <c r="AV39" s="4">
        <v>18</v>
      </c>
      <c r="AW39" s="24">
        <f t="shared" si="45"/>
        <v>257.33000000000004</v>
      </c>
      <c r="AX39" s="28">
        <f t="shared" si="46"/>
        <v>407.33000000000004</v>
      </c>
      <c r="AY39" s="41">
        <f t="shared" si="47"/>
        <v>14.24</v>
      </c>
      <c r="AZ39" s="41">
        <f t="shared" si="48"/>
        <v>13.323333333333332</v>
      </c>
      <c r="BA39" s="9">
        <f t="shared" si="49"/>
        <v>0.91666666666666785</v>
      </c>
      <c r="BB39" s="43">
        <f t="shared" si="50"/>
        <v>44.553333333333335</v>
      </c>
      <c r="BC39" s="41">
        <f t="shared" si="51"/>
        <v>15.116666666666667</v>
      </c>
      <c r="BD39" s="41">
        <f t="shared" si="52"/>
        <v>13.816666666666668</v>
      </c>
      <c r="BE39" s="9">
        <f t="shared" si="53"/>
        <v>1.2999999999999989</v>
      </c>
      <c r="BF39" s="43">
        <f t="shared" si="54"/>
        <v>47.95</v>
      </c>
      <c r="BG39" s="41">
        <f t="shared" si="55"/>
        <v>13.12</v>
      </c>
      <c r="BH39" s="41">
        <f t="shared" si="56"/>
        <v>12.466666666666667</v>
      </c>
      <c r="BI39" s="9">
        <f t="shared" si="57"/>
        <v>0.65333333333333243</v>
      </c>
      <c r="BJ39" s="43">
        <f t="shared" si="58"/>
        <v>40.666666666666664</v>
      </c>
      <c r="BK39" s="45">
        <f t="shared" si="59"/>
        <v>133.16999999999999</v>
      </c>
      <c r="BL39" s="36">
        <v>14.7</v>
      </c>
      <c r="BM39" s="36">
        <v>6</v>
      </c>
      <c r="BN39" s="36">
        <v>27</v>
      </c>
      <c r="BO39" s="36">
        <v>16.25</v>
      </c>
      <c r="BP39" s="36">
        <v>6</v>
      </c>
      <c r="BQ39" s="36">
        <v>27</v>
      </c>
      <c r="DZ39" s="36">
        <v>18</v>
      </c>
      <c r="EA39" s="36">
        <v>9</v>
      </c>
      <c r="EC39" s="36">
        <v>18</v>
      </c>
      <c r="EN39" s="36" t="s">
        <v>510</v>
      </c>
      <c r="EO39" s="36" t="s">
        <v>503</v>
      </c>
      <c r="EP39" s="36">
        <v>10</v>
      </c>
      <c r="EQ39" s="36" t="s">
        <v>504</v>
      </c>
      <c r="ER39" s="36" t="s">
        <v>506</v>
      </c>
      <c r="ES39" s="36">
        <v>1</v>
      </c>
      <c r="ET39" s="36" t="s">
        <v>511</v>
      </c>
      <c r="EU39" s="36">
        <v>2</v>
      </c>
      <c r="EV39" s="36" t="s">
        <v>512</v>
      </c>
      <c r="EW39" s="36">
        <v>16.5</v>
      </c>
      <c r="EX39" s="36">
        <v>13.3</v>
      </c>
      <c r="EY39" s="36">
        <v>4</v>
      </c>
      <c r="EZ39" s="36">
        <v>18.5</v>
      </c>
      <c r="FA39" s="36" t="s">
        <v>513</v>
      </c>
      <c r="FB39" s="36">
        <v>14.7</v>
      </c>
      <c r="FC39" s="36">
        <v>11.52</v>
      </c>
      <c r="FD39" s="36">
        <v>4.9000000000000004</v>
      </c>
      <c r="FE39" s="36">
        <v>16.600000000000001</v>
      </c>
      <c r="FF39" s="36" t="s">
        <v>513</v>
      </c>
      <c r="FG39" s="36">
        <v>16.25</v>
      </c>
      <c r="FH39" s="36">
        <v>13.39</v>
      </c>
      <c r="FI39" s="36">
        <v>6</v>
      </c>
      <c r="FJ39" s="36">
        <v>19.309999999999999</v>
      </c>
      <c r="FK39" s="36" t="s">
        <v>513</v>
      </c>
      <c r="ID39" s="36">
        <v>17.600000000000001</v>
      </c>
      <c r="IE39" s="36">
        <v>15.02</v>
      </c>
      <c r="IF39" s="36">
        <v>8.1</v>
      </c>
      <c r="IG39" s="36">
        <v>18.7</v>
      </c>
      <c r="IH39" s="36" t="s">
        <v>524</v>
      </c>
      <c r="TW39" s="36" t="s">
        <v>523</v>
      </c>
      <c r="TX39" s="36" t="s">
        <v>515</v>
      </c>
      <c r="TY39" s="36">
        <v>1</v>
      </c>
      <c r="TZ39" s="36" t="s">
        <v>504</v>
      </c>
      <c r="UA39" s="36" t="s">
        <v>506</v>
      </c>
      <c r="UB39" s="36">
        <v>1</v>
      </c>
      <c r="UC39" s="36" t="s">
        <v>511</v>
      </c>
      <c r="UD39" s="36">
        <v>3</v>
      </c>
      <c r="UE39" s="36" t="s">
        <v>516</v>
      </c>
      <c r="UF39" s="36">
        <v>12.57</v>
      </c>
      <c r="UG39" s="36">
        <v>13.17</v>
      </c>
      <c r="UH39" s="36">
        <v>9.65</v>
      </c>
      <c r="UI39" s="36">
        <v>19.149999999999999</v>
      </c>
      <c r="UJ39" s="36" t="s">
        <v>513</v>
      </c>
      <c r="UK39" s="36">
        <v>14.6</v>
      </c>
      <c r="UL39" s="36">
        <v>14.65</v>
      </c>
      <c r="UM39" s="36">
        <v>8.94</v>
      </c>
      <c r="UN39" s="36">
        <v>18.100000000000001</v>
      </c>
      <c r="UO39" s="36" t="s">
        <v>513</v>
      </c>
      <c r="UP39" s="36">
        <v>13.4</v>
      </c>
      <c r="UQ39" s="36">
        <v>12.4</v>
      </c>
      <c r="UR39" s="36">
        <v>6.8</v>
      </c>
      <c r="US39" s="36">
        <v>17.7</v>
      </c>
      <c r="UT39" s="36" t="s">
        <v>513</v>
      </c>
      <c r="ZF39" s="36">
        <v>14.48</v>
      </c>
      <c r="ZG39" s="36">
        <v>13.17</v>
      </c>
      <c r="ZH39" s="36">
        <v>7.87</v>
      </c>
      <c r="ZI39" s="36">
        <v>18.46</v>
      </c>
      <c r="ZJ39" s="36" t="s">
        <v>513</v>
      </c>
      <c r="ZK39" s="36">
        <v>13.75</v>
      </c>
      <c r="ZL39" s="36">
        <v>12.48</v>
      </c>
      <c r="ZM39" s="36">
        <v>5.25</v>
      </c>
      <c r="ZN39" s="36">
        <v>18.88</v>
      </c>
      <c r="ZO39" s="36" t="s">
        <v>513</v>
      </c>
      <c r="ZP39" s="36">
        <v>13.14</v>
      </c>
      <c r="ZQ39" s="36">
        <v>12.56</v>
      </c>
      <c r="ZR39" s="36">
        <v>6.48</v>
      </c>
      <c r="ZS39" s="36">
        <v>16.86</v>
      </c>
      <c r="ZT39" s="36" t="s">
        <v>513</v>
      </c>
      <c r="AEF39" s="36">
        <v>15.67</v>
      </c>
      <c r="AEG39" s="36">
        <v>13.63</v>
      </c>
      <c r="AEH39" s="36">
        <v>7.37</v>
      </c>
      <c r="AEI39" s="36">
        <v>18.760000000000002</v>
      </c>
      <c r="AEJ39" s="36" t="s">
        <v>513</v>
      </c>
      <c r="AEK39" s="36">
        <v>17</v>
      </c>
      <c r="AEL39" s="36">
        <v>14.32</v>
      </c>
      <c r="AEM39" s="36">
        <v>6.87</v>
      </c>
      <c r="AEN39" s="36">
        <v>19.399999999999999</v>
      </c>
      <c r="AEO39" s="36" t="s">
        <v>513</v>
      </c>
      <c r="AEP39" s="36">
        <v>12.82</v>
      </c>
      <c r="AEQ39" s="36">
        <v>12.44</v>
      </c>
      <c r="AER39" s="36">
        <v>8.7100000000000009</v>
      </c>
      <c r="AES39" s="36">
        <v>16.27</v>
      </c>
      <c r="AET39" s="36" t="s">
        <v>513</v>
      </c>
    </row>
    <row r="40" spans="1:831" x14ac:dyDescent="0.2">
      <c r="A40" s="4">
        <v>137</v>
      </c>
      <c r="B40" s="5" t="s">
        <v>1091</v>
      </c>
      <c r="C40" s="26">
        <f>AX40+(BK40/2)+40</f>
        <v>422.57681818181817</v>
      </c>
      <c r="D40" s="4">
        <f t="shared" si="32"/>
        <v>5</v>
      </c>
      <c r="E40" s="35">
        <f t="shared" si="33"/>
        <v>427.57681818181817</v>
      </c>
      <c r="F40" s="4">
        <v>105728</v>
      </c>
      <c r="G40" s="5" t="s">
        <v>642</v>
      </c>
      <c r="H40" s="5" t="s">
        <v>643</v>
      </c>
      <c r="I40" s="5" t="s">
        <v>499</v>
      </c>
      <c r="J40" s="4" t="s">
        <v>500</v>
      </c>
      <c r="K40" s="5" t="s">
        <v>501</v>
      </c>
      <c r="L40" s="5" t="s">
        <v>1045</v>
      </c>
      <c r="M40" s="4" t="s">
        <v>504</v>
      </c>
      <c r="N40" s="5" t="s">
        <v>644</v>
      </c>
      <c r="O40" s="4" t="s">
        <v>1052</v>
      </c>
      <c r="Q40" s="6">
        <f>CHOOSE(MATCH(M40,{"P";"S";"ST2S";"STMG";"ES";"L";"DAEU";"STL";"STI2D";"SCI";"PA";"STAV"},0),0,100,15,0,5,0,0,10,0,20,10,10)</f>
        <v>100</v>
      </c>
      <c r="R40" s="4">
        <v>3</v>
      </c>
      <c r="S40" s="4">
        <v>3</v>
      </c>
      <c r="T40" s="4">
        <v>3</v>
      </c>
      <c r="U40" s="4">
        <f t="shared" si="34"/>
        <v>2</v>
      </c>
      <c r="V40" s="4">
        <v>3</v>
      </c>
      <c r="W40" s="10">
        <f t="shared" si="35"/>
        <v>18.181818181818183</v>
      </c>
      <c r="X40" s="5" t="s">
        <v>645</v>
      </c>
      <c r="Y40" s="4" t="s">
        <v>568</v>
      </c>
      <c r="Z40" s="12">
        <f>CHOOSE(MATCH(Y40,{"Faible";"Moyen";"Assez bon";"Bon";"Très bon"},0),-5,0,0,5,10)</f>
        <v>5</v>
      </c>
      <c r="AA40" s="15">
        <v>14.4</v>
      </c>
      <c r="AB40" s="4">
        <v>9</v>
      </c>
      <c r="AC40" s="4">
        <v>12.53</v>
      </c>
      <c r="AD40" s="4">
        <f t="shared" si="36"/>
        <v>1.870000000000001</v>
      </c>
      <c r="AE40" s="4">
        <f t="shared" si="37"/>
        <v>21</v>
      </c>
      <c r="AF40" s="12">
        <f t="shared" si="38"/>
        <v>67.94</v>
      </c>
      <c r="AG40" s="4">
        <v>14.89</v>
      </c>
      <c r="AH40" s="4">
        <v>10</v>
      </c>
      <c r="AI40" s="4">
        <v>13.8</v>
      </c>
      <c r="AJ40" s="4">
        <f t="shared" si="39"/>
        <v>1.0899999999999999</v>
      </c>
      <c r="AK40" s="4">
        <f t="shared" si="40"/>
        <v>20</v>
      </c>
      <c r="AL40" s="12">
        <f t="shared" si="41"/>
        <v>66.849999999999994</v>
      </c>
      <c r="AM40" s="5">
        <v>14.38</v>
      </c>
      <c r="AN40" s="4">
        <v>14</v>
      </c>
      <c r="AO40" s="4">
        <v>13.93</v>
      </c>
      <c r="AP40" s="4">
        <f t="shared" si="42"/>
        <v>0.45000000000000107</v>
      </c>
      <c r="AQ40" s="4">
        <f t="shared" si="30"/>
        <v>16</v>
      </c>
      <c r="AR40" s="12">
        <f t="shared" si="43"/>
        <v>60.040000000000006</v>
      </c>
      <c r="AS40" s="20">
        <f t="shared" si="44"/>
        <v>194.82999999999998</v>
      </c>
      <c r="AT40" s="4">
        <v>8</v>
      </c>
      <c r="AU40" s="4">
        <v>9</v>
      </c>
      <c r="AV40" s="4">
        <v>13</v>
      </c>
      <c r="AW40" s="24">
        <f t="shared" si="45"/>
        <v>209.82999999999998</v>
      </c>
      <c r="AX40" s="28">
        <f t="shared" si="46"/>
        <v>328.01181818181817</v>
      </c>
      <c r="AY40" s="41">
        <f t="shared" si="47"/>
        <v>11.066666666666668</v>
      </c>
      <c r="AZ40" s="41">
        <f t="shared" si="48"/>
        <v>10.876666666666667</v>
      </c>
      <c r="BA40" s="9">
        <f t="shared" si="49"/>
        <v>0.19000000000000128</v>
      </c>
      <c r="BB40" s="43">
        <f t="shared" si="50"/>
        <v>33.580000000000005</v>
      </c>
      <c r="BC40" s="41">
        <f t="shared" si="51"/>
        <v>12.143333333333333</v>
      </c>
      <c r="BD40" s="41">
        <f t="shared" si="52"/>
        <v>12.383333333333333</v>
      </c>
      <c r="BE40" s="9">
        <f t="shared" si="53"/>
        <v>-0.24000000000000021</v>
      </c>
      <c r="BF40" s="43">
        <f t="shared" si="54"/>
        <v>35.950000000000003</v>
      </c>
      <c r="BG40" s="41">
        <f t="shared" si="55"/>
        <v>13.186666666666667</v>
      </c>
      <c r="BH40" s="41">
        <f t="shared" si="56"/>
        <v>13.166666666666666</v>
      </c>
      <c r="BI40" s="9">
        <f t="shared" si="57"/>
        <v>2.000000000000135E-2</v>
      </c>
      <c r="BJ40" s="43">
        <f t="shared" si="58"/>
        <v>39.600000000000009</v>
      </c>
      <c r="BK40" s="45">
        <f t="shared" si="59"/>
        <v>109.13000000000001</v>
      </c>
      <c r="BL40" s="36">
        <v>14.89</v>
      </c>
      <c r="BM40" s="36">
        <v>10</v>
      </c>
      <c r="BN40" s="36">
        <v>27</v>
      </c>
      <c r="BO40" s="36">
        <v>14.38</v>
      </c>
      <c r="BP40" s="36">
        <v>14</v>
      </c>
      <c r="BQ40" s="36">
        <v>27</v>
      </c>
      <c r="DZ40" s="36">
        <v>8</v>
      </c>
      <c r="EA40" s="36">
        <v>9</v>
      </c>
      <c r="EC40" s="36">
        <v>13</v>
      </c>
      <c r="EN40" s="36" t="s">
        <v>510</v>
      </c>
      <c r="EO40" s="36" t="s">
        <v>503</v>
      </c>
      <c r="EP40" s="36">
        <v>10</v>
      </c>
      <c r="EQ40" s="36" t="s">
        <v>504</v>
      </c>
      <c r="ER40" s="36" t="s">
        <v>506</v>
      </c>
      <c r="ES40" s="36">
        <v>1</v>
      </c>
      <c r="ET40" s="36" t="s">
        <v>511</v>
      </c>
      <c r="EU40" s="36">
        <v>2</v>
      </c>
      <c r="EV40" s="36" t="s">
        <v>512</v>
      </c>
      <c r="EW40" s="36">
        <v>14.4</v>
      </c>
      <c r="EX40" s="36">
        <v>12.53</v>
      </c>
      <c r="EY40" s="36">
        <v>6.7</v>
      </c>
      <c r="EZ40" s="36">
        <v>19.3</v>
      </c>
      <c r="FA40" s="36" t="s">
        <v>513</v>
      </c>
      <c r="FB40" s="36">
        <v>14.89</v>
      </c>
      <c r="FC40" s="36">
        <v>13.8</v>
      </c>
      <c r="FD40" s="36">
        <v>7.94</v>
      </c>
      <c r="FE40" s="36">
        <v>17.61</v>
      </c>
      <c r="FF40" s="36" t="s">
        <v>513</v>
      </c>
      <c r="FG40" s="36">
        <v>14.38</v>
      </c>
      <c r="FH40" s="36">
        <v>13.93</v>
      </c>
      <c r="FI40" s="36">
        <v>7.5</v>
      </c>
      <c r="FJ40" s="36">
        <v>18.38</v>
      </c>
      <c r="FK40" s="36" t="s">
        <v>513</v>
      </c>
      <c r="HY40" s="36">
        <v>12.4</v>
      </c>
      <c r="HZ40" s="36">
        <v>13.36</v>
      </c>
      <c r="IA40" s="36">
        <v>5.7</v>
      </c>
      <c r="IB40" s="36">
        <v>19.2</v>
      </c>
      <c r="IC40" s="36" t="s">
        <v>524</v>
      </c>
      <c r="TW40" s="36" t="s">
        <v>523</v>
      </c>
      <c r="TX40" s="36" t="s">
        <v>515</v>
      </c>
      <c r="TY40" s="36">
        <v>1</v>
      </c>
      <c r="TZ40" s="36" t="s">
        <v>504</v>
      </c>
      <c r="UA40" s="36" t="s">
        <v>506</v>
      </c>
      <c r="UB40" s="36">
        <v>1</v>
      </c>
      <c r="UC40" s="36" t="s">
        <v>511</v>
      </c>
      <c r="UD40" s="36">
        <v>3</v>
      </c>
      <c r="UE40" s="36" t="s">
        <v>516</v>
      </c>
      <c r="UF40" s="36">
        <v>12</v>
      </c>
      <c r="UG40" s="36">
        <v>9.3000000000000007</v>
      </c>
      <c r="UH40" s="36">
        <v>3.3</v>
      </c>
      <c r="UI40" s="36">
        <v>18.7</v>
      </c>
      <c r="UJ40" s="36" t="s">
        <v>524</v>
      </c>
      <c r="UK40" s="36">
        <v>13.5</v>
      </c>
      <c r="UL40" s="36">
        <v>12.24</v>
      </c>
      <c r="UM40" s="36">
        <v>3</v>
      </c>
      <c r="UN40" s="36">
        <v>18</v>
      </c>
      <c r="UO40" s="36" t="s">
        <v>524</v>
      </c>
      <c r="UP40" s="36">
        <v>16.16</v>
      </c>
      <c r="UQ40" s="36">
        <v>13.06</v>
      </c>
      <c r="UR40" s="36">
        <v>9.0399999999999991</v>
      </c>
      <c r="US40" s="36">
        <v>16.440000000000001</v>
      </c>
      <c r="UT40" s="36" t="s">
        <v>524</v>
      </c>
      <c r="ZF40" s="36">
        <v>9</v>
      </c>
      <c r="ZG40" s="36">
        <v>9.93</v>
      </c>
      <c r="ZH40" s="36">
        <v>3.9</v>
      </c>
      <c r="ZI40" s="36">
        <v>19.100000000000001</v>
      </c>
      <c r="ZJ40" s="36" t="s">
        <v>524</v>
      </c>
      <c r="ZK40" s="36">
        <v>10.5</v>
      </c>
      <c r="ZL40" s="36">
        <v>10.91</v>
      </c>
      <c r="ZM40" s="36">
        <v>2</v>
      </c>
      <c r="ZN40" s="36">
        <v>18</v>
      </c>
      <c r="ZO40" s="36" t="s">
        <v>524</v>
      </c>
      <c r="ZP40" s="36">
        <v>9.1999999999999993</v>
      </c>
      <c r="ZQ40" s="36">
        <v>11.27</v>
      </c>
      <c r="ZR40" s="36">
        <v>4.4000000000000004</v>
      </c>
      <c r="ZS40" s="36">
        <v>19.600000000000001</v>
      </c>
      <c r="ZT40" s="36" t="s">
        <v>524</v>
      </c>
      <c r="AEF40" s="36">
        <v>12.2</v>
      </c>
      <c r="AEG40" s="36">
        <v>13.4</v>
      </c>
      <c r="AEH40" s="36">
        <v>5.6</v>
      </c>
      <c r="AEI40" s="36">
        <v>19.8</v>
      </c>
      <c r="AEJ40" s="36" t="s">
        <v>513</v>
      </c>
      <c r="AEK40" s="36">
        <v>12.43</v>
      </c>
      <c r="AEL40" s="36">
        <v>14</v>
      </c>
      <c r="AEM40" s="36">
        <v>8.43</v>
      </c>
      <c r="AEN40" s="36">
        <v>18.29</v>
      </c>
      <c r="AEO40" s="36" t="s">
        <v>513</v>
      </c>
      <c r="AEP40" s="36">
        <v>14.2</v>
      </c>
      <c r="AEQ40" s="36">
        <v>15.17</v>
      </c>
      <c r="AER40" s="36">
        <v>10</v>
      </c>
      <c r="AES40" s="36">
        <v>18</v>
      </c>
      <c r="AET40" s="36" t="s">
        <v>513</v>
      </c>
    </row>
    <row r="41" spans="1:831" x14ac:dyDescent="0.2">
      <c r="A41" s="4">
        <v>137</v>
      </c>
      <c r="B41" s="5" t="s">
        <v>1090</v>
      </c>
      <c r="C41" s="26">
        <f t="shared" ref="C41:C72" si="60">AX41+(BK41/2)</f>
        <v>326.69555555555559</v>
      </c>
      <c r="D41" s="4">
        <f t="shared" si="32"/>
        <v>5</v>
      </c>
      <c r="E41" s="35">
        <f t="shared" si="33"/>
        <v>331.69555555555559</v>
      </c>
      <c r="F41" s="4">
        <v>105729</v>
      </c>
      <c r="G41" s="5" t="s">
        <v>646</v>
      </c>
      <c r="H41" s="5" t="s">
        <v>647</v>
      </c>
      <c r="I41" s="5" t="s">
        <v>527</v>
      </c>
      <c r="J41" s="4" t="s">
        <v>500</v>
      </c>
      <c r="K41" s="5" t="s">
        <v>501</v>
      </c>
      <c r="L41" s="5" t="s">
        <v>1045</v>
      </c>
      <c r="M41" s="4" t="s">
        <v>504</v>
      </c>
      <c r="N41" s="5" t="s">
        <v>644</v>
      </c>
      <c r="O41" s="4" t="s">
        <v>1052</v>
      </c>
      <c r="Q41" s="6">
        <f>CHOOSE(MATCH(M41,{"P";"S";"ST2S";"STMG";"ES";"L";"DAEU";"STL";"STI2D";"SCI";"PA";"STAV"},0),0,100,15,0,5,0,0,10,0,20,10,10)</f>
        <v>100</v>
      </c>
      <c r="R41" s="4">
        <v>2</v>
      </c>
      <c r="S41" s="4">
        <v>2</v>
      </c>
      <c r="T41" s="4">
        <v>2</v>
      </c>
      <c r="U41" s="4">
        <f t="shared" si="34"/>
        <v>3</v>
      </c>
      <c r="V41" s="4">
        <v>2</v>
      </c>
      <c r="W41" s="10">
        <f t="shared" si="35"/>
        <v>22.222222222222221</v>
      </c>
      <c r="X41" s="5" t="s">
        <v>648</v>
      </c>
      <c r="Y41" s="4" t="s">
        <v>568</v>
      </c>
      <c r="Z41" s="12">
        <f>CHOOSE(MATCH(Y41,{"Faible";"Moyen";"Assez bon";"Bon";"Très bon"},0),-5,0,0,5,10)</f>
        <v>5</v>
      </c>
      <c r="AA41" s="15">
        <v>8.6999999999999993</v>
      </c>
      <c r="AB41" s="4">
        <v>24</v>
      </c>
      <c r="AC41" s="4">
        <v>12.53</v>
      </c>
      <c r="AD41" s="4">
        <f t="shared" si="36"/>
        <v>-3.83</v>
      </c>
      <c r="AE41" s="4">
        <f t="shared" si="37"/>
        <v>6</v>
      </c>
      <c r="AF41" s="12">
        <f t="shared" si="38"/>
        <v>24.439999999999998</v>
      </c>
      <c r="AG41" s="4">
        <v>12.91</v>
      </c>
      <c r="AH41" s="4">
        <v>17</v>
      </c>
      <c r="AI41" s="4">
        <v>13.8</v>
      </c>
      <c r="AJ41" s="4">
        <f t="shared" si="39"/>
        <v>-0.89000000000000057</v>
      </c>
      <c r="AK41" s="4">
        <f t="shared" si="40"/>
        <v>13</v>
      </c>
      <c r="AL41" s="12">
        <f t="shared" si="41"/>
        <v>49.95</v>
      </c>
      <c r="AM41" s="5">
        <v>14.5</v>
      </c>
      <c r="AN41" s="4">
        <v>12</v>
      </c>
      <c r="AO41" s="4">
        <v>13.93</v>
      </c>
      <c r="AP41" s="4">
        <f t="shared" si="42"/>
        <v>0.57000000000000028</v>
      </c>
      <c r="AQ41" s="4">
        <f t="shared" si="30"/>
        <v>18</v>
      </c>
      <c r="AR41" s="12">
        <f t="shared" si="43"/>
        <v>62.64</v>
      </c>
      <c r="AS41" s="20">
        <f t="shared" si="44"/>
        <v>137.03</v>
      </c>
      <c r="AT41" s="4">
        <v>10</v>
      </c>
      <c r="AU41" s="4">
        <v>11</v>
      </c>
      <c r="AV41" s="4">
        <v>20</v>
      </c>
      <c r="AW41" s="24">
        <f t="shared" si="45"/>
        <v>157.53</v>
      </c>
      <c r="AX41" s="28">
        <f t="shared" si="46"/>
        <v>279.75222222222226</v>
      </c>
      <c r="AY41" s="41">
        <f t="shared" si="47"/>
        <v>10.800000000000002</v>
      </c>
      <c r="AZ41" s="41">
        <f t="shared" si="48"/>
        <v>13.323333333333332</v>
      </c>
      <c r="BA41" s="9">
        <f t="shared" si="49"/>
        <v>-2.5233333333333299</v>
      </c>
      <c r="BB41" s="43">
        <f t="shared" si="50"/>
        <v>27.353333333333346</v>
      </c>
      <c r="BC41" s="41">
        <f t="shared" si="51"/>
        <v>12.923333333333334</v>
      </c>
      <c r="BD41" s="41">
        <f t="shared" si="52"/>
        <v>13.816666666666668</v>
      </c>
      <c r="BE41" s="9">
        <f t="shared" si="53"/>
        <v>-0.89333333333333442</v>
      </c>
      <c r="BF41" s="43">
        <f t="shared" si="54"/>
        <v>36.983333333333334</v>
      </c>
      <c r="BG41" s="41">
        <f t="shared" si="55"/>
        <v>10.896666666666667</v>
      </c>
      <c r="BH41" s="41">
        <f t="shared" si="56"/>
        <v>12.466666666666667</v>
      </c>
      <c r="BI41" s="9">
        <f t="shared" si="57"/>
        <v>-1.5700000000000003</v>
      </c>
      <c r="BJ41" s="43">
        <f t="shared" si="58"/>
        <v>29.549999999999997</v>
      </c>
      <c r="BK41" s="45">
        <f t="shared" si="59"/>
        <v>93.88666666666667</v>
      </c>
      <c r="BL41" s="36">
        <v>12.91</v>
      </c>
      <c r="BM41" s="36">
        <v>17</v>
      </c>
      <c r="BN41" s="36">
        <v>27</v>
      </c>
      <c r="BO41" s="36">
        <v>14.5</v>
      </c>
      <c r="BP41" s="36">
        <v>12</v>
      </c>
      <c r="BQ41" s="36">
        <v>27</v>
      </c>
      <c r="DQ41" s="36">
        <v>9.6999999999999993</v>
      </c>
      <c r="DR41" s="36">
        <v>1</v>
      </c>
      <c r="DS41" s="36">
        <v>1</v>
      </c>
      <c r="DZ41" s="36">
        <v>10</v>
      </c>
      <c r="EA41" s="36">
        <v>11</v>
      </c>
      <c r="EC41" s="36">
        <v>20</v>
      </c>
      <c r="EN41" s="36" t="s">
        <v>510</v>
      </c>
      <c r="EO41" s="36" t="s">
        <v>503</v>
      </c>
      <c r="EP41" s="36">
        <v>10</v>
      </c>
      <c r="EQ41" s="36" t="s">
        <v>504</v>
      </c>
      <c r="ER41" s="36" t="s">
        <v>506</v>
      </c>
      <c r="ES41" s="36">
        <v>1</v>
      </c>
      <c r="ET41" s="36" t="s">
        <v>511</v>
      </c>
      <c r="EU41" s="36">
        <v>2</v>
      </c>
      <c r="EV41" s="36" t="s">
        <v>512</v>
      </c>
      <c r="EW41" s="36">
        <v>8.6999999999999993</v>
      </c>
      <c r="EX41" s="36">
        <v>12.53</v>
      </c>
      <c r="EY41" s="36">
        <v>6.7</v>
      </c>
      <c r="EZ41" s="36">
        <v>19.3</v>
      </c>
      <c r="FA41" s="36" t="s">
        <v>513</v>
      </c>
      <c r="FB41" s="36">
        <v>12.91</v>
      </c>
      <c r="FC41" s="36">
        <v>13.8</v>
      </c>
      <c r="FD41" s="36">
        <v>7.94</v>
      </c>
      <c r="FE41" s="36">
        <v>17.61</v>
      </c>
      <c r="FF41" s="36" t="s">
        <v>513</v>
      </c>
      <c r="FG41" s="36">
        <v>14.5</v>
      </c>
      <c r="FH41" s="36">
        <v>13.93</v>
      </c>
      <c r="FI41" s="36">
        <v>7.5</v>
      </c>
      <c r="FJ41" s="36">
        <v>18.38</v>
      </c>
      <c r="FK41" s="36" t="s">
        <v>513</v>
      </c>
      <c r="ID41" s="36">
        <v>9.6999999999999993</v>
      </c>
      <c r="IE41" s="36">
        <v>12.2</v>
      </c>
      <c r="IF41" s="36">
        <v>8.8000000000000007</v>
      </c>
      <c r="IG41" s="36">
        <v>16.600000000000001</v>
      </c>
      <c r="IH41" s="36" t="s">
        <v>513</v>
      </c>
      <c r="TW41" s="36" t="s">
        <v>523</v>
      </c>
      <c r="TX41" s="36" t="s">
        <v>515</v>
      </c>
      <c r="TY41" s="36">
        <v>1</v>
      </c>
      <c r="TZ41" s="36" t="s">
        <v>504</v>
      </c>
      <c r="UA41" s="36" t="s">
        <v>506</v>
      </c>
      <c r="UB41" s="36">
        <v>1</v>
      </c>
      <c r="UC41" s="36" t="s">
        <v>511</v>
      </c>
      <c r="UD41" s="36">
        <v>3</v>
      </c>
      <c r="UE41" s="36" t="s">
        <v>516</v>
      </c>
      <c r="UF41" s="36">
        <v>11.57</v>
      </c>
      <c r="UG41" s="36">
        <v>13.17</v>
      </c>
      <c r="UH41" s="36">
        <v>9.65</v>
      </c>
      <c r="UI41" s="36">
        <v>19.149999999999999</v>
      </c>
      <c r="UJ41" s="36" t="s">
        <v>513</v>
      </c>
      <c r="UK41" s="36">
        <v>12.49</v>
      </c>
      <c r="UL41" s="36">
        <v>14.65</v>
      </c>
      <c r="UM41" s="36">
        <v>8.94</v>
      </c>
      <c r="UN41" s="36">
        <v>18.100000000000001</v>
      </c>
      <c r="UO41" s="36" t="s">
        <v>513</v>
      </c>
      <c r="UP41" s="36">
        <v>11.2</v>
      </c>
      <c r="UQ41" s="36">
        <v>12.4</v>
      </c>
      <c r="UR41" s="36">
        <v>6.8</v>
      </c>
      <c r="US41" s="36">
        <v>17.7</v>
      </c>
      <c r="UT41" s="36" t="s">
        <v>513</v>
      </c>
      <c r="ZF41" s="36">
        <v>10.74</v>
      </c>
      <c r="ZG41" s="36">
        <v>13.17</v>
      </c>
      <c r="ZH41" s="36">
        <v>7.87</v>
      </c>
      <c r="ZI41" s="36">
        <v>18.46</v>
      </c>
      <c r="ZJ41" s="36" t="s">
        <v>513</v>
      </c>
      <c r="ZK41" s="36">
        <v>11.88</v>
      </c>
      <c r="ZL41" s="36">
        <v>12.48</v>
      </c>
      <c r="ZM41" s="36">
        <v>5.25</v>
      </c>
      <c r="ZN41" s="36">
        <v>18.88</v>
      </c>
      <c r="ZO41" s="36" t="s">
        <v>513</v>
      </c>
      <c r="ZP41" s="36">
        <v>11.36</v>
      </c>
      <c r="ZQ41" s="36">
        <v>12.56</v>
      </c>
      <c r="ZR41" s="36">
        <v>6.48</v>
      </c>
      <c r="ZS41" s="36">
        <v>16.86</v>
      </c>
      <c r="ZT41" s="36" t="s">
        <v>513</v>
      </c>
      <c r="AEF41" s="36">
        <v>10.09</v>
      </c>
      <c r="AEG41" s="36">
        <v>13.63</v>
      </c>
      <c r="AEH41" s="36">
        <v>7.37</v>
      </c>
      <c r="AEI41" s="36">
        <v>18.760000000000002</v>
      </c>
      <c r="AEJ41" s="36" t="s">
        <v>513</v>
      </c>
      <c r="AEK41" s="36">
        <v>14.4</v>
      </c>
      <c r="AEL41" s="36">
        <v>14.32</v>
      </c>
      <c r="AEM41" s="36">
        <v>6.87</v>
      </c>
      <c r="AEN41" s="36">
        <v>19.399999999999999</v>
      </c>
      <c r="AEO41" s="36" t="s">
        <v>513</v>
      </c>
      <c r="AEP41" s="36">
        <v>10.130000000000001</v>
      </c>
      <c r="AEQ41" s="36">
        <v>12.44</v>
      </c>
      <c r="AER41" s="36">
        <v>8.7100000000000009</v>
      </c>
      <c r="AES41" s="36">
        <v>16.27</v>
      </c>
      <c r="AET41" s="36" t="s">
        <v>513</v>
      </c>
    </row>
    <row r="42" spans="1:831" x14ac:dyDescent="0.2">
      <c r="A42" s="4">
        <v>137</v>
      </c>
      <c r="B42" s="5" t="s">
        <v>1090</v>
      </c>
      <c r="C42" s="26">
        <f t="shared" si="60"/>
        <v>321.94309523809522</v>
      </c>
      <c r="D42" s="4">
        <f t="shared" si="32"/>
        <v>5</v>
      </c>
      <c r="E42" s="35">
        <f t="shared" si="33"/>
        <v>326.94309523809522</v>
      </c>
      <c r="F42" s="4">
        <v>105733</v>
      </c>
      <c r="G42" s="5" t="s">
        <v>649</v>
      </c>
      <c r="H42" s="5" t="s">
        <v>650</v>
      </c>
      <c r="I42" s="5" t="s">
        <v>527</v>
      </c>
      <c r="J42" s="4" t="s">
        <v>500</v>
      </c>
      <c r="K42" s="5" t="s">
        <v>501</v>
      </c>
      <c r="L42" s="5" t="s">
        <v>1045</v>
      </c>
      <c r="M42" s="4" t="s">
        <v>504</v>
      </c>
      <c r="N42" s="5" t="s">
        <v>631</v>
      </c>
      <c r="O42" s="4" t="s">
        <v>1052</v>
      </c>
      <c r="Q42" s="6">
        <f>CHOOSE(MATCH(M42,{"P";"S";"ST2S";"STMG";"ES";"L";"DAEU";"STL";"STI2D";"SCI";"PA";"STAV"},0),0,100,15,0,5,0,0,10,0,20,10,10)</f>
        <v>100</v>
      </c>
      <c r="R42" s="4">
        <v>2</v>
      </c>
      <c r="S42" s="4">
        <v>1</v>
      </c>
      <c r="T42" s="4">
        <v>2</v>
      </c>
      <c r="U42" s="4">
        <f t="shared" si="34"/>
        <v>2</v>
      </c>
      <c r="V42" s="4">
        <v>3</v>
      </c>
      <c r="W42" s="10">
        <f t="shared" si="35"/>
        <v>28.571428571428573</v>
      </c>
      <c r="X42" s="5" t="s">
        <v>651</v>
      </c>
      <c r="Y42" s="4" t="s">
        <v>568</v>
      </c>
      <c r="Z42" s="12">
        <f>CHOOSE(MATCH(Y42,{"Faible";"Moyen";"Assez bon";"Bon";"Très bon"},0),-5,0,0,5,10)</f>
        <v>5</v>
      </c>
      <c r="AA42" s="15">
        <v>11.5</v>
      </c>
      <c r="AB42" s="4">
        <v>19</v>
      </c>
      <c r="AC42" s="4">
        <v>13.3</v>
      </c>
      <c r="AD42" s="4">
        <f t="shared" si="36"/>
        <v>-1.8000000000000007</v>
      </c>
      <c r="AE42" s="4">
        <f t="shared" si="37"/>
        <v>11</v>
      </c>
      <c r="AF42" s="12">
        <f t="shared" si="38"/>
        <v>41.9</v>
      </c>
      <c r="AG42" s="4">
        <v>10.6</v>
      </c>
      <c r="AH42" s="4">
        <v>17</v>
      </c>
      <c r="AI42" s="4">
        <v>11.52</v>
      </c>
      <c r="AJ42" s="4">
        <f t="shared" si="39"/>
        <v>-0.91999999999999993</v>
      </c>
      <c r="AK42" s="4">
        <f t="shared" si="40"/>
        <v>13</v>
      </c>
      <c r="AL42" s="12">
        <f t="shared" si="41"/>
        <v>42.959999999999994</v>
      </c>
      <c r="AM42" s="5">
        <v>11.44</v>
      </c>
      <c r="AN42" s="4">
        <v>19</v>
      </c>
      <c r="AO42" s="4">
        <v>13.39</v>
      </c>
      <c r="AP42" s="4">
        <f t="shared" si="42"/>
        <v>-1.9500000000000011</v>
      </c>
      <c r="AQ42" s="4">
        <f t="shared" si="30"/>
        <v>11</v>
      </c>
      <c r="AR42" s="12">
        <f t="shared" si="43"/>
        <v>41.42</v>
      </c>
      <c r="AS42" s="20">
        <f t="shared" si="44"/>
        <v>126.27999999999999</v>
      </c>
      <c r="AT42" s="4">
        <v>7</v>
      </c>
      <c r="AU42" s="4">
        <v>12</v>
      </c>
      <c r="AV42" s="4">
        <v>13</v>
      </c>
      <c r="AW42" s="24">
        <f t="shared" si="45"/>
        <v>142.27999999999997</v>
      </c>
      <c r="AX42" s="28">
        <f t="shared" si="46"/>
        <v>270.85142857142853</v>
      </c>
      <c r="AY42" s="41">
        <f t="shared" si="47"/>
        <v>11.1</v>
      </c>
      <c r="AZ42" s="41">
        <f t="shared" si="48"/>
        <v>12.833333333333334</v>
      </c>
      <c r="BA42" s="9">
        <f t="shared" si="49"/>
        <v>-1.7333333333333343</v>
      </c>
      <c r="BB42" s="43">
        <f t="shared" si="50"/>
        <v>29.833333333333329</v>
      </c>
      <c r="BC42" s="41">
        <f t="shared" si="51"/>
        <v>11.466666666666667</v>
      </c>
      <c r="BD42" s="41">
        <f t="shared" si="52"/>
        <v>13.503333333333332</v>
      </c>
      <c r="BE42" s="9">
        <f t="shared" si="53"/>
        <v>-2.0366666666666653</v>
      </c>
      <c r="BF42" s="43">
        <f t="shared" si="54"/>
        <v>30.326666666666668</v>
      </c>
      <c r="BG42" s="41">
        <f t="shared" si="55"/>
        <v>14.083333333333334</v>
      </c>
      <c r="BH42" s="41">
        <f t="shared" si="56"/>
        <v>14.196666666666665</v>
      </c>
      <c r="BI42" s="9">
        <f t="shared" si="57"/>
        <v>-0.11333333333333151</v>
      </c>
      <c r="BJ42" s="43">
        <f t="shared" si="58"/>
        <v>42.023333333333341</v>
      </c>
      <c r="BK42" s="45">
        <f t="shared" si="59"/>
        <v>102.18333333333334</v>
      </c>
      <c r="BL42" s="36">
        <v>10.6</v>
      </c>
      <c r="BM42" s="36">
        <v>17</v>
      </c>
      <c r="BN42" s="36">
        <v>27</v>
      </c>
      <c r="BO42" s="36">
        <v>11.44</v>
      </c>
      <c r="BP42" s="36">
        <v>19</v>
      </c>
      <c r="BQ42" s="36">
        <v>27</v>
      </c>
      <c r="DZ42" s="36">
        <v>7</v>
      </c>
      <c r="EA42" s="36">
        <v>12</v>
      </c>
      <c r="EC42" s="36">
        <v>13</v>
      </c>
      <c r="EN42" s="36" t="s">
        <v>510</v>
      </c>
      <c r="EO42" s="36" t="s">
        <v>503</v>
      </c>
      <c r="EP42" s="36">
        <v>10</v>
      </c>
      <c r="EQ42" s="36" t="s">
        <v>504</v>
      </c>
      <c r="ER42" s="36" t="s">
        <v>506</v>
      </c>
      <c r="ES42" s="36">
        <v>1</v>
      </c>
      <c r="ET42" s="36" t="s">
        <v>511</v>
      </c>
      <c r="EU42" s="36">
        <v>2</v>
      </c>
      <c r="EV42" s="36" t="s">
        <v>512</v>
      </c>
      <c r="EW42" s="36">
        <v>11.5</v>
      </c>
      <c r="EX42" s="36">
        <v>13.3</v>
      </c>
      <c r="EY42" s="36">
        <v>4</v>
      </c>
      <c r="EZ42" s="36">
        <v>18.5</v>
      </c>
      <c r="FA42" s="36" t="s">
        <v>513</v>
      </c>
      <c r="FB42" s="36">
        <v>10.6</v>
      </c>
      <c r="FC42" s="36">
        <v>11.52</v>
      </c>
      <c r="FD42" s="36">
        <v>4.9000000000000004</v>
      </c>
      <c r="FE42" s="36">
        <v>16.600000000000001</v>
      </c>
      <c r="FF42" s="36" t="s">
        <v>513</v>
      </c>
      <c r="FG42" s="36">
        <v>11.44</v>
      </c>
      <c r="FH42" s="36">
        <v>13.39</v>
      </c>
      <c r="FI42" s="36">
        <v>6</v>
      </c>
      <c r="FJ42" s="36">
        <v>19.309999999999999</v>
      </c>
      <c r="FK42" s="36" t="s">
        <v>513</v>
      </c>
      <c r="II42" s="36">
        <v>13.33</v>
      </c>
      <c r="IJ42" s="36">
        <v>14.67</v>
      </c>
      <c r="IK42" s="36">
        <v>7.33</v>
      </c>
      <c r="IL42" s="36">
        <v>20</v>
      </c>
      <c r="IM42" s="36" t="s">
        <v>524</v>
      </c>
      <c r="TW42" s="36" t="s">
        <v>523</v>
      </c>
      <c r="TX42" s="36" t="s">
        <v>515</v>
      </c>
      <c r="TY42" s="36">
        <v>1</v>
      </c>
      <c r="TZ42" s="36" t="s">
        <v>504</v>
      </c>
      <c r="UA42" s="36" t="s">
        <v>506</v>
      </c>
      <c r="UB42" s="36">
        <v>1</v>
      </c>
      <c r="UC42" s="36" t="s">
        <v>511</v>
      </c>
      <c r="UD42" s="36">
        <v>3</v>
      </c>
      <c r="UE42" s="36" t="s">
        <v>516</v>
      </c>
      <c r="UF42" s="36">
        <v>10.9</v>
      </c>
      <c r="UG42" s="36">
        <v>13.3</v>
      </c>
      <c r="UH42" s="36">
        <v>7</v>
      </c>
      <c r="UI42" s="36">
        <v>18.2</v>
      </c>
      <c r="UJ42" s="36" t="s">
        <v>513</v>
      </c>
      <c r="UK42" s="36">
        <v>13.9</v>
      </c>
      <c r="UL42" s="36">
        <v>13.7</v>
      </c>
      <c r="UM42" s="36">
        <v>9.6</v>
      </c>
      <c r="UN42" s="36">
        <v>18.3</v>
      </c>
      <c r="UO42" s="36" t="s">
        <v>513</v>
      </c>
      <c r="UP42" s="36">
        <v>13.8</v>
      </c>
      <c r="UQ42" s="36">
        <v>13.79</v>
      </c>
      <c r="UR42" s="36">
        <v>9.85</v>
      </c>
      <c r="US42" s="36">
        <v>17.03</v>
      </c>
      <c r="UT42" s="36" t="s">
        <v>513</v>
      </c>
      <c r="ZF42" s="36">
        <v>11.7</v>
      </c>
      <c r="ZG42" s="36">
        <v>11.8</v>
      </c>
      <c r="ZH42" s="36">
        <v>5.8</v>
      </c>
      <c r="ZI42" s="36">
        <v>17.899999999999999</v>
      </c>
      <c r="ZJ42" s="36" t="s">
        <v>513</v>
      </c>
      <c r="ZK42" s="36">
        <v>12.1</v>
      </c>
      <c r="ZL42" s="36">
        <v>13.95</v>
      </c>
      <c r="ZM42" s="36">
        <v>10</v>
      </c>
      <c r="ZN42" s="36">
        <v>18.399999999999999</v>
      </c>
      <c r="ZO42" s="36" t="s">
        <v>513</v>
      </c>
      <c r="ZP42" s="36">
        <v>14.61</v>
      </c>
      <c r="ZQ42" s="36">
        <v>14.15</v>
      </c>
      <c r="ZR42" s="36">
        <v>9.39</v>
      </c>
      <c r="ZS42" s="36">
        <v>17.95</v>
      </c>
      <c r="ZT42" s="36" t="s">
        <v>513</v>
      </c>
      <c r="AEF42" s="36">
        <v>10.7</v>
      </c>
      <c r="AEG42" s="36">
        <v>13.4</v>
      </c>
      <c r="AEH42" s="36">
        <v>8.6</v>
      </c>
      <c r="AEI42" s="36">
        <v>18.899999999999999</v>
      </c>
      <c r="AEJ42" s="36" t="s">
        <v>513</v>
      </c>
      <c r="AEK42" s="36">
        <v>8.4</v>
      </c>
      <c r="AEL42" s="36">
        <v>12.86</v>
      </c>
      <c r="AEM42" s="36">
        <v>6.1</v>
      </c>
      <c r="AEN42" s="36">
        <v>18.100000000000001</v>
      </c>
      <c r="AEO42" s="36" t="s">
        <v>513</v>
      </c>
      <c r="AEP42" s="36">
        <v>13.84</v>
      </c>
      <c r="AEQ42" s="36">
        <v>14.65</v>
      </c>
      <c r="AER42" s="36">
        <v>11.31</v>
      </c>
      <c r="AES42" s="36">
        <v>17.34</v>
      </c>
      <c r="AET42" s="36" t="s">
        <v>513</v>
      </c>
    </row>
    <row r="43" spans="1:831" x14ac:dyDescent="0.2">
      <c r="A43" s="4">
        <v>137</v>
      </c>
      <c r="B43" s="5" t="s">
        <v>1091</v>
      </c>
      <c r="C43" s="26">
        <f t="shared" si="60"/>
        <v>453.77333333333331</v>
      </c>
      <c r="D43" s="4">
        <f t="shared" si="32"/>
        <v>5</v>
      </c>
      <c r="E43" s="35">
        <f t="shared" si="33"/>
        <v>458.77333333333331</v>
      </c>
      <c r="F43" s="4">
        <v>105738</v>
      </c>
      <c r="G43" s="5" t="s">
        <v>652</v>
      </c>
      <c r="H43" s="5" t="s">
        <v>653</v>
      </c>
      <c r="I43" s="5" t="s">
        <v>499</v>
      </c>
      <c r="J43" s="4" t="s">
        <v>500</v>
      </c>
      <c r="K43" s="5" t="s">
        <v>501</v>
      </c>
      <c r="L43" s="5" t="s">
        <v>1045</v>
      </c>
      <c r="M43" s="4" t="s">
        <v>504</v>
      </c>
      <c r="N43" s="5" t="s">
        <v>644</v>
      </c>
      <c r="O43" s="4" t="s">
        <v>1052</v>
      </c>
      <c r="Q43" s="6">
        <f>CHOOSE(MATCH(M43,{"P";"S";"ST2S";"STMG";"ES";"L";"DAEU";"STL";"STI2D";"SCI";"PA";"STAV"},0),0,100,15,0,5,0,0,10,0,20,10,10)</f>
        <v>100</v>
      </c>
      <c r="R43" s="4">
        <v>2</v>
      </c>
      <c r="S43" s="4">
        <v>2</v>
      </c>
      <c r="T43" s="4">
        <v>2</v>
      </c>
      <c r="U43" s="4">
        <f t="shared" si="34"/>
        <v>2</v>
      </c>
      <c r="V43" s="4">
        <v>3</v>
      </c>
      <c r="W43" s="10">
        <f t="shared" si="35"/>
        <v>25</v>
      </c>
      <c r="X43" s="5" t="s">
        <v>654</v>
      </c>
      <c r="Y43" s="4" t="s">
        <v>568</v>
      </c>
      <c r="Z43" s="12">
        <f>CHOOSE(MATCH(Y43,{"Faible";"Moyen";"Assez bon";"Bon";"Très bon"},0),-5,0,0,5,10)</f>
        <v>5</v>
      </c>
      <c r="AA43" s="15">
        <v>14.9</v>
      </c>
      <c r="AB43" s="4">
        <v>7</v>
      </c>
      <c r="AC43" s="4">
        <v>12.53</v>
      </c>
      <c r="AD43" s="4">
        <f t="shared" si="36"/>
        <v>2.370000000000001</v>
      </c>
      <c r="AE43" s="4">
        <f t="shared" si="37"/>
        <v>23</v>
      </c>
      <c r="AF43" s="12">
        <f t="shared" si="38"/>
        <v>72.44</v>
      </c>
      <c r="AG43" s="4">
        <v>16.03</v>
      </c>
      <c r="AH43" s="4">
        <v>6</v>
      </c>
      <c r="AI43" s="4">
        <v>13.8</v>
      </c>
      <c r="AJ43" s="4">
        <f t="shared" si="39"/>
        <v>2.2300000000000004</v>
      </c>
      <c r="AK43" s="4">
        <f t="shared" si="40"/>
        <v>24</v>
      </c>
      <c r="AL43" s="12">
        <f t="shared" si="41"/>
        <v>76.550000000000011</v>
      </c>
      <c r="AM43" s="5">
        <v>16.38</v>
      </c>
      <c r="AN43" s="4">
        <v>7</v>
      </c>
      <c r="AO43" s="4">
        <v>13.93</v>
      </c>
      <c r="AP43" s="4">
        <f t="shared" si="42"/>
        <v>2.4499999999999993</v>
      </c>
      <c r="AQ43" s="4">
        <f t="shared" si="30"/>
        <v>23</v>
      </c>
      <c r="AR43" s="12">
        <f t="shared" si="43"/>
        <v>77.039999999999992</v>
      </c>
      <c r="AS43" s="20">
        <f t="shared" si="44"/>
        <v>226.03</v>
      </c>
      <c r="AT43" s="4">
        <v>15</v>
      </c>
      <c r="AU43" s="4">
        <v>10</v>
      </c>
      <c r="AV43" s="4">
        <v>19</v>
      </c>
      <c r="AW43" s="24">
        <f t="shared" si="45"/>
        <v>248.03</v>
      </c>
      <c r="AX43" s="28">
        <f t="shared" si="46"/>
        <v>373.03</v>
      </c>
      <c r="AY43" s="41">
        <f t="shared" si="47"/>
        <v>16.799999999999997</v>
      </c>
      <c r="AZ43" s="41">
        <f t="shared" si="48"/>
        <v>13.323333333333332</v>
      </c>
      <c r="BA43" s="9">
        <f t="shared" si="49"/>
        <v>3.4766666666666648</v>
      </c>
      <c r="BB43" s="43">
        <f t="shared" si="50"/>
        <v>57.353333333333325</v>
      </c>
      <c r="BC43" s="41">
        <f t="shared" si="51"/>
        <v>16.106666666666666</v>
      </c>
      <c r="BD43" s="41">
        <f t="shared" si="52"/>
        <v>13.816666666666668</v>
      </c>
      <c r="BE43" s="9">
        <f t="shared" si="53"/>
        <v>2.2899999999999974</v>
      </c>
      <c r="BF43" s="43">
        <f t="shared" si="54"/>
        <v>52.899999999999991</v>
      </c>
      <c r="BG43" s="41">
        <f t="shared" si="55"/>
        <v>15.233333333333334</v>
      </c>
      <c r="BH43" s="41">
        <f t="shared" si="56"/>
        <v>12.466666666666667</v>
      </c>
      <c r="BI43" s="9">
        <f t="shared" si="57"/>
        <v>2.7666666666666675</v>
      </c>
      <c r="BJ43" s="43">
        <f t="shared" si="58"/>
        <v>51.233333333333334</v>
      </c>
      <c r="BK43" s="45">
        <f t="shared" si="59"/>
        <v>161.48666666666665</v>
      </c>
      <c r="BL43" s="36">
        <v>16.03</v>
      </c>
      <c r="BM43" s="36">
        <v>6</v>
      </c>
      <c r="BN43" s="36">
        <v>27</v>
      </c>
      <c r="BO43" s="36">
        <v>16.38</v>
      </c>
      <c r="BP43" s="36">
        <v>7</v>
      </c>
      <c r="BQ43" s="36">
        <v>27</v>
      </c>
      <c r="DZ43" s="36">
        <v>15</v>
      </c>
      <c r="EA43" s="36">
        <v>10</v>
      </c>
      <c r="EC43" s="36">
        <v>19</v>
      </c>
      <c r="EN43" s="36" t="s">
        <v>510</v>
      </c>
      <c r="EO43" s="36" t="s">
        <v>503</v>
      </c>
      <c r="EP43" s="36">
        <v>10</v>
      </c>
      <c r="EQ43" s="36" t="s">
        <v>504</v>
      </c>
      <c r="ER43" s="36" t="s">
        <v>506</v>
      </c>
      <c r="ES43" s="36">
        <v>1</v>
      </c>
      <c r="ET43" s="36" t="s">
        <v>511</v>
      </c>
      <c r="EU43" s="36">
        <v>2</v>
      </c>
      <c r="EV43" s="36" t="s">
        <v>512</v>
      </c>
      <c r="EW43" s="36">
        <v>14.9</v>
      </c>
      <c r="EX43" s="36">
        <v>12.53</v>
      </c>
      <c r="EY43" s="36">
        <v>6.7</v>
      </c>
      <c r="EZ43" s="36">
        <v>19.3</v>
      </c>
      <c r="FA43" s="36" t="s">
        <v>513</v>
      </c>
      <c r="FB43" s="36">
        <v>16.03</v>
      </c>
      <c r="FC43" s="36">
        <v>13.8</v>
      </c>
      <c r="FD43" s="36">
        <v>7.94</v>
      </c>
      <c r="FE43" s="36">
        <v>17.61</v>
      </c>
      <c r="FF43" s="36" t="s">
        <v>513</v>
      </c>
      <c r="FG43" s="36">
        <v>16.38</v>
      </c>
      <c r="FH43" s="36">
        <v>13.93</v>
      </c>
      <c r="FI43" s="36">
        <v>7.5</v>
      </c>
      <c r="FJ43" s="36">
        <v>18.38</v>
      </c>
      <c r="FK43" s="36" t="s">
        <v>513</v>
      </c>
      <c r="II43" s="36">
        <v>15.71</v>
      </c>
      <c r="IJ43" s="36">
        <v>14.34</v>
      </c>
      <c r="IK43" s="36">
        <v>11.81</v>
      </c>
      <c r="IL43" s="36">
        <v>15.93</v>
      </c>
      <c r="IM43" s="36" t="s">
        <v>524</v>
      </c>
      <c r="TW43" s="36" t="s">
        <v>523</v>
      </c>
      <c r="TX43" s="36" t="s">
        <v>515</v>
      </c>
      <c r="TY43" s="36">
        <v>1</v>
      </c>
      <c r="TZ43" s="36" t="s">
        <v>504</v>
      </c>
      <c r="UA43" s="36" t="s">
        <v>506</v>
      </c>
      <c r="UB43" s="36">
        <v>1</v>
      </c>
      <c r="UC43" s="36" t="s">
        <v>511</v>
      </c>
      <c r="UD43" s="36">
        <v>3</v>
      </c>
      <c r="UE43" s="36" t="s">
        <v>516</v>
      </c>
      <c r="UF43" s="36">
        <v>16.57</v>
      </c>
      <c r="UG43" s="36">
        <v>13.17</v>
      </c>
      <c r="UH43" s="36">
        <v>9.65</v>
      </c>
      <c r="UI43" s="36">
        <v>19.149999999999999</v>
      </c>
      <c r="UJ43" s="36" t="s">
        <v>513</v>
      </c>
      <c r="UK43" s="36">
        <v>17.16</v>
      </c>
      <c r="UL43" s="36">
        <v>14.65</v>
      </c>
      <c r="UM43" s="36">
        <v>8.94</v>
      </c>
      <c r="UN43" s="36">
        <v>18.100000000000001</v>
      </c>
      <c r="UO43" s="36" t="s">
        <v>513</v>
      </c>
      <c r="UP43" s="36">
        <v>14.4</v>
      </c>
      <c r="UQ43" s="36">
        <v>12.4</v>
      </c>
      <c r="UR43" s="36">
        <v>6.8</v>
      </c>
      <c r="US43" s="36">
        <v>17.7</v>
      </c>
      <c r="UT43" s="36" t="s">
        <v>513</v>
      </c>
      <c r="ZF43" s="36">
        <v>16.809999999999999</v>
      </c>
      <c r="ZG43" s="36">
        <v>13.17</v>
      </c>
      <c r="ZH43" s="36">
        <v>7.87</v>
      </c>
      <c r="ZI43" s="36">
        <v>18.46</v>
      </c>
      <c r="ZJ43" s="36" t="s">
        <v>513</v>
      </c>
      <c r="ZK43" s="36">
        <v>15</v>
      </c>
      <c r="ZL43" s="36">
        <v>12.48</v>
      </c>
      <c r="ZM43" s="36">
        <v>5.25</v>
      </c>
      <c r="ZN43" s="36">
        <v>18.88</v>
      </c>
      <c r="ZO43" s="36" t="s">
        <v>513</v>
      </c>
      <c r="ZP43" s="36">
        <v>15.03</v>
      </c>
      <c r="ZQ43" s="36">
        <v>12.56</v>
      </c>
      <c r="ZR43" s="36">
        <v>6.48</v>
      </c>
      <c r="ZS43" s="36">
        <v>16.86</v>
      </c>
      <c r="ZT43" s="36" t="s">
        <v>513</v>
      </c>
      <c r="AEF43" s="36">
        <v>17.02</v>
      </c>
      <c r="AEG43" s="36">
        <v>13.63</v>
      </c>
      <c r="AEH43" s="36">
        <v>7.37</v>
      </c>
      <c r="AEI43" s="36">
        <v>18.760000000000002</v>
      </c>
      <c r="AEJ43" s="36" t="s">
        <v>513</v>
      </c>
      <c r="AEK43" s="36">
        <v>16.16</v>
      </c>
      <c r="AEL43" s="36">
        <v>14.32</v>
      </c>
      <c r="AEM43" s="36">
        <v>6.87</v>
      </c>
      <c r="AEN43" s="36">
        <v>19.399999999999999</v>
      </c>
      <c r="AEO43" s="36" t="s">
        <v>513</v>
      </c>
      <c r="AEP43" s="36">
        <v>16.27</v>
      </c>
      <c r="AEQ43" s="36">
        <v>12.44</v>
      </c>
      <c r="AER43" s="36">
        <v>8.7100000000000009</v>
      </c>
      <c r="AES43" s="36">
        <v>16.27</v>
      </c>
      <c r="AET43" s="36" t="s">
        <v>513</v>
      </c>
    </row>
    <row r="44" spans="1:831" x14ac:dyDescent="0.2">
      <c r="A44" s="4">
        <v>137</v>
      </c>
      <c r="B44" s="5" t="s">
        <v>1090</v>
      </c>
      <c r="C44" s="26">
        <f t="shared" si="60"/>
        <v>265.20722222222219</v>
      </c>
      <c r="D44" s="4">
        <f t="shared" si="32"/>
        <v>5</v>
      </c>
      <c r="E44" s="35">
        <f t="shared" si="33"/>
        <v>270.20722222222219</v>
      </c>
      <c r="F44" s="4">
        <v>105747</v>
      </c>
      <c r="G44" s="5" t="s">
        <v>655</v>
      </c>
      <c r="H44" s="5" t="s">
        <v>656</v>
      </c>
      <c r="I44" s="5" t="s">
        <v>527</v>
      </c>
      <c r="J44" s="4" t="s">
        <v>500</v>
      </c>
      <c r="K44" s="5" t="s">
        <v>501</v>
      </c>
      <c r="L44" s="5" t="s">
        <v>1045</v>
      </c>
      <c r="M44" s="4" t="s">
        <v>504</v>
      </c>
      <c r="N44" s="5" t="s">
        <v>604</v>
      </c>
      <c r="O44" s="4" t="s">
        <v>1052</v>
      </c>
      <c r="Q44" s="6">
        <f>CHOOSE(MATCH(M44,{"P";"S";"ST2S";"STMG";"ES";"L";"DAEU";"STL";"STI2D";"SCI";"PA";"STAV"},0),0,100,15,0,5,0,0,10,0,20,10,10)</f>
        <v>100</v>
      </c>
      <c r="R44" s="4">
        <v>3</v>
      </c>
      <c r="S44" s="4">
        <v>2</v>
      </c>
      <c r="T44" s="4">
        <v>2</v>
      </c>
      <c r="U44" s="4">
        <f t="shared" si="34"/>
        <v>2</v>
      </c>
      <c r="V44" s="4">
        <v>3</v>
      </c>
      <c r="W44" s="10">
        <f t="shared" si="35"/>
        <v>22.222222222222221</v>
      </c>
      <c r="X44" s="5" t="s">
        <v>657</v>
      </c>
      <c r="Y44" s="4" t="s">
        <v>568</v>
      </c>
      <c r="Z44" s="12">
        <f>CHOOSE(MATCH(Y44,{"Faible";"Moyen";"Assez bon";"Bon";"Très bon"},0),-5,0,0,5,10)</f>
        <v>5</v>
      </c>
      <c r="AA44" s="15">
        <v>10</v>
      </c>
      <c r="AB44" s="4">
        <v>21</v>
      </c>
      <c r="AC44" s="4">
        <v>13</v>
      </c>
      <c r="AD44" s="4">
        <f t="shared" si="36"/>
        <v>-3</v>
      </c>
      <c r="AE44" s="4">
        <f t="shared" si="37"/>
        <v>9</v>
      </c>
      <c r="AF44" s="12">
        <f t="shared" si="38"/>
        <v>33</v>
      </c>
      <c r="AG44" s="4">
        <v>8.1999999999999993</v>
      </c>
      <c r="AH44" s="4">
        <v>28</v>
      </c>
      <c r="AI44" s="4">
        <v>12.71</v>
      </c>
      <c r="AJ44" s="4">
        <f t="shared" si="39"/>
        <v>-4.5100000000000016</v>
      </c>
      <c r="AK44" s="4">
        <f t="shared" si="40"/>
        <v>2</v>
      </c>
      <c r="AL44" s="12">
        <f t="shared" si="41"/>
        <v>17.579999999999995</v>
      </c>
      <c r="AM44" s="5">
        <v>10.5</v>
      </c>
      <c r="AN44" s="4">
        <v>23</v>
      </c>
      <c r="AO44" s="4">
        <v>13.5</v>
      </c>
      <c r="AP44" s="4">
        <f t="shared" si="42"/>
        <v>-3</v>
      </c>
      <c r="AQ44" s="4">
        <f t="shared" si="30"/>
        <v>7</v>
      </c>
      <c r="AR44" s="12">
        <f t="shared" si="43"/>
        <v>32.5</v>
      </c>
      <c r="AS44" s="20">
        <f t="shared" si="44"/>
        <v>83.08</v>
      </c>
      <c r="AT44" s="4">
        <v>12</v>
      </c>
      <c r="AU44" s="4">
        <v>10</v>
      </c>
      <c r="AV44" s="4">
        <v>13</v>
      </c>
      <c r="AW44" s="24">
        <f t="shared" si="45"/>
        <v>100.58</v>
      </c>
      <c r="AX44" s="28">
        <f t="shared" si="46"/>
        <v>222.80222222222221</v>
      </c>
      <c r="AY44" s="41">
        <f t="shared" si="47"/>
        <v>8.9333333333333336</v>
      </c>
      <c r="AZ44" s="41">
        <f t="shared" si="48"/>
        <v>13.433333333333332</v>
      </c>
      <c r="BA44" s="9">
        <f t="shared" si="49"/>
        <v>-4.4999999999999982</v>
      </c>
      <c r="BB44" s="43">
        <f t="shared" si="50"/>
        <v>17.800000000000004</v>
      </c>
      <c r="BC44" s="41">
        <f t="shared" si="51"/>
        <v>10.076666666666666</v>
      </c>
      <c r="BD44" s="41">
        <f t="shared" si="52"/>
        <v>14.08</v>
      </c>
      <c r="BE44" s="9">
        <f t="shared" si="53"/>
        <v>-4.0033333333333339</v>
      </c>
      <c r="BF44" s="43">
        <f t="shared" si="54"/>
        <v>22.223333333333329</v>
      </c>
      <c r="BG44" s="41">
        <f t="shared" si="55"/>
        <v>14.9</v>
      </c>
      <c r="BH44" s="41">
        <f t="shared" si="56"/>
        <v>14.856666666666667</v>
      </c>
      <c r="BI44" s="9">
        <f t="shared" si="57"/>
        <v>4.3333333333333002E-2</v>
      </c>
      <c r="BJ44" s="43">
        <f t="shared" si="58"/>
        <v>44.786666666666669</v>
      </c>
      <c r="BK44" s="45">
        <f t="shared" si="59"/>
        <v>84.81</v>
      </c>
      <c r="BL44" s="36">
        <v>8.1999999999999993</v>
      </c>
      <c r="BM44" s="36">
        <v>28</v>
      </c>
      <c r="BN44" s="36">
        <v>28</v>
      </c>
      <c r="BO44" s="36">
        <v>10.5</v>
      </c>
      <c r="BP44" s="36">
        <v>23</v>
      </c>
      <c r="BQ44" s="36">
        <v>28</v>
      </c>
      <c r="DZ44" s="36">
        <v>12</v>
      </c>
      <c r="EA44" s="36">
        <v>10</v>
      </c>
      <c r="EC44" s="36">
        <v>13</v>
      </c>
      <c r="EN44" s="36" t="s">
        <v>510</v>
      </c>
      <c r="EO44" s="36" t="s">
        <v>503</v>
      </c>
      <c r="EP44" s="36">
        <v>10</v>
      </c>
      <c r="EQ44" s="36" t="s">
        <v>504</v>
      </c>
      <c r="ER44" s="36" t="s">
        <v>506</v>
      </c>
      <c r="ES44" s="36">
        <v>1</v>
      </c>
      <c r="ET44" s="36" t="s">
        <v>511</v>
      </c>
      <c r="EU44" s="36">
        <v>2</v>
      </c>
      <c r="EV44" s="36" t="s">
        <v>512</v>
      </c>
      <c r="EW44" s="36">
        <v>10</v>
      </c>
      <c r="EX44" s="36">
        <v>13</v>
      </c>
      <c r="EY44" s="36">
        <v>8</v>
      </c>
      <c r="EZ44" s="36">
        <v>19</v>
      </c>
      <c r="FA44" s="36" t="s">
        <v>513</v>
      </c>
      <c r="FB44" s="36">
        <v>8.1999999999999993</v>
      </c>
      <c r="FC44" s="36">
        <v>12.71</v>
      </c>
      <c r="FD44" s="36">
        <v>8.1999999999999993</v>
      </c>
      <c r="FE44" s="36">
        <v>18.399999999999999</v>
      </c>
      <c r="FF44" s="36" t="s">
        <v>513</v>
      </c>
      <c r="FG44" s="36">
        <v>10.5</v>
      </c>
      <c r="FH44" s="36">
        <v>13.5</v>
      </c>
      <c r="FI44" s="36">
        <v>9.5</v>
      </c>
      <c r="FJ44" s="36">
        <v>17</v>
      </c>
      <c r="FK44" s="36" t="s">
        <v>513</v>
      </c>
      <c r="II44" s="36">
        <v>15.58</v>
      </c>
      <c r="IJ44" s="36">
        <v>15.69</v>
      </c>
      <c r="IK44" s="36">
        <v>10.64</v>
      </c>
      <c r="IL44" s="36">
        <v>18.13</v>
      </c>
      <c r="IM44" s="36" t="s">
        <v>524</v>
      </c>
      <c r="TW44" s="36" t="s">
        <v>523</v>
      </c>
      <c r="TX44" s="36" t="s">
        <v>515</v>
      </c>
      <c r="TY44" s="36">
        <v>1</v>
      </c>
      <c r="TZ44" s="36" t="s">
        <v>504</v>
      </c>
      <c r="UA44" s="36" t="s">
        <v>506</v>
      </c>
      <c r="UB44" s="36">
        <v>1</v>
      </c>
      <c r="UC44" s="36" t="s">
        <v>511</v>
      </c>
      <c r="UD44" s="36">
        <v>3</v>
      </c>
      <c r="UE44" s="36" t="s">
        <v>516</v>
      </c>
      <c r="UF44" s="36">
        <v>8.4</v>
      </c>
      <c r="UG44" s="36">
        <v>13.8</v>
      </c>
      <c r="UH44" s="36">
        <v>7.5</v>
      </c>
      <c r="UI44" s="36">
        <v>19.100000000000001</v>
      </c>
      <c r="UJ44" s="36" t="s">
        <v>513</v>
      </c>
      <c r="UK44" s="36">
        <v>8.8000000000000007</v>
      </c>
      <c r="UL44" s="36">
        <v>13.9</v>
      </c>
      <c r="UM44" s="36">
        <v>8.8000000000000007</v>
      </c>
      <c r="UN44" s="36">
        <v>18.55</v>
      </c>
      <c r="UO44" s="36" t="s">
        <v>513</v>
      </c>
      <c r="UP44" s="36">
        <v>14.9</v>
      </c>
      <c r="UQ44" s="36">
        <v>14.66</v>
      </c>
      <c r="UR44" s="36">
        <v>9.9</v>
      </c>
      <c r="US44" s="36">
        <v>19</v>
      </c>
      <c r="UT44" s="36" t="s">
        <v>513</v>
      </c>
      <c r="ZF44" s="36">
        <v>10.1</v>
      </c>
      <c r="ZG44" s="36">
        <v>13.1</v>
      </c>
      <c r="ZH44" s="36">
        <v>6.5</v>
      </c>
      <c r="ZI44" s="36">
        <v>19.100000000000001</v>
      </c>
      <c r="ZJ44" s="36" t="s">
        <v>513</v>
      </c>
      <c r="ZK44" s="36">
        <v>12</v>
      </c>
      <c r="ZL44" s="36">
        <v>14.34</v>
      </c>
      <c r="ZM44" s="36">
        <v>8</v>
      </c>
      <c r="ZN44" s="36">
        <v>18.86</v>
      </c>
      <c r="ZO44" s="36" t="s">
        <v>513</v>
      </c>
      <c r="ZP44" s="36">
        <v>16</v>
      </c>
      <c r="ZQ44" s="36">
        <v>14.74</v>
      </c>
      <c r="ZR44" s="36">
        <v>9.9</v>
      </c>
      <c r="ZS44" s="36">
        <v>17.899999999999999</v>
      </c>
      <c r="ZT44" s="36" t="s">
        <v>513</v>
      </c>
      <c r="AEF44" s="36">
        <v>8.3000000000000007</v>
      </c>
      <c r="AEG44" s="36">
        <v>13.4</v>
      </c>
      <c r="AEH44" s="36">
        <v>5.6</v>
      </c>
      <c r="AEI44" s="36">
        <v>19.8</v>
      </c>
      <c r="AEJ44" s="36" t="s">
        <v>513</v>
      </c>
      <c r="AEK44" s="36">
        <v>9.43</v>
      </c>
      <c r="AEL44" s="36">
        <v>14</v>
      </c>
      <c r="AEM44" s="36">
        <v>8.43</v>
      </c>
      <c r="AEN44" s="36">
        <v>18.29</v>
      </c>
      <c r="AEO44" s="36" t="s">
        <v>513</v>
      </c>
      <c r="AEP44" s="36">
        <v>13.8</v>
      </c>
      <c r="AEQ44" s="36">
        <v>15.17</v>
      </c>
      <c r="AER44" s="36">
        <v>10</v>
      </c>
      <c r="AES44" s="36">
        <v>18</v>
      </c>
      <c r="AET44" s="36" t="s">
        <v>513</v>
      </c>
    </row>
    <row r="45" spans="1:831" x14ac:dyDescent="0.2">
      <c r="A45" s="4">
        <v>137</v>
      </c>
      <c r="B45" s="5" t="s">
        <v>1090</v>
      </c>
      <c r="C45" s="26">
        <f t="shared" si="60"/>
        <v>242.89515151515155</v>
      </c>
      <c r="D45" s="4">
        <f t="shared" si="32"/>
        <v>5</v>
      </c>
      <c r="E45" s="35">
        <f t="shared" si="33"/>
        <v>247.89515151515155</v>
      </c>
      <c r="F45" s="4">
        <v>105749</v>
      </c>
      <c r="G45" s="5" t="s">
        <v>659</v>
      </c>
      <c r="H45" s="5" t="s">
        <v>660</v>
      </c>
      <c r="I45" s="5" t="s">
        <v>527</v>
      </c>
      <c r="J45" s="4" t="s">
        <v>500</v>
      </c>
      <c r="K45" s="5" t="s">
        <v>501</v>
      </c>
      <c r="L45" s="5" t="s">
        <v>1045</v>
      </c>
      <c r="M45" s="4" t="s">
        <v>504</v>
      </c>
      <c r="N45" s="5" t="s">
        <v>631</v>
      </c>
      <c r="O45" s="4" t="s">
        <v>1052</v>
      </c>
      <c r="Q45" s="6">
        <f>CHOOSE(MATCH(M45,{"P";"S";"ST2S";"STMG";"ES";"L";"DAEU";"STL";"STI2D";"SCI";"PA";"STAV"},0),0,100,15,0,5,0,0,10,0,20,10,10)</f>
        <v>100</v>
      </c>
      <c r="R45" s="4">
        <v>3</v>
      </c>
      <c r="S45" s="4">
        <v>3</v>
      </c>
      <c r="T45" s="4">
        <v>3</v>
      </c>
      <c r="U45" s="4">
        <f t="shared" si="34"/>
        <v>2</v>
      </c>
      <c r="V45" s="4">
        <v>3</v>
      </c>
      <c r="W45" s="10">
        <f t="shared" si="35"/>
        <v>18.181818181818183</v>
      </c>
      <c r="X45" s="5" t="s">
        <v>661</v>
      </c>
      <c r="Y45" s="4" t="s">
        <v>568</v>
      </c>
      <c r="Z45" s="12">
        <f>CHOOSE(MATCH(Y45,{"Faible";"Moyen";"Assez bon";"Bon";"Très bon"},0),-5,0,0,5,10)</f>
        <v>5</v>
      </c>
      <c r="AA45" s="15">
        <v>10.5</v>
      </c>
      <c r="AB45" s="4">
        <v>20</v>
      </c>
      <c r="AC45" s="4">
        <v>13.3</v>
      </c>
      <c r="AD45" s="4">
        <f t="shared" si="36"/>
        <v>-2.8000000000000007</v>
      </c>
      <c r="AE45" s="4">
        <f t="shared" si="37"/>
        <v>10</v>
      </c>
      <c r="AF45" s="12">
        <f t="shared" si="38"/>
        <v>35.9</v>
      </c>
      <c r="AG45" s="4">
        <v>4.9000000000000004</v>
      </c>
      <c r="AH45" s="4">
        <v>27</v>
      </c>
      <c r="AI45" s="4">
        <v>11.52</v>
      </c>
      <c r="AJ45" s="4">
        <f t="shared" si="39"/>
        <v>-6.6199999999999992</v>
      </c>
      <c r="AK45" s="4">
        <f t="shared" si="40"/>
        <v>3</v>
      </c>
      <c r="AL45" s="12">
        <f t="shared" si="41"/>
        <v>4.4600000000000026</v>
      </c>
      <c r="AM45" s="5">
        <v>9.3800000000000008</v>
      </c>
      <c r="AN45" s="4">
        <v>24</v>
      </c>
      <c r="AO45" s="4">
        <v>13.39</v>
      </c>
      <c r="AP45" s="4">
        <f t="shared" si="42"/>
        <v>-4.01</v>
      </c>
      <c r="AQ45" s="4">
        <f t="shared" si="30"/>
        <v>6</v>
      </c>
      <c r="AR45" s="12">
        <f t="shared" si="43"/>
        <v>26.12</v>
      </c>
      <c r="AS45" s="20">
        <f t="shared" si="44"/>
        <v>66.48</v>
      </c>
      <c r="AT45" s="4">
        <v>14</v>
      </c>
      <c r="AU45" s="4">
        <v>13</v>
      </c>
      <c r="AV45" s="4">
        <v>13</v>
      </c>
      <c r="AW45" s="24">
        <f t="shared" si="45"/>
        <v>86.48</v>
      </c>
      <c r="AX45" s="28">
        <f t="shared" si="46"/>
        <v>204.66181818181821</v>
      </c>
      <c r="AY45" s="41">
        <f t="shared" si="47"/>
        <v>8.0333333333333332</v>
      </c>
      <c r="AZ45" s="41">
        <f t="shared" si="48"/>
        <v>12.833333333333334</v>
      </c>
      <c r="BA45" s="9">
        <f t="shared" si="49"/>
        <v>-4.8000000000000007</v>
      </c>
      <c r="BB45" s="43">
        <f t="shared" si="50"/>
        <v>14.5</v>
      </c>
      <c r="BC45" s="41">
        <f t="shared" si="51"/>
        <v>10.033333333333333</v>
      </c>
      <c r="BD45" s="41">
        <f t="shared" si="52"/>
        <v>13.503333333333332</v>
      </c>
      <c r="BE45" s="9">
        <f t="shared" si="53"/>
        <v>-3.4699999999999989</v>
      </c>
      <c r="BF45" s="43">
        <f t="shared" si="54"/>
        <v>23.160000000000004</v>
      </c>
      <c r="BG45" s="41">
        <f t="shared" si="55"/>
        <v>13.44</v>
      </c>
      <c r="BH45" s="41">
        <f t="shared" si="56"/>
        <v>14.196666666666665</v>
      </c>
      <c r="BI45" s="9">
        <f t="shared" si="57"/>
        <v>-0.75666666666666593</v>
      </c>
      <c r="BJ45" s="43">
        <f t="shared" si="58"/>
        <v>38.806666666666672</v>
      </c>
      <c r="BK45" s="45">
        <f t="shared" si="59"/>
        <v>76.466666666666669</v>
      </c>
      <c r="BL45" s="36">
        <v>4.9000000000000004</v>
      </c>
      <c r="BM45" s="36">
        <v>27</v>
      </c>
      <c r="BN45" s="36">
        <v>27</v>
      </c>
      <c r="BO45" s="36">
        <v>9.3800000000000008</v>
      </c>
      <c r="BP45" s="36">
        <v>24</v>
      </c>
      <c r="BQ45" s="36">
        <v>27</v>
      </c>
      <c r="DZ45" s="36">
        <v>14</v>
      </c>
      <c r="EA45" s="36">
        <v>13</v>
      </c>
      <c r="EC45" s="36">
        <v>13</v>
      </c>
      <c r="EN45" s="36" t="s">
        <v>510</v>
      </c>
      <c r="EO45" s="36" t="s">
        <v>503</v>
      </c>
      <c r="EP45" s="36">
        <v>10</v>
      </c>
      <c r="EQ45" s="36" t="s">
        <v>504</v>
      </c>
      <c r="ER45" s="36" t="s">
        <v>506</v>
      </c>
      <c r="ES45" s="36">
        <v>1</v>
      </c>
      <c r="ET45" s="36" t="s">
        <v>511</v>
      </c>
      <c r="EU45" s="36">
        <v>2</v>
      </c>
      <c r="EV45" s="36" t="s">
        <v>512</v>
      </c>
      <c r="EW45" s="36">
        <v>10.5</v>
      </c>
      <c r="EX45" s="36">
        <v>13.3</v>
      </c>
      <c r="EY45" s="36">
        <v>4</v>
      </c>
      <c r="EZ45" s="36">
        <v>18.5</v>
      </c>
      <c r="FA45" s="36" t="s">
        <v>513</v>
      </c>
      <c r="FB45" s="36">
        <v>4.9000000000000004</v>
      </c>
      <c r="FC45" s="36">
        <v>11.52</v>
      </c>
      <c r="FD45" s="36">
        <v>4.9000000000000004</v>
      </c>
      <c r="FE45" s="36">
        <v>16.600000000000001</v>
      </c>
      <c r="FF45" s="36" t="s">
        <v>513</v>
      </c>
      <c r="FG45" s="36">
        <v>9.3800000000000008</v>
      </c>
      <c r="FH45" s="36">
        <v>13.39</v>
      </c>
      <c r="FI45" s="36">
        <v>6</v>
      </c>
      <c r="FJ45" s="36">
        <v>19.309999999999999</v>
      </c>
      <c r="FK45" s="36" t="s">
        <v>513</v>
      </c>
      <c r="II45" s="36">
        <v>11.33</v>
      </c>
      <c r="IJ45" s="36">
        <v>14.67</v>
      </c>
      <c r="IK45" s="36">
        <v>7.33</v>
      </c>
      <c r="IL45" s="36">
        <v>20</v>
      </c>
      <c r="IM45" s="36" t="s">
        <v>524</v>
      </c>
      <c r="TW45" s="36" t="s">
        <v>523</v>
      </c>
      <c r="TX45" s="36" t="s">
        <v>515</v>
      </c>
      <c r="TY45" s="36">
        <v>1</v>
      </c>
      <c r="TZ45" s="36" t="s">
        <v>504</v>
      </c>
      <c r="UA45" s="36" t="s">
        <v>506</v>
      </c>
      <c r="UB45" s="36">
        <v>1</v>
      </c>
      <c r="UC45" s="36" t="s">
        <v>511</v>
      </c>
      <c r="UD45" s="36">
        <v>3</v>
      </c>
      <c r="UE45" s="36" t="s">
        <v>516</v>
      </c>
      <c r="UF45" s="36">
        <v>9</v>
      </c>
      <c r="UG45" s="36">
        <v>13.3</v>
      </c>
      <c r="UH45" s="36">
        <v>7</v>
      </c>
      <c r="UI45" s="36">
        <v>18.2</v>
      </c>
      <c r="UJ45" s="36" t="s">
        <v>513</v>
      </c>
      <c r="UK45" s="36">
        <v>10.9</v>
      </c>
      <c r="UL45" s="36">
        <v>13.7</v>
      </c>
      <c r="UM45" s="36">
        <v>9.6</v>
      </c>
      <c r="UN45" s="36">
        <v>18.3</v>
      </c>
      <c r="UO45" s="36" t="s">
        <v>513</v>
      </c>
      <c r="UP45" s="36">
        <v>12.44</v>
      </c>
      <c r="UQ45" s="36">
        <v>13.79</v>
      </c>
      <c r="UR45" s="36">
        <v>9.85</v>
      </c>
      <c r="US45" s="36">
        <v>17.03</v>
      </c>
      <c r="UT45" s="36" t="s">
        <v>513</v>
      </c>
      <c r="ZF45" s="36">
        <v>5.8</v>
      </c>
      <c r="ZG45" s="36">
        <v>11.8</v>
      </c>
      <c r="ZH45" s="36">
        <v>5.8</v>
      </c>
      <c r="ZI45" s="36">
        <v>17.899999999999999</v>
      </c>
      <c r="ZJ45" s="36" t="s">
        <v>513</v>
      </c>
      <c r="ZK45" s="36">
        <v>10.9</v>
      </c>
      <c r="ZL45" s="36">
        <v>13.95</v>
      </c>
      <c r="ZM45" s="36">
        <v>10</v>
      </c>
      <c r="ZN45" s="36">
        <v>18.399999999999999</v>
      </c>
      <c r="ZO45" s="36" t="s">
        <v>513</v>
      </c>
      <c r="ZP45" s="36">
        <v>13.45</v>
      </c>
      <c r="ZQ45" s="36">
        <v>14.15</v>
      </c>
      <c r="ZR45" s="36">
        <v>9.39</v>
      </c>
      <c r="ZS45" s="36">
        <v>17.95</v>
      </c>
      <c r="ZT45" s="36" t="s">
        <v>513</v>
      </c>
      <c r="AEF45" s="36">
        <v>9.3000000000000007</v>
      </c>
      <c r="AEG45" s="36">
        <v>13.4</v>
      </c>
      <c r="AEH45" s="36">
        <v>8.6</v>
      </c>
      <c r="AEI45" s="36">
        <v>18.899999999999999</v>
      </c>
      <c r="AEJ45" s="36" t="s">
        <v>513</v>
      </c>
      <c r="AEK45" s="36">
        <v>8.3000000000000007</v>
      </c>
      <c r="AEL45" s="36">
        <v>12.86</v>
      </c>
      <c r="AEM45" s="36">
        <v>6.1</v>
      </c>
      <c r="AEN45" s="36">
        <v>18.100000000000001</v>
      </c>
      <c r="AEO45" s="36" t="s">
        <v>513</v>
      </c>
      <c r="AEP45" s="36">
        <v>14.43</v>
      </c>
      <c r="AEQ45" s="36">
        <v>14.65</v>
      </c>
      <c r="AER45" s="36">
        <v>11.31</v>
      </c>
      <c r="AES45" s="36">
        <v>17.34</v>
      </c>
      <c r="AET45" s="36" t="s">
        <v>513</v>
      </c>
    </row>
    <row r="46" spans="1:831" x14ac:dyDescent="0.2">
      <c r="A46" s="4">
        <v>137</v>
      </c>
      <c r="B46" s="5" t="s">
        <v>1091</v>
      </c>
      <c r="C46" s="26">
        <f t="shared" si="60"/>
        <v>449.04</v>
      </c>
      <c r="D46" s="4">
        <f t="shared" si="32"/>
        <v>5</v>
      </c>
      <c r="E46" s="35">
        <f t="shared" si="33"/>
        <v>454.04</v>
      </c>
      <c r="F46" s="4">
        <v>105776</v>
      </c>
      <c r="G46" s="5" t="s">
        <v>662</v>
      </c>
      <c r="H46" s="5" t="s">
        <v>663</v>
      </c>
      <c r="I46" s="5" t="s">
        <v>499</v>
      </c>
      <c r="J46" s="4" t="s">
        <v>500</v>
      </c>
      <c r="K46" s="5" t="s">
        <v>501</v>
      </c>
      <c r="L46" s="5" t="s">
        <v>1045</v>
      </c>
      <c r="M46" s="4" t="s">
        <v>504</v>
      </c>
      <c r="N46" s="5" t="s">
        <v>608</v>
      </c>
      <c r="O46" s="4" t="s">
        <v>1052</v>
      </c>
      <c r="Q46" s="6">
        <f>CHOOSE(MATCH(M46,{"P";"S";"ST2S";"STMG";"ES";"L";"DAEU";"STL";"STI2D";"SCI";"PA";"STAV"},0),0,100,15,0,5,0,0,10,0,20,10,10)</f>
        <v>100</v>
      </c>
      <c r="R46" s="4">
        <v>1</v>
      </c>
      <c r="S46" s="4">
        <v>1</v>
      </c>
      <c r="T46" s="4">
        <v>1</v>
      </c>
      <c r="U46" s="4">
        <f t="shared" si="34"/>
        <v>1</v>
      </c>
      <c r="V46" s="4">
        <v>4</v>
      </c>
      <c r="W46" s="10">
        <f t="shared" si="35"/>
        <v>50</v>
      </c>
      <c r="X46" s="5" t="s">
        <v>612</v>
      </c>
      <c r="Y46" s="4" t="s">
        <v>568</v>
      </c>
      <c r="Z46" s="12">
        <f>CHOOSE(MATCH(Y46,{"Faible";"Moyen";"Assez bon";"Bon";"Très bon"},0),-5,0,0,5,10)</f>
        <v>5</v>
      </c>
      <c r="AA46" s="15">
        <v>13.63</v>
      </c>
      <c r="AB46" s="4">
        <v>11</v>
      </c>
      <c r="AC46" s="4">
        <v>12.42</v>
      </c>
      <c r="AD46" s="4">
        <f t="shared" si="36"/>
        <v>1.2100000000000009</v>
      </c>
      <c r="AE46" s="4">
        <f t="shared" si="37"/>
        <v>19</v>
      </c>
      <c r="AF46" s="12">
        <f t="shared" si="38"/>
        <v>62.31</v>
      </c>
      <c r="AG46" s="4">
        <v>15.2</v>
      </c>
      <c r="AH46" s="4">
        <v>9</v>
      </c>
      <c r="AI46" s="4">
        <v>12.7</v>
      </c>
      <c r="AJ46" s="4">
        <f t="shared" si="39"/>
        <v>2.5</v>
      </c>
      <c r="AK46" s="4">
        <f t="shared" si="40"/>
        <v>21</v>
      </c>
      <c r="AL46" s="12">
        <f t="shared" si="41"/>
        <v>71.599999999999994</v>
      </c>
      <c r="AM46" s="5">
        <v>16.100000000000001</v>
      </c>
      <c r="AN46" s="4">
        <v>9</v>
      </c>
      <c r="AO46" s="4">
        <v>14.36</v>
      </c>
      <c r="AP46" s="4">
        <f t="shared" si="42"/>
        <v>1.740000000000002</v>
      </c>
      <c r="AQ46" s="4">
        <f t="shared" si="30"/>
        <v>21</v>
      </c>
      <c r="AR46" s="12">
        <f t="shared" si="43"/>
        <v>72.78</v>
      </c>
      <c r="AS46" s="20">
        <f t="shared" si="44"/>
        <v>206.69</v>
      </c>
      <c r="AT46" s="4">
        <v>11</v>
      </c>
      <c r="AU46" s="4">
        <v>10</v>
      </c>
      <c r="AV46" s="4">
        <v>19</v>
      </c>
      <c r="AW46" s="24">
        <f t="shared" si="45"/>
        <v>226.69</v>
      </c>
      <c r="AX46" s="28">
        <f t="shared" si="46"/>
        <v>376.69</v>
      </c>
      <c r="AY46" s="41">
        <f t="shared" si="47"/>
        <v>14.833333333333334</v>
      </c>
      <c r="AZ46" s="41">
        <f t="shared" si="48"/>
        <v>12.833333333333334</v>
      </c>
      <c r="BA46" s="9">
        <f t="shared" si="49"/>
        <v>2</v>
      </c>
      <c r="BB46" s="43">
        <f t="shared" si="50"/>
        <v>48.5</v>
      </c>
      <c r="BC46" s="41">
        <f t="shared" si="51"/>
        <v>15</v>
      </c>
      <c r="BD46" s="41">
        <f t="shared" si="52"/>
        <v>13.503333333333332</v>
      </c>
      <c r="BE46" s="9">
        <f t="shared" si="53"/>
        <v>1.4966666666666679</v>
      </c>
      <c r="BF46" s="43">
        <f t="shared" si="54"/>
        <v>47.993333333333339</v>
      </c>
      <c r="BG46" s="41">
        <f t="shared" si="55"/>
        <v>15.32</v>
      </c>
      <c r="BH46" s="41">
        <f t="shared" si="56"/>
        <v>14.196666666666665</v>
      </c>
      <c r="BI46" s="9">
        <f t="shared" si="57"/>
        <v>1.1233333333333348</v>
      </c>
      <c r="BJ46" s="43">
        <f t="shared" si="58"/>
        <v>48.206666666666671</v>
      </c>
      <c r="BK46" s="45">
        <f t="shared" si="59"/>
        <v>144.70000000000002</v>
      </c>
      <c r="BL46" s="36">
        <v>15.2</v>
      </c>
      <c r="BM46" s="36">
        <v>9</v>
      </c>
      <c r="BN46" s="36">
        <v>27</v>
      </c>
      <c r="BO46" s="36">
        <v>16.100000000000001</v>
      </c>
      <c r="BP46" s="36">
        <v>9</v>
      </c>
      <c r="BQ46" s="36">
        <v>27</v>
      </c>
      <c r="DZ46" s="36">
        <v>11</v>
      </c>
      <c r="EA46" s="36">
        <v>10</v>
      </c>
      <c r="EC46" s="36">
        <v>19</v>
      </c>
      <c r="EN46" s="36" t="s">
        <v>510</v>
      </c>
      <c r="EO46" s="36" t="s">
        <v>503</v>
      </c>
      <c r="EP46" s="36">
        <v>10</v>
      </c>
      <c r="EQ46" s="36" t="s">
        <v>504</v>
      </c>
      <c r="ER46" s="36" t="s">
        <v>506</v>
      </c>
      <c r="ES46" s="36">
        <v>1</v>
      </c>
      <c r="ET46" s="36" t="s">
        <v>511</v>
      </c>
      <c r="EU46" s="36">
        <v>2</v>
      </c>
      <c r="EV46" s="36" t="s">
        <v>512</v>
      </c>
      <c r="EW46" s="36">
        <v>13.63</v>
      </c>
      <c r="EX46" s="36">
        <v>12.42</v>
      </c>
      <c r="EY46" s="36">
        <v>6.3</v>
      </c>
      <c r="EZ46" s="36">
        <v>19.329999999999998</v>
      </c>
      <c r="FA46" s="36" t="s">
        <v>513</v>
      </c>
      <c r="FB46" s="36">
        <v>15.2</v>
      </c>
      <c r="FC46" s="36">
        <v>12.7</v>
      </c>
      <c r="FD46" s="36">
        <v>6.5</v>
      </c>
      <c r="FE46" s="36">
        <v>17.8</v>
      </c>
      <c r="FF46" s="36" t="s">
        <v>513</v>
      </c>
      <c r="FG46" s="36">
        <v>16.100000000000001</v>
      </c>
      <c r="FH46" s="36">
        <v>14.36</v>
      </c>
      <c r="FI46" s="36">
        <v>10.4</v>
      </c>
      <c r="FJ46" s="36">
        <v>19.100000000000001</v>
      </c>
      <c r="FK46" s="36" t="s">
        <v>513</v>
      </c>
      <c r="ID46" s="36">
        <v>16.3</v>
      </c>
      <c r="IE46" s="36">
        <v>12.2</v>
      </c>
      <c r="IF46" s="36">
        <v>8.8000000000000007</v>
      </c>
      <c r="IG46" s="36">
        <v>16.600000000000001</v>
      </c>
      <c r="IH46" s="36" t="s">
        <v>524</v>
      </c>
      <c r="TW46" s="36" t="s">
        <v>523</v>
      </c>
      <c r="TX46" s="36" t="s">
        <v>515</v>
      </c>
      <c r="TY46" s="36">
        <v>1</v>
      </c>
      <c r="TZ46" s="36" t="s">
        <v>504</v>
      </c>
      <c r="UA46" s="36" t="s">
        <v>506</v>
      </c>
      <c r="UB46" s="36">
        <v>1</v>
      </c>
      <c r="UC46" s="36" t="s">
        <v>511</v>
      </c>
      <c r="UD46" s="36">
        <v>3</v>
      </c>
      <c r="UE46" s="36" t="s">
        <v>516</v>
      </c>
      <c r="UF46" s="36">
        <v>15.1</v>
      </c>
      <c r="UG46" s="36">
        <v>13.3</v>
      </c>
      <c r="UH46" s="36">
        <v>7</v>
      </c>
      <c r="UI46" s="36">
        <v>18.2</v>
      </c>
      <c r="UJ46" s="36" t="s">
        <v>513</v>
      </c>
      <c r="UK46" s="36">
        <v>15.4</v>
      </c>
      <c r="UL46" s="36">
        <v>13.7</v>
      </c>
      <c r="UM46" s="36">
        <v>9.6</v>
      </c>
      <c r="UN46" s="36">
        <v>18.3</v>
      </c>
      <c r="UO46" s="36" t="s">
        <v>513</v>
      </c>
      <c r="UP46" s="36">
        <v>15.58</v>
      </c>
      <c r="UQ46" s="36">
        <v>13.79</v>
      </c>
      <c r="UR46" s="36">
        <v>9.85</v>
      </c>
      <c r="US46" s="36">
        <v>17.03</v>
      </c>
      <c r="UT46" s="36" t="s">
        <v>513</v>
      </c>
      <c r="ZF46" s="36">
        <v>12.7</v>
      </c>
      <c r="ZG46" s="36">
        <v>11.8</v>
      </c>
      <c r="ZH46" s="36">
        <v>5.8</v>
      </c>
      <c r="ZI46" s="36">
        <v>17.899999999999999</v>
      </c>
      <c r="ZJ46" s="36" t="s">
        <v>513</v>
      </c>
      <c r="ZK46" s="36">
        <v>16.399999999999999</v>
      </c>
      <c r="ZL46" s="36">
        <v>13.95</v>
      </c>
      <c r="ZM46" s="36">
        <v>10</v>
      </c>
      <c r="ZN46" s="36">
        <v>18.399999999999999</v>
      </c>
      <c r="ZO46" s="36" t="s">
        <v>513</v>
      </c>
      <c r="ZP46" s="36">
        <v>15.16</v>
      </c>
      <c r="ZQ46" s="36">
        <v>14.15</v>
      </c>
      <c r="ZR46" s="36">
        <v>9.39</v>
      </c>
      <c r="ZS46" s="36">
        <v>17.95</v>
      </c>
      <c r="ZT46" s="36" t="s">
        <v>513</v>
      </c>
      <c r="AEF46" s="36">
        <v>16.7</v>
      </c>
      <c r="AEG46" s="36">
        <v>13.4</v>
      </c>
      <c r="AEH46" s="36">
        <v>8.6</v>
      </c>
      <c r="AEI46" s="36">
        <v>18.899999999999999</v>
      </c>
      <c r="AEJ46" s="36" t="s">
        <v>513</v>
      </c>
      <c r="AEK46" s="36">
        <v>13.2</v>
      </c>
      <c r="AEL46" s="36">
        <v>12.86</v>
      </c>
      <c r="AEM46" s="36">
        <v>6.1</v>
      </c>
      <c r="AEN46" s="36">
        <v>18.100000000000001</v>
      </c>
      <c r="AEO46" s="36" t="s">
        <v>513</v>
      </c>
      <c r="AEP46" s="36">
        <v>15.22</v>
      </c>
      <c r="AEQ46" s="36">
        <v>14.65</v>
      </c>
      <c r="AER46" s="36">
        <v>11.31</v>
      </c>
      <c r="AES46" s="36">
        <v>17.34</v>
      </c>
      <c r="AET46" s="36" t="s">
        <v>513</v>
      </c>
    </row>
    <row r="47" spans="1:831" x14ac:dyDescent="0.2">
      <c r="A47" s="4">
        <v>137</v>
      </c>
      <c r="B47" s="5" t="s">
        <v>1091</v>
      </c>
      <c r="C47" s="26">
        <f t="shared" si="60"/>
        <v>499.40666666666664</v>
      </c>
      <c r="D47" s="4">
        <f t="shared" si="32"/>
        <v>5</v>
      </c>
      <c r="E47" s="35">
        <f t="shared" si="33"/>
        <v>504.40666666666664</v>
      </c>
      <c r="F47" s="4">
        <v>105781</v>
      </c>
      <c r="G47" s="5" t="s">
        <v>664</v>
      </c>
      <c r="H47" s="5" t="s">
        <v>665</v>
      </c>
      <c r="I47" s="5" t="s">
        <v>527</v>
      </c>
      <c r="J47" s="4" t="s">
        <v>500</v>
      </c>
      <c r="K47" s="5" t="s">
        <v>501</v>
      </c>
      <c r="L47" s="5" t="s">
        <v>1045</v>
      </c>
      <c r="M47" s="4" t="s">
        <v>504</v>
      </c>
      <c r="N47" s="5" t="s">
        <v>631</v>
      </c>
      <c r="O47" s="4" t="s">
        <v>1052</v>
      </c>
      <c r="Q47" s="6">
        <f>CHOOSE(MATCH(M47,{"P";"S";"ST2S";"STMG";"ES";"L";"DAEU";"STL";"STI2D";"SCI";"PA";"STAV"},0),0,100,15,0,5,0,0,10,0,20,10,10)</f>
        <v>100</v>
      </c>
      <c r="R47" s="4">
        <v>1</v>
      </c>
      <c r="S47" s="4">
        <v>1</v>
      </c>
      <c r="T47" s="4">
        <v>1</v>
      </c>
      <c r="U47" s="4">
        <f t="shared" si="34"/>
        <v>1</v>
      </c>
      <c r="V47" s="4">
        <v>4</v>
      </c>
      <c r="W47" s="10">
        <f t="shared" si="35"/>
        <v>50</v>
      </c>
      <c r="X47" s="5" t="s">
        <v>666</v>
      </c>
      <c r="Y47" s="4" t="s">
        <v>568</v>
      </c>
      <c r="Z47" s="12">
        <f>CHOOSE(MATCH(Y47,{"Faible";"Moyen";"Assez bon";"Bon";"Très bon"},0),-5,0,0,5,10)</f>
        <v>5</v>
      </c>
      <c r="AA47" s="15">
        <v>17.5</v>
      </c>
      <c r="AB47" s="4">
        <v>3</v>
      </c>
      <c r="AC47" s="4">
        <v>13.3</v>
      </c>
      <c r="AD47" s="4">
        <f t="shared" si="36"/>
        <v>4.1999999999999993</v>
      </c>
      <c r="AE47" s="4">
        <f t="shared" si="37"/>
        <v>27</v>
      </c>
      <c r="AF47" s="12">
        <f t="shared" si="38"/>
        <v>87.9</v>
      </c>
      <c r="AG47" s="4">
        <v>14.8</v>
      </c>
      <c r="AH47" s="4">
        <v>4</v>
      </c>
      <c r="AI47" s="4">
        <v>11.52</v>
      </c>
      <c r="AJ47" s="4">
        <f t="shared" si="39"/>
        <v>3.2800000000000011</v>
      </c>
      <c r="AK47" s="4">
        <f t="shared" si="40"/>
        <v>26</v>
      </c>
      <c r="AL47" s="12">
        <f t="shared" si="41"/>
        <v>76.960000000000008</v>
      </c>
      <c r="AM47" s="5">
        <v>17.559999999999999</v>
      </c>
      <c r="AN47" s="4">
        <v>3</v>
      </c>
      <c r="AO47" s="4">
        <v>13.39</v>
      </c>
      <c r="AP47" s="4">
        <f t="shared" si="42"/>
        <v>4.1699999999999982</v>
      </c>
      <c r="AQ47" s="4">
        <f t="shared" si="30"/>
        <v>27</v>
      </c>
      <c r="AR47" s="12">
        <f t="shared" si="43"/>
        <v>88.019999999999982</v>
      </c>
      <c r="AS47" s="20">
        <f t="shared" si="44"/>
        <v>252.88</v>
      </c>
      <c r="AT47" s="4">
        <v>16</v>
      </c>
      <c r="AU47" s="4">
        <v>8</v>
      </c>
      <c r="AV47" s="4">
        <v>14</v>
      </c>
      <c r="AW47" s="24">
        <f t="shared" si="45"/>
        <v>271.88</v>
      </c>
      <c r="AX47" s="28">
        <f t="shared" si="46"/>
        <v>421.88</v>
      </c>
      <c r="AY47" s="41">
        <f t="shared" si="47"/>
        <v>15.846666666666666</v>
      </c>
      <c r="AZ47" s="41">
        <f t="shared" si="48"/>
        <v>13.323333333333332</v>
      </c>
      <c r="BA47" s="9">
        <f t="shared" si="49"/>
        <v>2.5233333333333334</v>
      </c>
      <c r="BB47" s="43">
        <f t="shared" si="50"/>
        <v>52.586666666666666</v>
      </c>
      <c r="BC47" s="41">
        <f t="shared" si="51"/>
        <v>16.476666666666667</v>
      </c>
      <c r="BD47" s="41">
        <f t="shared" si="52"/>
        <v>13.816666666666668</v>
      </c>
      <c r="BE47" s="9">
        <f t="shared" si="53"/>
        <v>2.6599999999999984</v>
      </c>
      <c r="BF47" s="43">
        <f t="shared" si="54"/>
        <v>54.75</v>
      </c>
      <c r="BG47" s="41">
        <f t="shared" si="55"/>
        <v>14.530000000000001</v>
      </c>
      <c r="BH47" s="41">
        <f t="shared" si="56"/>
        <v>12.466666666666667</v>
      </c>
      <c r="BI47" s="9">
        <f t="shared" si="57"/>
        <v>2.0633333333333344</v>
      </c>
      <c r="BJ47" s="43">
        <f t="shared" si="58"/>
        <v>47.716666666666669</v>
      </c>
      <c r="BK47" s="45">
        <f t="shared" si="59"/>
        <v>155.05333333333334</v>
      </c>
      <c r="BL47" s="36">
        <v>14.8</v>
      </c>
      <c r="BM47" s="36">
        <v>4</v>
      </c>
      <c r="BN47" s="36">
        <v>27</v>
      </c>
      <c r="BO47" s="36">
        <v>17.559999999999999</v>
      </c>
      <c r="BP47" s="36">
        <v>3</v>
      </c>
      <c r="BQ47" s="36">
        <v>27</v>
      </c>
      <c r="DZ47" s="36">
        <v>16</v>
      </c>
      <c r="EA47" s="36">
        <v>8</v>
      </c>
      <c r="EC47" s="36">
        <v>14</v>
      </c>
      <c r="EN47" s="36" t="s">
        <v>510</v>
      </c>
      <c r="EO47" s="36" t="s">
        <v>503</v>
      </c>
      <c r="EP47" s="36">
        <v>10</v>
      </c>
      <c r="EQ47" s="36" t="s">
        <v>504</v>
      </c>
      <c r="ER47" s="36" t="s">
        <v>506</v>
      </c>
      <c r="ES47" s="36">
        <v>1</v>
      </c>
      <c r="ET47" s="36" t="s">
        <v>511</v>
      </c>
      <c r="EU47" s="36">
        <v>2</v>
      </c>
      <c r="EV47" s="36" t="s">
        <v>512</v>
      </c>
      <c r="EW47" s="36">
        <v>17.5</v>
      </c>
      <c r="EX47" s="36">
        <v>13.3</v>
      </c>
      <c r="EY47" s="36">
        <v>4</v>
      </c>
      <c r="EZ47" s="36">
        <v>18.5</v>
      </c>
      <c r="FA47" s="36" t="s">
        <v>513</v>
      </c>
      <c r="FB47" s="36">
        <v>14.8</v>
      </c>
      <c r="FC47" s="36">
        <v>11.52</v>
      </c>
      <c r="FD47" s="36">
        <v>4.9000000000000004</v>
      </c>
      <c r="FE47" s="36">
        <v>16.600000000000001</v>
      </c>
      <c r="FF47" s="36" t="s">
        <v>513</v>
      </c>
      <c r="FG47" s="36">
        <v>17.559999999999999</v>
      </c>
      <c r="FH47" s="36">
        <v>13.39</v>
      </c>
      <c r="FI47" s="36">
        <v>6</v>
      </c>
      <c r="FJ47" s="36">
        <v>19.309999999999999</v>
      </c>
      <c r="FK47" s="36" t="s">
        <v>513</v>
      </c>
      <c r="II47" s="36">
        <v>18.670000000000002</v>
      </c>
      <c r="IJ47" s="36">
        <v>14.67</v>
      </c>
      <c r="IK47" s="36">
        <v>7.33</v>
      </c>
      <c r="IL47" s="36">
        <v>20</v>
      </c>
      <c r="IM47" s="36" t="s">
        <v>524</v>
      </c>
      <c r="TW47" s="36" t="s">
        <v>523</v>
      </c>
      <c r="TX47" s="36" t="s">
        <v>515</v>
      </c>
      <c r="TY47" s="36">
        <v>1</v>
      </c>
      <c r="TZ47" s="36" t="s">
        <v>504</v>
      </c>
      <c r="UA47" s="36" t="s">
        <v>506</v>
      </c>
      <c r="UB47" s="36">
        <v>1</v>
      </c>
      <c r="UC47" s="36" t="s">
        <v>511</v>
      </c>
      <c r="UD47" s="36">
        <v>3</v>
      </c>
      <c r="UE47" s="36" t="s">
        <v>516</v>
      </c>
      <c r="UF47" s="36">
        <v>15.76</v>
      </c>
      <c r="UG47" s="36">
        <v>13.17</v>
      </c>
      <c r="UH47" s="36">
        <v>9.65</v>
      </c>
      <c r="UI47" s="36">
        <v>19.149999999999999</v>
      </c>
      <c r="UJ47" s="36" t="s">
        <v>513</v>
      </c>
      <c r="UK47" s="36">
        <v>16.78</v>
      </c>
      <c r="UL47" s="36">
        <v>14.65</v>
      </c>
      <c r="UM47" s="36">
        <v>8.94</v>
      </c>
      <c r="UN47" s="36">
        <v>18.100000000000001</v>
      </c>
      <c r="UO47" s="36" t="s">
        <v>513</v>
      </c>
      <c r="UP47" s="36">
        <v>11.2</v>
      </c>
      <c r="UQ47" s="36">
        <v>12.4</v>
      </c>
      <c r="UR47" s="36">
        <v>6.8</v>
      </c>
      <c r="US47" s="36">
        <v>17.7</v>
      </c>
      <c r="UT47" s="36" t="s">
        <v>513</v>
      </c>
      <c r="ZF47" s="36">
        <v>13.63</v>
      </c>
      <c r="ZG47" s="36">
        <v>13.17</v>
      </c>
      <c r="ZH47" s="36">
        <v>7.87</v>
      </c>
      <c r="ZI47" s="36">
        <v>18.46</v>
      </c>
      <c r="ZJ47" s="36" t="s">
        <v>513</v>
      </c>
      <c r="ZK47" s="36">
        <v>16.25</v>
      </c>
      <c r="ZL47" s="36">
        <v>12.48</v>
      </c>
      <c r="ZM47" s="36">
        <v>5.25</v>
      </c>
      <c r="ZN47" s="36">
        <v>18.88</v>
      </c>
      <c r="ZO47" s="36" t="s">
        <v>513</v>
      </c>
      <c r="ZP47" s="36">
        <v>16.12</v>
      </c>
      <c r="ZQ47" s="36">
        <v>12.56</v>
      </c>
      <c r="ZR47" s="36">
        <v>6.48</v>
      </c>
      <c r="ZS47" s="36">
        <v>16.86</v>
      </c>
      <c r="ZT47" s="36" t="s">
        <v>513</v>
      </c>
      <c r="AEF47" s="36">
        <v>18.149999999999999</v>
      </c>
      <c r="AEG47" s="36">
        <v>13.63</v>
      </c>
      <c r="AEH47" s="36">
        <v>7.37</v>
      </c>
      <c r="AEI47" s="36">
        <v>18.760000000000002</v>
      </c>
      <c r="AEJ47" s="36" t="s">
        <v>513</v>
      </c>
      <c r="AEK47" s="36">
        <v>16.399999999999999</v>
      </c>
      <c r="AEL47" s="36">
        <v>14.32</v>
      </c>
      <c r="AEM47" s="36">
        <v>6.87</v>
      </c>
      <c r="AEN47" s="36">
        <v>19.399999999999999</v>
      </c>
      <c r="AEO47" s="36" t="s">
        <v>513</v>
      </c>
      <c r="AEP47" s="36">
        <v>16.27</v>
      </c>
      <c r="AEQ47" s="36">
        <v>12.44</v>
      </c>
      <c r="AER47" s="36">
        <v>8.7100000000000009</v>
      </c>
      <c r="AES47" s="36">
        <v>16.27</v>
      </c>
      <c r="AET47" s="36" t="s">
        <v>513</v>
      </c>
    </row>
    <row r="48" spans="1:831" x14ac:dyDescent="0.2">
      <c r="A48" s="4">
        <v>137</v>
      </c>
      <c r="B48" s="5" t="s">
        <v>1090</v>
      </c>
      <c r="C48" s="26">
        <f t="shared" si="60"/>
        <v>254.51681818181817</v>
      </c>
      <c r="D48" s="4">
        <f t="shared" si="32"/>
        <v>5</v>
      </c>
      <c r="E48" s="35">
        <f t="shared" si="33"/>
        <v>259.51681818181817</v>
      </c>
      <c r="F48" s="4">
        <v>105783</v>
      </c>
      <c r="G48" s="5" t="s">
        <v>602</v>
      </c>
      <c r="H48" s="5" t="s">
        <v>603</v>
      </c>
      <c r="I48" s="5" t="s">
        <v>527</v>
      </c>
      <c r="J48" s="4" t="s">
        <v>500</v>
      </c>
      <c r="K48" s="5" t="s">
        <v>501</v>
      </c>
      <c r="L48" s="5" t="s">
        <v>1045</v>
      </c>
      <c r="M48" s="4" t="s">
        <v>504</v>
      </c>
      <c r="N48" s="5" t="s">
        <v>604</v>
      </c>
      <c r="O48" s="4" t="s">
        <v>1052</v>
      </c>
      <c r="Q48" s="6">
        <f>CHOOSE(MATCH(M48,{"P";"S";"ST2S";"STMG";"ES";"L";"DAEU";"STL";"STI2D";"SCI";"PA";"STAV"},0),0,100,15,0,5,0,0,10,0,20,10,10)</f>
        <v>100</v>
      </c>
      <c r="R48" s="4">
        <v>3</v>
      </c>
      <c r="S48" s="4">
        <v>3</v>
      </c>
      <c r="T48" s="4">
        <v>3</v>
      </c>
      <c r="U48" s="4">
        <f t="shared" si="34"/>
        <v>2</v>
      </c>
      <c r="V48" s="4">
        <v>3</v>
      </c>
      <c r="W48" s="10">
        <f t="shared" si="35"/>
        <v>18.181818181818183</v>
      </c>
      <c r="X48" s="5" t="s">
        <v>605</v>
      </c>
      <c r="Y48" s="4" t="s">
        <v>568</v>
      </c>
      <c r="Z48" s="12">
        <f>CHOOSE(MATCH(Y48,{"Faible";"Moyen";"Assez bon";"Bon";"Très bon"},0),-5,0,0,5,10)</f>
        <v>5</v>
      </c>
      <c r="AA48" s="15">
        <v>8</v>
      </c>
      <c r="AB48" s="4">
        <v>26</v>
      </c>
      <c r="AC48" s="4">
        <v>13</v>
      </c>
      <c r="AD48" s="4">
        <f t="shared" si="36"/>
        <v>-5</v>
      </c>
      <c r="AE48" s="4">
        <f t="shared" si="37"/>
        <v>4</v>
      </c>
      <c r="AF48" s="12">
        <f t="shared" si="38"/>
        <v>18</v>
      </c>
      <c r="AG48" s="4">
        <v>9.8000000000000007</v>
      </c>
      <c r="AH48" s="4">
        <v>22</v>
      </c>
      <c r="AI48" s="4">
        <v>12.71</v>
      </c>
      <c r="AJ48" s="4">
        <f t="shared" si="39"/>
        <v>-2.91</v>
      </c>
      <c r="AK48" s="4">
        <f t="shared" si="40"/>
        <v>8</v>
      </c>
      <c r="AL48" s="12">
        <f t="shared" si="41"/>
        <v>31.580000000000002</v>
      </c>
      <c r="AM48" s="5">
        <v>9.5</v>
      </c>
      <c r="AN48" s="4">
        <v>27</v>
      </c>
      <c r="AO48" s="4">
        <v>13.5</v>
      </c>
      <c r="AP48" s="4">
        <f t="shared" si="42"/>
        <v>-4</v>
      </c>
      <c r="AQ48" s="4">
        <f t="shared" si="30"/>
        <v>3</v>
      </c>
      <c r="AR48" s="12">
        <f t="shared" si="43"/>
        <v>23.5</v>
      </c>
      <c r="AS48" s="20">
        <f t="shared" si="44"/>
        <v>73.08</v>
      </c>
      <c r="AT48" s="4">
        <v>9</v>
      </c>
      <c r="AU48" s="4">
        <v>9</v>
      </c>
      <c r="AV48" s="4">
        <v>19</v>
      </c>
      <c r="AW48" s="24">
        <f t="shared" si="45"/>
        <v>91.58</v>
      </c>
      <c r="AX48" s="28">
        <f t="shared" si="46"/>
        <v>209.76181818181817</v>
      </c>
      <c r="AY48" s="41">
        <f t="shared" si="47"/>
        <v>9.4666666666666668</v>
      </c>
      <c r="AZ48" s="41">
        <f t="shared" si="48"/>
        <v>13.433333333333332</v>
      </c>
      <c r="BA48" s="9">
        <f t="shared" si="49"/>
        <v>-3.966666666666665</v>
      </c>
      <c r="BB48" s="43">
        <f t="shared" si="50"/>
        <v>20.466666666666669</v>
      </c>
      <c r="BC48" s="41">
        <f t="shared" si="51"/>
        <v>12.516666666666666</v>
      </c>
      <c r="BD48" s="41">
        <f t="shared" si="52"/>
        <v>14.08</v>
      </c>
      <c r="BE48" s="9">
        <f t="shared" si="53"/>
        <v>-1.5633333333333344</v>
      </c>
      <c r="BF48" s="43">
        <f t="shared" si="54"/>
        <v>34.423333333333332</v>
      </c>
      <c r="BG48" s="41">
        <f t="shared" si="55"/>
        <v>12.866666666666667</v>
      </c>
      <c r="BH48" s="41">
        <f t="shared" si="56"/>
        <v>14.856666666666667</v>
      </c>
      <c r="BI48" s="9">
        <f t="shared" si="57"/>
        <v>-1.9900000000000002</v>
      </c>
      <c r="BJ48" s="43">
        <f t="shared" si="58"/>
        <v>34.620000000000005</v>
      </c>
      <c r="BK48" s="45">
        <f t="shared" si="59"/>
        <v>89.51</v>
      </c>
      <c r="BL48" s="36">
        <v>9.8000000000000007</v>
      </c>
      <c r="BM48" s="36">
        <v>22</v>
      </c>
      <c r="BN48" s="36">
        <v>28</v>
      </c>
      <c r="BO48" s="36">
        <v>9.5</v>
      </c>
      <c r="BP48" s="36">
        <v>27</v>
      </c>
      <c r="BQ48" s="36">
        <v>28</v>
      </c>
      <c r="DZ48" s="36">
        <v>9</v>
      </c>
      <c r="EA48" s="36">
        <v>9</v>
      </c>
      <c r="EC48" s="36">
        <v>19</v>
      </c>
      <c r="EN48" s="36" t="s">
        <v>510</v>
      </c>
      <c r="EO48" s="36" t="s">
        <v>503</v>
      </c>
      <c r="EP48" s="36">
        <v>10</v>
      </c>
      <c r="EQ48" s="36" t="s">
        <v>504</v>
      </c>
      <c r="ER48" s="36" t="s">
        <v>506</v>
      </c>
      <c r="ES48" s="36">
        <v>1</v>
      </c>
      <c r="ET48" s="36" t="s">
        <v>511</v>
      </c>
      <c r="EU48" s="36">
        <v>2</v>
      </c>
      <c r="EV48" s="36" t="s">
        <v>512</v>
      </c>
      <c r="EW48" s="36">
        <v>8</v>
      </c>
      <c r="EX48" s="36">
        <v>13</v>
      </c>
      <c r="EY48" s="36">
        <v>8</v>
      </c>
      <c r="EZ48" s="36">
        <v>19</v>
      </c>
      <c r="FA48" s="36" t="s">
        <v>513</v>
      </c>
      <c r="FB48" s="36">
        <v>9.8000000000000007</v>
      </c>
      <c r="FC48" s="36">
        <v>12.71</v>
      </c>
      <c r="FD48" s="36">
        <v>8.1999999999999993</v>
      </c>
      <c r="FE48" s="36">
        <v>18.399999999999999</v>
      </c>
      <c r="FF48" s="36" t="s">
        <v>513</v>
      </c>
      <c r="FG48" s="36">
        <v>9.5</v>
      </c>
      <c r="FH48" s="36">
        <v>13.5</v>
      </c>
      <c r="FI48" s="36">
        <v>9.5</v>
      </c>
      <c r="FJ48" s="36">
        <v>17</v>
      </c>
      <c r="FK48" s="36" t="s">
        <v>513</v>
      </c>
      <c r="ID48" s="36">
        <v>11.4</v>
      </c>
      <c r="IE48" s="36">
        <v>13.63</v>
      </c>
      <c r="IF48" s="36">
        <v>8.1999999999999993</v>
      </c>
      <c r="IG48" s="36">
        <v>17.3</v>
      </c>
      <c r="IH48" s="36" t="s">
        <v>524</v>
      </c>
      <c r="TW48" s="36" t="s">
        <v>523</v>
      </c>
      <c r="TX48" s="36" t="s">
        <v>515</v>
      </c>
      <c r="TY48" s="36">
        <v>1</v>
      </c>
      <c r="TZ48" s="36" t="s">
        <v>504</v>
      </c>
      <c r="UA48" s="36" t="s">
        <v>506</v>
      </c>
      <c r="UB48" s="36">
        <v>1</v>
      </c>
      <c r="UC48" s="36" t="s">
        <v>511</v>
      </c>
      <c r="UD48" s="36">
        <v>3</v>
      </c>
      <c r="UE48" s="36" t="s">
        <v>516</v>
      </c>
      <c r="UF48" s="36">
        <v>11.7</v>
      </c>
      <c r="UG48" s="36">
        <v>13.8</v>
      </c>
      <c r="UH48" s="36">
        <v>7.5</v>
      </c>
      <c r="UI48" s="36">
        <v>19.100000000000001</v>
      </c>
      <c r="UJ48" s="36" t="s">
        <v>513</v>
      </c>
      <c r="UK48" s="36">
        <v>12.55</v>
      </c>
      <c r="UL48" s="36">
        <v>13.9</v>
      </c>
      <c r="UM48" s="36">
        <v>8.8000000000000007</v>
      </c>
      <c r="UN48" s="36">
        <v>18.55</v>
      </c>
      <c r="UO48" s="36" t="s">
        <v>513</v>
      </c>
      <c r="UP48" s="36">
        <v>12</v>
      </c>
      <c r="UQ48" s="36">
        <v>14.66</v>
      </c>
      <c r="UR48" s="36">
        <v>9.9</v>
      </c>
      <c r="US48" s="36">
        <v>19</v>
      </c>
      <c r="UT48" s="36" t="s">
        <v>513</v>
      </c>
      <c r="ZF48" s="36">
        <v>7.9</v>
      </c>
      <c r="ZG48" s="36">
        <v>13.1</v>
      </c>
      <c r="ZH48" s="36">
        <v>6.5</v>
      </c>
      <c r="ZI48" s="36">
        <v>19.100000000000001</v>
      </c>
      <c r="ZJ48" s="36" t="s">
        <v>513</v>
      </c>
      <c r="ZK48" s="36">
        <v>13</v>
      </c>
      <c r="ZL48" s="36">
        <v>14.34</v>
      </c>
      <c r="ZM48" s="36">
        <v>8</v>
      </c>
      <c r="ZN48" s="36">
        <v>18.86</v>
      </c>
      <c r="ZO48" s="36" t="s">
        <v>513</v>
      </c>
      <c r="ZP48" s="36">
        <v>11.3</v>
      </c>
      <c r="ZQ48" s="36">
        <v>14.74</v>
      </c>
      <c r="ZR48" s="36">
        <v>9.9</v>
      </c>
      <c r="ZS48" s="36">
        <v>17.899999999999999</v>
      </c>
      <c r="ZT48" s="36" t="s">
        <v>513</v>
      </c>
      <c r="AEF48" s="36">
        <v>8.8000000000000007</v>
      </c>
      <c r="AEG48" s="36">
        <v>13.4</v>
      </c>
      <c r="AEH48" s="36">
        <v>5.6</v>
      </c>
      <c r="AEI48" s="36">
        <v>19.8</v>
      </c>
      <c r="AEJ48" s="36" t="s">
        <v>513</v>
      </c>
      <c r="AEK48" s="36">
        <v>12</v>
      </c>
      <c r="AEL48" s="36">
        <v>14</v>
      </c>
      <c r="AEM48" s="36">
        <v>8.43</v>
      </c>
      <c r="AEN48" s="36">
        <v>18.29</v>
      </c>
      <c r="AEO48" s="36" t="s">
        <v>513</v>
      </c>
      <c r="AEP48" s="36">
        <v>15.3</v>
      </c>
      <c r="AEQ48" s="36">
        <v>15.17</v>
      </c>
      <c r="AER48" s="36">
        <v>10</v>
      </c>
      <c r="AES48" s="36">
        <v>18</v>
      </c>
      <c r="AET48" s="36" t="s">
        <v>513</v>
      </c>
    </row>
    <row r="49" spans="1:826" x14ac:dyDescent="0.2">
      <c r="A49" s="4">
        <v>137</v>
      </c>
      <c r="B49" s="5" t="s">
        <v>1090</v>
      </c>
      <c r="C49" s="26">
        <f t="shared" si="60"/>
        <v>330.54833333333335</v>
      </c>
      <c r="D49" s="4">
        <f t="shared" si="32"/>
        <v>5</v>
      </c>
      <c r="E49" s="35">
        <f t="shared" si="33"/>
        <v>335.54833333333335</v>
      </c>
      <c r="F49" s="4">
        <v>105790</v>
      </c>
      <c r="G49" s="5" t="s">
        <v>606</v>
      </c>
      <c r="H49" s="5" t="s">
        <v>607</v>
      </c>
      <c r="I49" s="5" t="s">
        <v>499</v>
      </c>
      <c r="J49" s="4" t="s">
        <v>500</v>
      </c>
      <c r="K49" s="5" t="s">
        <v>501</v>
      </c>
      <c r="L49" s="5" t="s">
        <v>1045</v>
      </c>
      <c r="M49" s="4" t="s">
        <v>504</v>
      </c>
      <c r="N49" s="5" t="s">
        <v>608</v>
      </c>
      <c r="O49" s="4" t="s">
        <v>1052</v>
      </c>
      <c r="Q49" s="6">
        <f>CHOOSE(MATCH(M49,{"P";"S";"ST2S";"STMG";"ES";"L";"DAEU";"STL";"STI2D";"SCI";"PA";"STAV"},0),0,100,15,0,5,0,0,10,0,20,10,10)</f>
        <v>100</v>
      </c>
      <c r="R49" s="4">
        <v>3</v>
      </c>
      <c r="S49" s="4">
        <v>2</v>
      </c>
      <c r="T49" s="4">
        <v>2</v>
      </c>
      <c r="U49" s="4">
        <f t="shared" si="34"/>
        <v>1</v>
      </c>
      <c r="V49" s="4">
        <v>4</v>
      </c>
      <c r="W49" s="10">
        <f t="shared" si="35"/>
        <v>25</v>
      </c>
      <c r="X49" s="5" t="s">
        <v>609</v>
      </c>
      <c r="Y49" s="4" t="s">
        <v>568</v>
      </c>
      <c r="Z49" s="12">
        <f>CHOOSE(MATCH(Y49,{"Faible";"Moyen";"Assez bon";"Bon";"Très bon"},0),-5,0,0,5,10)</f>
        <v>5</v>
      </c>
      <c r="AA49" s="15">
        <v>9.93</v>
      </c>
      <c r="AB49" s="4">
        <v>17</v>
      </c>
      <c r="AC49" s="4">
        <v>12.42</v>
      </c>
      <c r="AD49" s="4">
        <f t="shared" si="36"/>
        <v>-2.4900000000000002</v>
      </c>
      <c r="AE49" s="4">
        <f t="shared" si="37"/>
        <v>13</v>
      </c>
      <c r="AF49" s="12">
        <f t="shared" si="38"/>
        <v>37.81</v>
      </c>
      <c r="AG49" s="4">
        <v>12.3</v>
      </c>
      <c r="AH49" s="4">
        <v>17</v>
      </c>
      <c r="AI49" s="4">
        <v>12.7</v>
      </c>
      <c r="AJ49" s="4">
        <f t="shared" si="39"/>
        <v>-0.39999999999999858</v>
      </c>
      <c r="AK49" s="4">
        <f t="shared" si="40"/>
        <v>13</v>
      </c>
      <c r="AL49" s="12">
        <f t="shared" si="41"/>
        <v>49.100000000000009</v>
      </c>
      <c r="AM49" s="5">
        <v>13.2</v>
      </c>
      <c r="AN49" s="4">
        <v>17</v>
      </c>
      <c r="AO49" s="4">
        <v>14.36</v>
      </c>
      <c r="AP49" s="4">
        <f t="shared" si="42"/>
        <v>-1.1600000000000001</v>
      </c>
      <c r="AQ49" s="4">
        <f t="shared" si="30"/>
        <v>13</v>
      </c>
      <c r="AR49" s="12">
        <f t="shared" si="43"/>
        <v>50.279999999999994</v>
      </c>
      <c r="AS49" s="20">
        <f t="shared" si="44"/>
        <v>137.19</v>
      </c>
      <c r="AT49" s="4">
        <v>15</v>
      </c>
      <c r="AU49" s="4">
        <v>9</v>
      </c>
      <c r="AV49" s="4">
        <v>18</v>
      </c>
      <c r="AW49" s="24">
        <f t="shared" si="45"/>
        <v>158.19</v>
      </c>
      <c r="AX49" s="28">
        <f t="shared" si="46"/>
        <v>283.19</v>
      </c>
      <c r="AY49" s="41">
        <f t="shared" si="47"/>
        <v>8.9333333333333318</v>
      </c>
      <c r="AZ49" s="41">
        <f t="shared" si="48"/>
        <v>12.833333333333334</v>
      </c>
      <c r="BA49" s="9">
        <f t="shared" si="49"/>
        <v>-3.9000000000000021</v>
      </c>
      <c r="BB49" s="43">
        <f t="shared" si="50"/>
        <v>18.999999999999993</v>
      </c>
      <c r="BC49" s="41">
        <f t="shared" si="51"/>
        <v>12.266666666666666</v>
      </c>
      <c r="BD49" s="41">
        <f t="shared" si="52"/>
        <v>13.503333333333332</v>
      </c>
      <c r="BE49" s="9">
        <f t="shared" si="53"/>
        <v>-1.2366666666666664</v>
      </c>
      <c r="BF49" s="43">
        <f t="shared" si="54"/>
        <v>34.326666666666668</v>
      </c>
      <c r="BG49" s="41">
        <f t="shared" si="55"/>
        <v>13.956666666666665</v>
      </c>
      <c r="BH49" s="41">
        <f t="shared" si="56"/>
        <v>14.196666666666665</v>
      </c>
      <c r="BI49" s="9">
        <f t="shared" si="57"/>
        <v>-0.24000000000000021</v>
      </c>
      <c r="BJ49" s="43">
        <f t="shared" si="58"/>
        <v>41.39</v>
      </c>
      <c r="BK49" s="45">
        <f t="shared" si="59"/>
        <v>94.716666666666669</v>
      </c>
      <c r="BL49" s="36">
        <v>12.3</v>
      </c>
      <c r="BM49" s="36">
        <v>17</v>
      </c>
      <c r="BN49" s="36">
        <v>27</v>
      </c>
      <c r="BO49" s="36">
        <v>13.2</v>
      </c>
      <c r="BP49" s="36">
        <v>17</v>
      </c>
      <c r="BQ49" s="36">
        <v>27</v>
      </c>
      <c r="DZ49" s="36">
        <v>15</v>
      </c>
      <c r="EA49" s="36">
        <v>9</v>
      </c>
      <c r="EC49" s="36">
        <v>18</v>
      </c>
      <c r="EN49" s="36" t="s">
        <v>510</v>
      </c>
      <c r="EO49" s="36" t="s">
        <v>503</v>
      </c>
      <c r="EP49" s="36">
        <v>10</v>
      </c>
      <c r="EQ49" s="36" t="s">
        <v>504</v>
      </c>
      <c r="ER49" s="36" t="s">
        <v>506</v>
      </c>
      <c r="ES49" s="36">
        <v>1</v>
      </c>
      <c r="ET49" s="36" t="s">
        <v>511</v>
      </c>
      <c r="EU49" s="36">
        <v>2</v>
      </c>
      <c r="EV49" s="36" t="s">
        <v>512</v>
      </c>
      <c r="EW49" s="36">
        <v>9.93</v>
      </c>
      <c r="EX49" s="36">
        <v>12.42</v>
      </c>
      <c r="EY49" s="36">
        <v>6.3</v>
      </c>
      <c r="EZ49" s="36">
        <v>19.329999999999998</v>
      </c>
      <c r="FA49" s="36" t="s">
        <v>513</v>
      </c>
      <c r="FB49" s="36">
        <v>12.3</v>
      </c>
      <c r="FC49" s="36">
        <v>12.7</v>
      </c>
      <c r="FD49" s="36">
        <v>6.5</v>
      </c>
      <c r="FE49" s="36">
        <v>17.8</v>
      </c>
      <c r="FF49" s="36" t="s">
        <v>513</v>
      </c>
      <c r="FG49" s="36">
        <v>13.2</v>
      </c>
      <c r="FH49" s="36">
        <v>14.36</v>
      </c>
      <c r="FI49" s="36">
        <v>10.4</v>
      </c>
      <c r="FJ49" s="36">
        <v>19.100000000000001</v>
      </c>
      <c r="FK49" s="36" t="s">
        <v>513</v>
      </c>
      <c r="II49" s="36">
        <v>14.13</v>
      </c>
      <c r="IJ49" s="36">
        <v>14.34</v>
      </c>
      <c r="IK49" s="36">
        <v>11.81</v>
      </c>
      <c r="IL49" s="36">
        <v>15.93</v>
      </c>
      <c r="IM49" s="36" t="s">
        <v>524</v>
      </c>
      <c r="TW49" s="36" t="s">
        <v>523</v>
      </c>
      <c r="TX49" s="36" t="s">
        <v>515</v>
      </c>
      <c r="TY49" s="36">
        <v>1</v>
      </c>
      <c r="TZ49" s="36" t="s">
        <v>504</v>
      </c>
      <c r="UA49" s="36" t="s">
        <v>506</v>
      </c>
      <c r="UB49" s="36">
        <v>1</v>
      </c>
      <c r="UC49" s="36" t="s">
        <v>511</v>
      </c>
      <c r="UD49" s="36">
        <v>3</v>
      </c>
      <c r="UE49" s="36" t="s">
        <v>516</v>
      </c>
      <c r="UF49" s="36">
        <v>10.6</v>
      </c>
      <c r="UG49" s="36">
        <v>13.3</v>
      </c>
      <c r="UH49" s="36">
        <v>7</v>
      </c>
      <c r="UI49" s="36">
        <v>18.2</v>
      </c>
      <c r="UJ49" s="36" t="s">
        <v>513</v>
      </c>
      <c r="UK49" s="36">
        <v>13.7</v>
      </c>
      <c r="UL49" s="36">
        <v>13.7</v>
      </c>
      <c r="UM49" s="36">
        <v>9.6</v>
      </c>
      <c r="UN49" s="36">
        <v>18.3</v>
      </c>
      <c r="UO49" s="36" t="s">
        <v>513</v>
      </c>
      <c r="UP49" s="36">
        <v>13.54</v>
      </c>
      <c r="UQ49" s="36">
        <v>13.79</v>
      </c>
      <c r="UR49" s="36">
        <v>9.85</v>
      </c>
      <c r="US49" s="36">
        <v>17.03</v>
      </c>
      <c r="UT49" s="36" t="s">
        <v>513</v>
      </c>
      <c r="ZF49" s="36">
        <v>7.6</v>
      </c>
      <c r="ZG49" s="36">
        <v>11.8</v>
      </c>
      <c r="ZH49" s="36">
        <v>5.8</v>
      </c>
      <c r="ZI49" s="36">
        <v>17.899999999999999</v>
      </c>
      <c r="ZJ49" s="36" t="s">
        <v>513</v>
      </c>
      <c r="ZK49" s="36">
        <v>10.1</v>
      </c>
      <c r="ZL49" s="36">
        <v>13.95</v>
      </c>
      <c r="ZM49" s="36">
        <v>10</v>
      </c>
      <c r="ZN49" s="36">
        <v>18.399999999999999</v>
      </c>
      <c r="ZO49" s="36" t="s">
        <v>513</v>
      </c>
      <c r="ZP49" s="36">
        <v>13.64</v>
      </c>
      <c r="ZQ49" s="36">
        <v>14.15</v>
      </c>
      <c r="ZR49" s="36">
        <v>9.39</v>
      </c>
      <c r="ZS49" s="36">
        <v>17.95</v>
      </c>
      <c r="ZT49" s="36" t="s">
        <v>513</v>
      </c>
      <c r="AEF49" s="36">
        <v>8.6</v>
      </c>
      <c r="AEG49" s="36">
        <v>13.4</v>
      </c>
      <c r="AEH49" s="36">
        <v>8.6</v>
      </c>
      <c r="AEI49" s="36">
        <v>18.899999999999999</v>
      </c>
      <c r="AEJ49" s="36" t="s">
        <v>513</v>
      </c>
      <c r="AEK49" s="36">
        <v>13</v>
      </c>
      <c r="AEL49" s="36">
        <v>12.86</v>
      </c>
      <c r="AEM49" s="36">
        <v>6.1</v>
      </c>
      <c r="AEN49" s="36">
        <v>18.100000000000001</v>
      </c>
      <c r="AEO49" s="36" t="s">
        <v>513</v>
      </c>
      <c r="AEP49" s="36">
        <v>14.69</v>
      </c>
      <c r="AEQ49" s="36">
        <v>14.65</v>
      </c>
      <c r="AER49" s="36">
        <v>11.31</v>
      </c>
      <c r="AES49" s="36">
        <v>17.34</v>
      </c>
      <c r="AET49" s="36" t="s">
        <v>513</v>
      </c>
    </row>
    <row r="50" spans="1:826" x14ac:dyDescent="0.2">
      <c r="A50" s="4">
        <v>137</v>
      </c>
      <c r="B50" s="5" t="s">
        <v>1091</v>
      </c>
      <c r="C50" s="26">
        <f t="shared" si="60"/>
        <v>540.75833333333333</v>
      </c>
      <c r="D50" s="4">
        <f t="shared" si="32"/>
        <v>5</v>
      </c>
      <c r="E50" s="35">
        <f t="shared" si="33"/>
        <v>545.75833333333333</v>
      </c>
      <c r="F50" s="4">
        <v>105792</v>
      </c>
      <c r="G50" s="5" t="s">
        <v>610</v>
      </c>
      <c r="H50" s="5" t="s">
        <v>611</v>
      </c>
      <c r="I50" s="5" t="s">
        <v>499</v>
      </c>
      <c r="J50" s="4" t="s">
        <v>500</v>
      </c>
      <c r="K50" s="5" t="s">
        <v>501</v>
      </c>
      <c r="L50" s="5" t="s">
        <v>1045</v>
      </c>
      <c r="M50" s="4" t="s">
        <v>504</v>
      </c>
      <c r="N50" s="5" t="s">
        <v>608</v>
      </c>
      <c r="O50" s="4" t="s">
        <v>1052</v>
      </c>
      <c r="Q50" s="6">
        <f>CHOOSE(MATCH(M50,{"P";"S";"ST2S";"STMG";"ES";"L";"DAEU";"STL";"STI2D";"SCI";"PA";"STAV"},0),0,100,15,0,5,0,0,10,0,20,10,10)</f>
        <v>100</v>
      </c>
      <c r="R50" s="4">
        <v>1</v>
      </c>
      <c r="S50" s="4">
        <v>1</v>
      </c>
      <c r="T50" s="4">
        <v>1</v>
      </c>
      <c r="U50" s="4">
        <f t="shared" si="34"/>
        <v>1</v>
      </c>
      <c r="V50" s="4">
        <v>4</v>
      </c>
      <c r="W50" s="10">
        <f t="shared" si="35"/>
        <v>50</v>
      </c>
      <c r="X50" s="5" t="s">
        <v>612</v>
      </c>
      <c r="Y50" s="4" t="s">
        <v>568</v>
      </c>
      <c r="Z50" s="12">
        <f>CHOOSE(MATCH(Y50,{"Faible";"Moyen";"Assez bon";"Bon";"Très bon"},0),-5,0,0,5,10)</f>
        <v>5</v>
      </c>
      <c r="AA50" s="15">
        <v>19.329999999999998</v>
      </c>
      <c r="AB50" s="4">
        <v>1</v>
      </c>
      <c r="AC50" s="4">
        <v>12.42</v>
      </c>
      <c r="AD50" s="4">
        <f t="shared" si="36"/>
        <v>6.9099999999999984</v>
      </c>
      <c r="AE50" s="4">
        <f t="shared" si="37"/>
        <v>29</v>
      </c>
      <c r="AF50" s="12">
        <f t="shared" si="38"/>
        <v>100.80999999999999</v>
      </c>
      <c r="AG50" s="4">
        <v>16.8</v>
      </c>
      <c r="AH50" s="4">
        <v>4</v>
      </c>
      <c r="AI50" s="4">
        <v>12.7</v>
      </c>
      <c r="AJ50" s="4">
        <f t="shared" si="39"/>
        <v>4.1000000000000014</v>
      </c>
      <c r="AK50" s="4">
        <f t="shared" si="40"/>
        <v>26</v>
      </c>
      <c r="AL50" s="12">
        <f t="shared" si="41"/>
        <v>84.600000000000009</v>
      </c>
      <c r="AM50" s="5">
        <v>17.100000000000001</v>
      </c>
      <c r="AN50" s="4">
        <v>5</v>
      </c>
      <c r="AO50" s="4">
        <v>14.36</v>
      </c>
      <c r="AP50" s="4">
        <f t="shared" si="42"/>
        <v>2.740000000000002</v>
      </c>
      <c r="AQ50" s="4">
        <f t="shared" si="30"/>
        <v>25</v>
      </c>
      <c r="AR50" s="12">
        <f t="shared" si="43"/>
        <v>81.78</v>
      </c>
      <c r="AS50" s="20">
        <f t="shared" si="44"/>
        <v>267.19</v>
      </c>
      <c r="AT50" s="4">
        <v>20</v>
      </c>
      <c r="AU50" s="4">
        <v>17</v>
      </c>
      <c r="AV50" s="4">
        <v>19</v>
      </c>
      <c r="AW50" s="24">
        <f t="shared" si="45"/>
        <v>295.19</v>
      </c>
      <c r="AX50" s="28">
        <f t="shared" si="46"/>
        <v>445.19</v>
      </c>
      <c r="AY50" s="41">
        <f t="shared" si="47"/>
        <v>18.686666666666667</v>
      </c>
      <c r="AZ50" s="41">
        <f t="shared" si="48"/>
        <v>13.323333333333332</v>
      </c>
      <c r="BA50" s="9">
        <f t="shared" si="49"/>
        <v>5.3633333333333351</v>
      </c>
      <c r="BB50" s="43">
        <f t="shared" si="50"/>
        <v>66.786666666666676</v>
      </c>
      <c r="BC50" s="41">
        <f t="shared" si="51"/>
        <v>18.583333333333332</v>
      </c>
      <c r="BD50" s="41">
        <f t="shared" si="52"/>
        <v>13.816666666666668</v>
      </c>
      <c r="BE50" s="9">
        <f t="shared" si="53"/>
        <v>4.7666666666666639</v>
      </c>
      <c r="BF50" s="43">
        <f t="shared" si="54"/>
        <v>65.283333333333331</v>
      </c>
      <c r="BG50" s="41">
        <f t="shared" si="55"/>
        <v>16.8</v>
      </c>
      <c r="BH50" s="41">
        <f t="shared" si="56"/>
        <v>12.466666666666667</v>
      </c>
      <c r="BI50" s="9">
        <f t="shared" si="57"/>
        <v>4.3333333333333339</v>
      </c>
      <c r="BJ50" s="43">
        <f t="shared" si="58"/>
        <v>59.066666666666677</v>
      </c>
      <c r="BK50" s="45">
        <f t="shared" si="59"/>
        <v>191.13666666666666</v>
      </c>
      <c r="BL50" s="36">
        <v>16.8</v>
      </c>
      <c r="BM50" s="36">
        <v>4</v>
      </c>
      <c r="BN50" s="36">
        <v>27</v>
      </c>
      <c r="BO50" s="36">
        <v>17.100000000000001</v>
      </c>
      <c r="BP50" s="36">
        <v>5</v>
      </c>
      <c r="BQ50" s="36">
        <v>27</v>
      </c>
      <c r="DZ50" s="36">
        <v>20</v>
      </c>
      <c r="EA50" s="36">
        <v>17</v>
      </c>
      <c r="EC50" s="36">
        <v>19</v>
      </c>
      <c r="EN50" s="36" t="s">
        <v>510</v>
      </c>
      <c r="EO50" s="36" t="s">
        <v>503</v>
      </c>
      <c r="EP50" s="36">
        <v>10</v>
      </c>
      <c r="EQ50" s="36" t="s">
        <v>504</v>
      </c>
      <c r="ER50" s="36" t="s">
        <v>506</v>
      </c>
      <c r="ES50" s="36">
        <v>1</v>
      </c>
      <c r="ET50" s="36" t="s">
        <v>511</v>
      </c>
      <c r="EU50" s="36">
        <v>2</v>
      </c>
      <c r="EV50" s="36" t="s">
        <v>512</v>
      </c>
      <c r="EW50" s="36">
        <v>19.329999999999998</v>
      </c>
      <c r="EX50" s="36">
        <v>12.42</v>
      </c>
      <c r="EY50" s="36">
        <v>6.3</v>
      </c>
      <c r="EZ50" s="36">
        <v>19.329999999999998</v>
      </c>
      <c r="FA50" s="36" t="s">
        <v>513</v>
      </c>
      <c r="FB50" s="36">
        <v>16.8</v>
      </c>
      <c r="FC50" s="36">
        <v>12.7</v>
      </c>
      <c r="FD50" s="36">
        <v>6.5</v>
      </c>
      <c r="FE50" s="36">
        <v>17.8</v>
      </c>
      <c r="FF50" s="36" t="s">
        <v>513</v>
      </c>
      <c r="FG50" s="36">
        <v>17.100000000000001</v>
      </c>
      <c r="FH50" s="36">
        <v>14.36</v>
      </c>
      <c r="FI50" s="36">
        <v>10.4</v>
      </c>
      <c r="FJ50" s="36">
        <v>19.100000000000001</v>
      </c>
      <c r="FK50" s="36" t="s">
        <v>513</v>
      </c>
      <c r="HY50" s="36">
        <v>16</v>
      </c>
      <c r="HZ50" s="36">
        <v>13.36</v>
      </c>
      <c r="IA50" s="36">
        <v>5.7</v>
      </c>
      <c r="IB50" s="36">
        <v>19.2</v>
      </c>
      <c r="IC50" s="36" t="s">
        <v>524</v>
      </c>
      <c r="TW50" s="36" t="s">
        <v>523</v>
      </c>
      <c r="TX50" s="36" t="s">
        <v>515</v>
      </c>
      <c r="TY50" s="36">
        <v>1</v>
      </c>
      <c r="TZ50" s="36" t="s">
        <v>504</v>
      </c>
      <c r="UA50" s="36" t="s">
        <v>506</v>
      </c>
      <c r="UB50" s="36">
        <v>1</v>
      </c>
      <c r="UC50" s="36" t="s">
        <v>511</v>
      </c>
      <c r="UD50" s="36">
        <v>3</v>
      </c>
      <c r="UE50" s="36" t="s">
        <v>516</v>
      </c>
      <c r="UF50" s="36">
        <v>19.149999999999999</v>
      </c>
      <c r="UG50" s="36">
        <v>13.17</v>
      </c>
      <c r="UH50" s="36">
        <v>9.65</v>
      </c>
      <c r="UI50" s="36">
        <v>19.149999999999999</v>
      </c>
      <c r="UJ50" s="36" t="s">
        <v>513</v>
      </c>
      <c r="UK50" s="36">
        <v>17.47</v>
      </c>
      <c r="UL50" s="36">
        <v>14.65</v>
      </c>
      <c r="UM50" s="36">
        <v>8.94</v>
      </c>
      <c r="UN50" s="36">
        <v>18.100000000000001</v>
      </c>
      <c r="UO50" s="36" t="s">
        <v>513</v>
      </c>
      <c r="UP50" s="36">
        <v>17.7</v>
      </c>
      <c r="UQ50" s="36">
        <v>12.4</v>
      </c>
      <c r="UR50" s="36">
        <v>6.8</v>
      </c>
      <c r="US50" s="36">
        <v>17.7</v>
      </c>
      <c r="UT50" s="36" t="s">
        <v>513</v>
      </c>
      <c r="ZF50" s="36">
        <v>18.149999999999999</v>
      </c>
      <c r="ZG50" s="36">
        <v>13.17</v>
      </c>
      <c r="ZH50" s="36">
        <v>7.87</v>
      </c>
      <c r="ZI50" s="36">
        <v>18.46</v>
      </c>
      <c r="ZJ50" s="36" t="s">
        <v>513</v>
      </c>
      <c r="ZK50" s="36">
        <v>18.88</v>
      </c>
      <c r="ZL50" s="36">
        <v>12.48</v>
      </c>
      <c r="ZM50" s="36">
        <v>5.25</v>
      </c>
      <c r="ZN50" s="36">
        <v>18.88</v>
      </c>
      <c r="ZO50" s="36" t="s">
        <v>513</v>
      </c>
      <c r="ZP50" s="36">
        <v>16.5</v>
      </c>
      <c r="ZQ50" s="36">
        <v>12.56</v>
      </c>
      <c r="ZR50" s="36">
        <v>6.48</v>
      </c>
      <c r="ZS50" s="36">
        <v>16.86</v>
      </c>
      <c r="ZT50" s="36" t="s">
        <v>513</v>
      </c>
      <c r="AEF50" s="36">
        <v>18.760000000000002</v>
      </c>
      <c r="AEG50" s="36">
        <v>13.63</v>
      </c>
      <c r="AEH50" s="36">
        <v>7.37</v>
      </c>
      <c r="AEI50" s="36">
        <v>18.760000000000002</v>
      </c>
      <c r="AEJ50" s="36" t="s">
        <v>513</v>
      </c>
      <c r="AEK50" s="36">
        <v>19.399999999999999</v>
      </c>
      <c r="AEL50" s="36">
        <v>14.32</v>
      </c>
      <c r="AEM50" s="36">
        <v>6.87</v>
      </c>
      <c r="AEN50" s="36">
        <v>19.399999999999999</v>
      </c>
      <c r="AEO50" s="36" t="s">
        <v>513</v>
      </c>
      <c r="AEP50" s="36">
        <v>16.2</v>
      </c>
      <c r="AEQ50" s="36">
        <v>12.44</v>
      </c>
      <c r="AER50" s="36">
        <v>8.7100000000000009</v>
      </c>
      <c r="AES50" s="36">
        <v>16.27</v>
      </c>
      <c r="AET50" s="36" t="s">
        <v>513</v>
      </c>
    </row>
    <row r="51" spans="1:826" x14ac:dyDescent="0.2">
      <c r="A51" s="4">
        <v>137</v>
      </c>
      <c r="B51" s="5" t="s">
        <v>1091</v>
      </c>
      <c r="C51" s="26">
        <f t="shared" si="60"/>
        <v>420.31833333333333</v>
      </c>
      <c r="D51" s="4">
        <f t="shared" si="32"/>
        <v>5</v>
      </c>
      <c r="E51" s="35">
        <f t="shared" si="33"/>
        <v>425.31833333333333</v>
      </c>
      <c r="F51" s="4">
        <v>105804</v>
      </c>
      <c r="G51" s="5" t="s">
        <v>613</v>
      </c>
      <c r="H51" s="5" t="s">
        <v>614</v>
      </c>
      <c r="I51" s="5" t="s">
        <v>499</v>
      </c>
      <c r="J51" s="4" t="s">
        <v>500</v>
      </c>
      <c r="K51" s="5" t="s">
        <v>501</v>
      </c>
      <c r="L51" s="5" t="s">
        <v>1045</v>
      </c>
      <c r="M51" s="4" t="s">
        <v>504</v>
      </c>
      <c r="N51" s="5" t="s">
        <v>604</v>
      </c>
      <c r="O51" s="4" t="s">
        <v>1052</v>
      </c>
      <c r="Q51" s="6">
        <f>CHOOSE(MATCH(M51,{"P";"S";"ST2S";"STMG";"ES";"L";"DAEU";"STL";"STI2D";"SCI";"PA";"STAV"},0),0,100,15,0,5,0,0,10,0,20,10,10)</f>
        <v>100</v>
      </c>
      <c r="R51" s="4">
        <v>1</v>
      </c>
      <c r="S51" s="4">
        <v>1</v>
      </c>
      <c r="T51" s="4">
        <v>1</v>
      </c>
      <c r="U51" s="4">
        <f t="shared" si="34"/>
        <v>1</v>
      </c>
      <c r="V51" s="4">
        <v>4</v>
      </c>
      <c r="W51" s="10">
        <f t="shared" si="35"/>
        <v>50</v>
      </c>
      <c r="X51" s="5" t="s">
        <v>615</v>
      </c>
      <c r="Y51" s="4" t="s">
        <v>568</v>
      </c>
      <c r="Z51" s="12">
        <f>CHOOSE(MATCH(Y51,{"Faible";"Moyen";"Assez bon";"Bon";"Très bon"},0),-5,0,0,5,10)</f>
        <v>5</v>
      </c>
      <c r="AA51" s="15">
        <v>13</v>
      </c>
      <c r="AB51" s="4">
        <v>15</v>
      </c>
      <c r="AC51" s="4">
        <v>13</v>
      </c>
      <c r="AD51" s="4">
        <f t="shared" si="36"/>
        <v>0</v>
      </c>
      <c r="AE51" s="4">
        <f t="shared" si="37"/>
        <v>15</v>
      </c>
      <c r="AF51" s="12">
        <f t="shared" si="38"/>
        <v>54</v>
      </c>
      <c r="AG51" s="4">
        <v>16</v>
      </c>
      <c r="AH51" s="4">
        <v>5</v>
      </c>
      <c r="AI51" s="4">
        <v>12.71</v>
      </c>
      <c r="AJ51" s="4">
        <f t="shared" si="39"/>
        <v>3.2899999999999991</v>
      </c>
      <c r="AK51" s="4">
        <f t="shared" si="40"/>
        <v>25</v>
      </c>
      <c r="AL51" s="12">
        <f t="shared" si="41"/>
        <v>79.58</v>
      </c>
      <c r="AM51" s="5">
        <v>12.5</v>
      </c>
      <c r="AN51" s="4">
        <v>18</v>
      </c>
      <c r="AO51" s="4">
        <v>13.5</v>
      </c>
      <c r="AP51" s="4">
        <f t="shared" si="42"/>
        <v>-1</v>
      </c>
      <c r="AQ51" s="4">
        <f t="shared" si="30"/>
        <v>12</v>
      </c>
      <c r="AR51" s="12">
        <f t="shared" si="43"/>
        <v>47.5</v>
      </c>
      <c r="AS51" s="20">
        <f t="shared" si="44"/>
        <v>181.07999999999998</v>
      </c>
      <c r="AT51" s="4">
        <v>19</v>
      </c>
      <c r="AU51" s="4">
        <v>9</v>
      </c>
      <c r="AV51" s="4">
        <v>19</v>
      </c>
      <c r="AW51" s="24">
        <f t="shared" si="45"/>
        <v>204.57999999999998</v>
      </c>
      <c r="AX51" s="28">
        <f t="shared" si="46"/>
        <v>354.58</v>
      </c>
      <c r="AY51" s="41">
        <f t="shared" si="47"/>
        <v>13.366666666666667</v>
      </c>
      <c r="AZ51" s="41">
        <f t="shared" si="48"/>
        <v>13.433333333333332</v>
      </c>
      <c r="BA51" s="9">
        <f t="shared" si="49"/>
        <v>-6.6666666666664653E-2</v>
      </c>
      <c r="BB51" s="43">
        <f t="shared" si="50"/>
        <v>39.966666666666669</v>
      </c>
      <c r="BC51" s="41">
        <f t="shared" si="51"/>
        <v>15.209999999999999</v>
      </c>
      <c r="BD51" s="41">
        <f t="shared" si="52"/>
        <v>14.08</v>
      </c>
      <c r="BE51" s="9">
        <f t="shared" si="53"/>
        <v>1.129999999999999</v>
      </c>
      <c r="BF51" s="43">
        <f t="shared" si="54"/>
        <v>47.889999999999993</v>
      </c>
      <c r="BG51" s="41">
        <f t="shared" si="55"/>
        <v>14.666666666666666</v>
      </c>
      <c r="BH51" s="41">
        <f t="shared" si="56"/>
        <v>14.856666666666667</v>
      </c>
      <c r="BI51" s="9">
        <f t="shared" si="57"/>
        <v>-0.19000000000000128</v>
      </c>
      <c r="BJ51" s="43">
        <f t="shared" si="58"/>
        <v>43.62</v>
      </c>
      <c r="BK51" s="45">
        <f t="shared" si="59"/>
        <v>131.47666666666666</v>
      </c>
      <c r="BL51" s="36">
        <v>16</v>
      </c>
      <c r="BM51" s="36">
        <v>5</v>
      </c>
      <c r="BN51" s="36">
        <v>28</v>
      </c>
      <c r="BO51" s="36">
        <v>12.5</v>
      </c>
      <c r="BP51" s="36">
        <v>18</v>
      </c>
      <c r="BQ51" s="36">
        <v>28</v>
      </c>
      <c r="DZ51" s="36">
        <v>19</v>
      </c>
      <c r="EA51" s="36">
        <v>9</v>
      </c>
      <c r="EC51" s="36">
        <v>19</v>
      </c>
      <c r="EN51" s="36" t="s">
        <v>510</v>
      </c>
      <c r="EO51" s="36" t="s">
        <v>503</v>
      </c>
      <c r="EP51" s="36">
        <v>10</v>
      </c>
      <c r="EQ51" s="36" t="s">
        <v>504</v>
      </c>
      <c r="ER51" s="36" t="s">
        <v>506</v>
      </c>
      <c r="ES51" s="36">
        <v>1</v>
      </c>
      <c r="ET51" s="36" t="s">
        <v>511</v>
      </c>
      <c r="EU51" s="36">
        <v>2</v>
      </c>
      <c r="EV51" s="36" t="s">
        <v>512</v>
      </c>
      <c r="EW51" s="36">
        <v>13</v>
      </c>
      <c r="EX51" s="36">
        <v>13</v>
      </c>
      <c r="EY51" s="36">
        <v>8</v>
      </c>
      <c r="EZ51" s="36">
        <v>19</v>
      </c>
      <c r="FA51" s="36" t="s">
        <v>513</v>
      </c>
      <c r="FB51" s="36">
        <v>16</v>
      </c>
      <c r="FC51" s="36">
        <v>12.71</v>
      </c>
      <c r="FD51" s="36">
        <v>8.1999999999999993</v>
      </c>
      <c r="FE51" s="36">
        <v>18.399999999999999</v>
      </c>
      <c r="FF51" s="36" t="s">
        <v>513</v>
      </c>
      <c r="FG51" s="36">
        <v>12.5</v>
      </c>
      <c r="FH51" s="36">
        <v>13.5</v>
      </c>
      <c r="FI51" s="36">
        <v>9.5</v>
      </c>
      <c r="FJ51" s="36">
        <v>17</v>
      </c>
      <c r="FK51" s="36" t="s">
        <v>513</v>
      </c>
      <c r="ID51" s="36">
        <v>13</v>
      </c>
      <c r="IE51" s="36">
        <v>13.63</v>
      </c>
      <c r="IF51" s="36">
        <v>8.1999999999999993</v>
      </c>
      <c r="IG51" s="36">
        <v>17.3</v>
      </c>
      <c r="IH51" s="36" t="s">
        <v>524</v>
      </c>
      <c r="TW51" s="36" t="s">
        <v>523</v>
      </c>
      <c r="TX51" s="36" t="s">
        <v>515</v>
      </c>
      <c r="TY51" s="36">
        <v>1</v>
      </c>
      <c r="TZ51" s="36" t="s">
        <v>504</v>
      </c>
      <c r="UA51" s="36" t="s">
        <v>506</v>
      </c>
      <c r="UB51" s="36">
        <v>1</v>
      </c>
      <c r="UC51" s="36" t="s">
        <v>511</v>
      </c>
      <c r="UD51" s="36">
        <v>3</v>
      </c>
      <c r="UE51" s="36" t="s">
        <v>516</v>
      </c>
      <c r="UF51" s="36">
        <v>14.9</v>
      </c>
      <c r="UG51" s="36">
        <v>13.8</v>
      </c>
      <c r="UH51" s="36">
        <v>7.5</v>
      </c>
      <c r="UI51" s="36">
        <v>19.100000000000001</v>
      </c>
      <c r="UJ51" s="36" t="s">
        <v>513</v>
      </c>
      <c r="UK51" s="36">
        <v>14.73</v>
      </c>
      <c r="UL51" s="36">
        <v>13.9</v>
      </c>
      <c r="UM51" s="36">
        <v>8.8000000000000007</v>
      </c>
      <c r="UN51" s="36">
        <v>18.55</v>
      </c>
      <c r="UO51" s="36" t="s">
        <v>513</v>
      </c>
      <c r="UP51" s="36">
        <v>15</v>
      </c>
      <c r="UQ51" s="36">
        <v>14.66</v>
      </c>
      <c r="UR51" s="36">
        <v>9.9</v>
      </c>
      <c r="US51" s="36">
        <v>19</v>
      </c>
      <c r="UT51" s="36" t="s">
        <v>513</v>
      </c>
      <c r="ZF51" s="36">
        <v>12.6</v>
      </c>
      <c r="ZG51" s="36">
        <v>13.1</v>
      </c>
      <c r="ZH51" s="36">
        <v>6.5</v>
      </c>
      <c r="ZI51" s="36">
        <v>19.100000000000001</v>
      </c>
      <c r="ZJ51" s="36" t="s">
        <v>513</v>
      </c>
      <c r="ZK51" s="36">
        <v>16.329999999999998</v>
      </c>
      <c r="ZL51" s="36">
        <v>14.34</v>
      </c>
      <c r="ZM51" s="36">
        <v>8</v>
      </c>
      <c r="ZN51" s="36">
        <v>18.86</v>
      </c>
      <c r="ZO51" s="36" t="s">
        <v>513</v>
      </c>
      <c r="ZP51" s="36">
        <v>15.7</v>
      </c>
      <c r="ZQ51" s="36">
        <v>14.74</v>
      </c>
      <c r="ZR51" s="36">
        <v>9.9</v>
      </c>
      <c r="ZS51" s="36">
        <v>17.899999999999999</v>
      </c>
      <c r="ZT51" s="36" t="s">
        <v>513</v>
      </c>
      <c r="AEF51" s="36">
        <v>12.6</v>
      </c>
      <c r="AEG51" s="36">
        <v>13.4</v>
      </c>
      <c r="AEH51" s="36">
        <v>5.6</v>
      </c>
      <c r="AEI51" s="36">
        <v>19.8</v>
      </c>
      <c r="AEJ51" s="36" t="s">
        <v>513</v>
      </c>
      <c r="AEK51" s="36">
        <v>14.57</v>
      </c>
      <c r="AEL51" s="36">
        <v>14</v>
      </c>
      <c r="AEM51" s="36">
        <v>8.43</v>
      </c>
      <c r="AEN51" s="36">
        <v>18.29</v>
      </c>
      <c r="AEO51" s="36" t="s">
        <v>513</v>
      </c>
      <c r="AEP51" s="36">
        <v>13.3</v>
      </c>
      <c r="AEQ51" s="36">
        <v>15.17</v>
      </c>
      <c r="AER51" s="36">
        <v>10</v>
      </c>
      <c r="AES51" s="36">
        <v>18</v>
      </c>
      <c r="AET51" s="36" t="s">
        <v>513</v>
      </c>
    </row>
    <row r="52" spans="1:826" x14ac:dyDescent="0.2">
      <c r="A52" s="4">
        <v>137</v>
      </c>
      <c r="B52" s="5" t="s">
        <v>1090</v>
      </c>
      <c r="C52" s="26">
        <f t="shared" si="60"/>
        <v>346.85499999999996</v>
      </c>
      <c r="D52" s="4">
        <f t="shared" si="32"/>
        <v>5</v>
      </c>
      <c r="E52" s="35">
        <f t="shared" si="33"/>
        <v>351.85499999999996</v>
      </c>
      <c r="F52" s="4">
        <v>105823</v>
      </c>
      <c r="G52" s="5" t="s">
        <v>667</v>
      </c>
      <c r="H52" s="5" t="s">
        <v>668</v>
      </c>
      <c r="I52" s="5" t="s">
        <v>527</v>
      </c>
      <c r="J52" s="4" t="s">
        <v>500</v>
      </c>
      <c r="K52" s="5" t="s">
        <v>501</v>
      </c>
      <c r="L52" s="5" t="s">
        <v>1045</v>
      </c>
      <c r="M52" s="4" t="s">
        <v>504</v>
      </c>
      <c r="N52" s="5" t="s">
        <v>631</v>
      </c>
      <c r="O52" s="4" t="s">
        <v>1052</v>
      </c>
      <c r="Q52" s="6">
        <f>CHOOSE(MATCH(M52,{"P";"S";"ST2S";"STMG";"ES";"L";"DAEU";"STL";"STI2D";"SCI";"PA";"STAV"},0),0,100,15,0,5,0,0,10,0,20,10,10)</f>
        <v>100</v>
      </c>
      <c r="R52" s="4">
        <v>2</v>
      </c>
      <c r="S52" s="4">
        <v>1</v>
      </c>
      <c r="T52" s="4">
        <v>2</v>
      </c>
      <c r="U52" s="4">
        <f t="shared" si="34"/>
        <v>3</v>
      </c>
      <c r="V52" s="4">
        <v>2</v>
      </c>
      <c r="W52" s="10">
        <f t="shared" si="35"/>
        <v>25</v>
      </c>
      <c r="X52" s="5" t="s">
        <v>669</v>
      </c>
      <c r="Y52" s="4" t="s">
        <v>568</v>
      </c>
      <c r="Z52" s="12">
        <f>CHOOSE(MATCH(Y52,{"Faible";"Moyen";"Assez bon";"Bon";"Très bon"},0),-5,0,0,5,10)</f>
        <v>5</v>
      </c>
      <c r="AA52" s="15">
        <v>14</v>
      </c>
      <c r="AB52" s="4">
        <v>12</v>
      </c>
      <c r="AC52" s="4">
        <v>13.3</v>
      </c>
      <c r="AD52" s="4">
        <f t="shared" si="36"/>
        <v>0.69999999999999929</v>
      </c>
      <c r="AE52" s="4">
        <f t="shared" si="37"/>
        <v>18</v>
      </c>
      <c r="AF52" s="12">
        <f t="shared" si="38"/>
        <v>61.4</v>
      </c>
      <c r="AG52" s="4">
        <v>11.2</v>
      </c>
      <c r="AH52" s="4">
        <v>15</v>
      </c>
      <c r="AI52" s="4">
        <v>11.52</v>
      </c>
      <c r="AJ52" s="4">
        <f t="shared" si="39"/>
        <v>-0.32000000000000028</v>
      </c>
      <c r="AK52" s="4">
        <f t="shared" si="40"/>
        <v>15</v>
      </c>
      <c r="AL52" s="12">
        <f t="shared" si="41"/>
        <v>47.959999999999994</v>
      </c>
      <c r="AM52" s="5">
        <v>11.94</v>
      </c>
      <c r="AN52" s="4">
        <v>18</v>
      </c>
      <c r="AO52" s="4">
        <v>13.39</v>
      </c>
      <c r="AP52" s="4">
        <f t="shared" si="42"/>
        <v>-1.4500000000000011</v>
      </c>
      <c r="AQ52" s="4">
        <f t="shared" si="30"/>
        <v>12</v>
      </c>
      <c r="AR52" s="12">
        <f t="shared" si="43"/>
        <v>44.92</v>
      </c>
      <c r="AS52" s="20">
        <f t="shared" si="44"/>
        <v>154.27999999999997</v>
      </c>
      <c r="AT52" s="4">
        <v>7</v>
      </c>
      <c r="AU52" s="4">
        <v>6</v>
      </c>
      <c r="AV52" s="4">
        <v>12</v>
      </c>
      <c r="AW52" s="24">
        <f t="shared" si="45"/>
        <v>166.77999999999997</v>
      </c>
      <c r="AX52" s="28">
        <f t="shared" si="46"/>
        <v>291.77999999999997</v>
      </c>
      <c r="AY52" s="41">
        <f t="shared" si="47"/>
        <v>10.533333333333333</v>
      </c>
      <c r="AZ52" s="41">
        <f t="shared" si="48"/>
        <v>12.833333333333334</v>
      </c>
      <c r="BA52" s="9">
        <f t="shared" si="49"/>
        <v>-2.3000000000000007</v>
      </c>
      <c r="BB52" s="43">
        <f t="shared" si="50"/>
        <v>27</v>
      </c>
      <c r="BC52" s="41">
        <f t="shared" si="51"/>
        <v>13.633333333333335</v>
      </c>
      <c r="BD52" s="41">
        <f t="shared" si="52"/>
        <v>13.503333333333332</v>
      </c>
      <c r="BE52" s="9">
        <f t="shared" si="53"/>
        <v>0.13000000000000256</v>
      </c>
      <c r="BF52" s="43">
        <f t="shared" si="54"/>
        <v>41.160000000000011</v>
      </c>
      <c r="BG52" s="41">
        <f t="shared" si="55"/>
        <v>14.076666666666668</v>
      </c>
      <c r="BH52" s="41">
        <f t="shared" si="56"/>
        <v>14.196666666666665</v>
      </c>
      <c r="BI52" s="9">
        <f t="shared" si="57"/>
        <v>-0.11999999999999744</v>
      </c>
      <c r="BJ52" s="43">
        <f t="shared" si="58"/>
        <v>41.990000000000009</v>
      </c>
      <c r="BK52" s="45">
        <f t="shared" si="59"/>
        <v>110.15000000000002</v>
      </c>
      <c r="BL52" s="36">
        <v>11.2</v>
      </c>
      <c r="BM52" s="36">
        <v>15</v>
      </c>
      <c r="BN52" s="36">
        <v>27</v>
      </c>
      <c r="BO52" s="36">
        <v>11.94</v>
      </c>
      <c r="BP52" s="36">
        <v>18</v>
      </c>
      <c r="BQ52" s="36">
        <v>27</v>
      </c>
      <c r="DZ52" s="36">
        <v>7</v>
      </c>
      <c r="EA52" s="36">
        <v>6</v>
      </c>
      <c r="EC52" s="36">
        <v>12</v>
      </c>
      <c r="EN52" s="36" t="s">
        <v>510</v>
      </c>
      <c r="EO52" s="36" t="s">
        <v>503</v>
      </c>
      <c r="EP52" s="36">
        <v>10</v>
      </c>
      <c r="EQ52" s="36" t="s">
        <v>504</v>
      </c>
      <c r="ER52" s="36" t="s">
        <v>506</v>
      </c>
      <c r="ES52" s="36">
        <v>1</v>
      </c>
      <c r="ET52" s="36" t="s">
        <v>511</v>
      </c>
      <c r="EU52" s="36">
        <v>2</v>
      </c>
      <c r="EV52" s="36" t="s">
        <v>512</v>
      </c>
      <c r="EW52" s="36">
        <v>14</v>
      </c>
      <c r="EX52" s="36">
        <v>13.3</v>
      </c>
      <c r="EY52" s="36">
        <v>4</v>
      </c>
      <c r="EZ52" s="36">
        <v>18.5</v>
      </c>
      <c r="FA52" s="36" t="s">
        <v>513</v>
      </c>
      <c r="FB52" s="36">
        <v>11.2</v>
      </c>
      <c r="FC52" s="36">
        <v>11.52</v>
      </c>
      <c r="FD52" s="36">
        <v>4.9000000000000004</v>
      </c>
      <c r="FE52" s="36">
        <v>16.600000000000001</v>
      </c>
      <c r="FF52" s="36" t="s">
        <v>513</v>
      </c>
      <c r="FG52" s="36">
        <v>11.94</v>
      </c>
      <c r="FH52" s="36">
        <v>13.39</v>
      </c>
      <c r="FI52" s="36">
        <v>6</v>
      </c>
      <c r="FJ52" s="36">
        <v>19.309999999999999</v>
      </c>
      <c r="FK52" s="36" t="s">
        <v>513</v>
      </c>
      <c r="ID52" s="36">
        <v>13.4</v>
      </c>
      <c r="IE52" s="36">
        <v>15.02</v>
      </c>
      <c r="IF52" s="36">
        <v>8.1</v>
      </c>
      <c r="IG52" s="36">
        <v>18.7</v>
      </c>
      <c r="IH52" s="36" t="s">
        <v>524</v>
      </c>
      <c r="TW52" s="36" t="s">
        <v>523</v>
      </c>
      <c r="TX52" s="36" t="s">
        <v>515</v>
      </c>
      <c r="TY52" s="36">
        <v>1</v>
      </c>
      <c r="TZ52" s="36" t="s">
        <v>504</v>
      </c>
      <c r="UA52" s="36" t="s">
        <v>506</v>
      </c>
      <c r="UB52" s="36">
        <v>1</v>
      </c>
      <c r="UC52" s="36" t="s">
        <v>511</v>
      </c>
      <c r="UD52" s="36">
        <v>3</v>
      </c>
      <c r="UE52" s="36" t="s">
        <v>516</v>
      </c>
      <c r="UF52" s="36">
        <v>12.1</v>
      </c>
      <c r="UG52" s="36">
        <v>13.3</v>
      </c>
      <c r="UH52" s="36">
        <v>7</v>
      </c>
      <c r="UI52" s="36">
        <v>18.2</v>
      </c>
      <c r="UJ52" s="36" t="s">
        <v>513</v>
      </c>
      <c r="UK52" s="36">
        <v>12</v>
      </c>
      <c r="UL52" s="36">
        <v>13.7</v>
      </c>
      <c r="UM52" s="36">
        <v>9.6</v>
      </c>
      <c r="UN52" s="36">
        <v>18.3</v>
      </c>
      <c r="UO52" s="36" t="s">
        <v>513</v>
      </c>
      <c r="UP52" s="36">
        <v>13.9</v>
      </c>
      <c r="UQ52" s="36">
        <v>13.79</v>
      </c>
      <c r="UR52" s="36">
        <v>9.85</v>
      </c>
      <c r="US52" s="36">
        <v>17.03</v>
      </c>
      <c r="UT52" s="36" t="s">
        <v>513</v>
      </c>
      <c r="ZF52" s="36">
        <v>8.6999999999999993</v>
      </c>
      <c r="ZG52" s="36">
        <v>11.8</v>
      </c>
      <c r="ZH52" s="36">
        <v>5.8</v>
      </c>
      <c r="ZI52" s="36">
        <v>17.899999999999999</v>
      </c>
      <c r="ZJ52" s="36" t="s">
        <v>513</v>
      </c>
      <c r="ZK52" s="36">
        <v>16.100000000000001</v>
      </c>
      <c r="ZL52" s="36">
        <v>13.95</v>
      </c>
      <c r="ZM52" s="36">
        <v>10</v>
      </c>
      <c r="ZN52" s="36">
        <v>18.399999999999999</v>
      </c>
      <c r="ZO52" s="36" t="s">
        <v>513</v>
      </c>
      <c r="ZP52" s="36">
        <v>13.05</v>
      </c>
      <c r="ZQ52" s="36">
        <v>14.15</v>
      </c>
      <c r="ZR52" s="36">
        <v>9.39</v>
      </c>
      <c r="ZS52" s="36">
        <v>17.95</v>
      </c>
      <c r="ZT52" s="36" t="s">
        <v>513</v>
      </c>
      <c r="AEF52" s="36">
        <v>10.8</v>
      </c>
      <c r="AEG52" s="36">
        <v>13.4</v>
      </c>
      <c r="AEH52" s="36">
        <v>8.6</v>
      </c>
      <c r="AEI52" s="36">
        <v>18.899999999999999</v>
      </c>
      <c r="AEJ52" s="36" t="s">
        <v>513</v>
      </c>
      <c r="AEK52" s="36">
        <v>12.8</v>
      </c>
      <c r="AEL52" s="36">
        <v>12.86</v>
      </c>
      <c r="AEM52" s="36">
        <v>6.1</v>
      </c>
      <c r="AEN52" s="36">
        <v>18.100000000000001</v>
      </c>
      <c r="AEO52" s="36" t="s">
        <v>513</v>
      </c>
      <c r="AEP52" s="36">
        <v>15.28</v>
      </c>
      <c r="AEQ52" s="36">
        <v>14.65</v>
      </c>
      <c r="AER52" s="36">
        <v>11.31</v>
      </c>
      <c r="AES52" s="36">
        <v>17.34</v>
      </c>
      <c r="AET52" s="36" t="s">
        <v>513</v>
      </c>
    </row>
    <row r="53" spans="1:826" x14ac:dyDescent="0.2">
      <c r="A53" s="4">
        <v>137</v>
      </c>
      <c r="B53" s="5" t="s">
        <v>1091</v>
      </c>
      <c r="C53" s="26">
        <f t="shared" si="60"/>
        <v>411.23142857142858</v>
      </c>
      <c r="D53" s="4">
        <f t="shared" si="32"/>
        <v>5</v>
      </c>
      <c r="E53" s="35">
        <f t="shared" si="33"/>
        <v>416.23142857142858</v>
      </c>
      <c r="F53" s="4">
        <v>105839</v>
      </c>
      <c r="G53" s="5" t="s">
        <v>670</v>
      </c>
      <c r="H53" s="5" t="s">
        <v>671</v>
      </c>
      <c r="I53" s="5" t="s">
        <v>499</v>
      </c>
      <c r="J53" s="4" t="s">
        <v>500</v>
      </c>
      <c r="K53" s="5" t="s">
        <v>501</v>
      </c>
      <c r="L53" s="5" t="s">
        <v>1045</v>
      </c>
      <c r="M53" s="4" t="s">
        <v>504</v>
      </c>
      <c r="N53" s="5" t="s">
        <v>604</v>
      </c>
      <c r="O53" s="4" t="s">
        <v>1052</v>
      </c>
      <c r="Q53" s="6">
        <f>CHOOSE(MATCH(M53,{"P";"S";"ST2S";"STMG";"ES";"L";"DAEU";"STL";"STI2D";"SCI";"PA";"STAV"},0),0,100,15,0,5,0,0,10,0,20,10,10)</f>
        <v>100</v>
      </c>
      <c r="R53" s="4">
        <v>2</v>
      </c>
      <c r="S53" s="4">
        <v>2</v>
      </c>
      <c r="T53" s="4">
        <v>2</v>
      </c>
      <c r="U53" s="4">
        <f t="shared" si="34"/>
        <v>1</v>
      </c>
      <c r="V53" s="4">
        <v>4</v>
      </c>
      <c r="W53" s="10">
        <f t="shared" si="35"/>
        <v>28.571428571428573</v>
      </c>
      <c r="X53" s="5" t="s">
        <v>672</v>
      </c>
      <c r="Y53" s="4" t="s">
        <v>568</v>
      </c>
      <c r="Z53" s="12">
        <f>CHOOSE(MATCH(Y53,{"Faible";"Moyen";"Assez bon";"Bon";"Très bon"},0),-5,0,0,5,10)</f>
        <v>5</v>
      </c>
      <c r="AA53" s="15">
        <v>14</v>
      </c>
      <c r="AB53" s="4">
        <v>10</v>
      </c>
      <c r="AC53" s="4">
        <v>13</v>
      </c>
      <c r="AD53" s="4">
        <f t="shared" si="36"/>
        <v>1</v>
      </c>
      <c r="AE53" s="4">
        <f t="shared" si="37"/>
        <v>20</v>
      </c>
      <c r="AF53" s="12">
        <f t="shared" si="38"/>
        <v>64</v>
      </c>
      <c r="AG53" s="4">
        <v>13.5</v>
      </c>
      <c r="AH53" s="4">
        <v>12</v>
      </c>
      <c r="AI53" s="4">
        <v>12.71</v>
      </c>
      <c r="AJ53" s="4">
        <f t="shared" si="39"/>
        <v>0.78999999999999915</v>
      </c>
      <c r="AK53" s="4">
        <f t="shared" si="40"/>
        <v>18</v>
      </c>
      <c r="AL53" s="12">
        <f t="shared" si="41"/>
        <v>60.08</v>
      </c>
      <c r="AM53" s="5">
        <v>14.5</v>
      </c>
      <c r="AN53" s="4">
        <v>8</v>
      </c>
      <c r="AO53" s="4">
        <v>13.5</v>
      </c>
      <c r="AP53" s="4">
        <f t="shared" si="42"/>
        <v>1</v>
      </c>
      <c r="AQ53" s="4">
        <f t="shared" ref="AQ53:AQ76" si="61">30-AN53</f>
        <v>22</v>
      </c>
      <c r="AR53" s="12">
        <f t="shared" si="43"/>
        <v>67.5</v>
      </c>
      <c r="AS53" s="20">
        <f t="shared" si="44"/>
        <v>191.57999999999998</v>
      </c>
      <c r="AT53" s="4">
        <v>10</v>
      </c>
      <c r="AU53" s="4">
        <v>8</v>
      </c>
      <c r="AV53" s="4">
        <v>12</v>
      </c>
      <c r="AW53" s="24">
        <f t="shared" si="45"/>
        <v>206.57999999999998</v>
      </c>
      <c r="AX53" s="28">
        <f t="shared" si="46"/>
        <v>335.1514285714286</v>
      </c>
      <c r="AY53" s="41">
        <f t="shared" si="47"/>
        <v>14.6</v>
      </c>
      <c r="AZ53" s="41">
        <f t="shared" si="48"/>
        <v>13.433333333333332</v>
      </c>
      <c r="BA53" s="9">
        <f t="shared" si="49"/>
        <v>1.1666666666666679</v>
      </c>
      <c r="BB53" s="43">
        <f t="shared" si="50"/>
        <v>46.133333333333333</v>
      </c>
      <c r="BC53" s="41">
        <f t="shared" si="51"/>
        <v>16.279999999999998</v>
      </c>
      <c r="BD53" s="41">
        <f t="shared" si="52"/>
        <v>14.08</v>
      </c>
      <c r="BE53" s="9">
        <f t="shared" si="53"/>
        <v>2.1999999999999975</v>
      </c>
      <c r="BF53" s="43">
        <f t="shared" si="54"/>
        <v>53.239999999999981</v>
      </c>
      <c r="BG53" s="41">
        <f t="shared" si="55"/>
        <v>16.500000000000004</v>
      </c>
      <c r="BH53" s="41">
        <f t="shared" si="56"/>
        <v>14.856666666666667</v>
      </c>
      <c r="BI53" s="9">
        <f t="shared" si="57"/>
        <v>1.6433333333333362</v>
      </c>
      <c r="BJ53" s="43">
        <f t="shared" si="58"/>
        <v>52.78666666666669</v>
      </c>
      <c r="BK53" s="45">
        <f t="shared" si="59"/>
        <v>152.16</v>
      </c>
      <c r="BL53" s="36">
        <v>13.5</v>
      </c>
      <c r="BM53" s="36">
        <v>12</v>
      </c>
      <c r="BN53" s="36">
        <v>28</v>
      </c>
      <c r="BO53" s="36">
        <v>14.5</v>
      </c>
      <c r="BP53" s="36">
        <v>8</v>
      </c>
      <c r="BQ53" s="36">
        <v>28</v>
      </c>
      <c r="DZ53" s="36">
        <v>10</v>
      </c>
      <c r="EA53" s="36">
        <v>8</v>
      </c>
      <c r="EC53" s="36">
        <v>12</v>
      </c>
      <c r="EN53" s="36" t="s">
        <v>510</v>
      </c>
      <c r="EO53" s="36" t="s">
        <v>503</v>
      </c>
      <c r="EP53" s="36">
        <v>10</v>
      </c>
      <c r="EQ53" s="36" t="s">
        <v>504</v>
      </c>
      <c r="ER53" s="36" t="s">
        <v>506</v>
      </c>
      <c r="ES53" s="36">
        <v>1</v>
      </c>
      <c r="ET53" s="36" t="s">
        <v>511</v>
      </c>
      <c r="EU53" s="36">
        <v>2</v>
      </c>
      <c r="EV53" s="36" t="s">
        <v>512</v>
      </c>
      <c r="EW53" s="36">
        <v>14</v>
      </c>
      <c r="EX53" s="36">
        <v>13</v>
      </c>
      <c r="EY53" s="36">
        <v>8</v>
      </c>
      <c r="EZ53" s="36">
        <v>19</v>
      </c>
      <c r="FA53" s="36" t="s">
        <v>513</v>
      </c>
      <c r="FB53" s="36">
        <v>13.5</v>
      </c>
      <c r="FC53" s="36">
        <v>12.71</v>
      </c>
      <c r="FD53" s="36">
        <v>8.1999999999999993</v>
      </c>
      <c r="FE53" s="36">
        <v>18.399999999999999</v>
      </c>
      <c r="FF53" s="36" t="s">
        <v>513</v>
      </c>
      <c r="FG53" s="36">
        <v>14.5</v>
      </c>
      <c r="FH53" s="36">
        <v>13.5</v>
      </c>
      <c r="FI53" s="36">
        <v>9.5</v>
      </c>
      <c r="FJ53" s="36">
        <v>17</v>
      </c>
      <c r="FK53" s="36" t="s">
        <v>513</v>
      </c>
      <c r="II53" s="36">
        <v>16.79</v>
      </c>
      <c r="IJ53" s="36">
        <v>15.69</v>
      </c>
      <c r="IK53" s="36">
        <v>10.64</v>
      </c>
      <c r="IL53" s="36">
        <v>18.13</v>
      </c>
      <c r="IM53" s="36" t="s">
        <v>524</v>
      </c>
      <c r="TW53" s="36" t="s">
        <v>523</v>
      </c>
      <c r="TX53" s="36" t="s">
        <v>515</v>
      </c>
      <c r="TY53" s="36">
        <v>1</v>
      </c>
      <c r="TZ53" s="36" t="s">
        <v>504</v>
      </c>
      <c r="UA53" s="36" t="s">
        <v>506</v>
      </c>
      <c r="UB53" s="36">
        <v>1</v>
      </c>
      <c r="UC53" s="36" t="s">
        <v>511</v>
      </c>
      <c r="UD53" s="36">
        <v>3</v>
      </c>
      <c r="UE53" s="36" t="s">
        <v>516</v>
      </c>
      <c r="UF53" s="36">
        <v>15.4</v>
      </c>
      <c r="UG53" s="36">
        <v>13.8</v>
      </c>
      <c r="UH53" s="36">
        <v>7.5</v>
      </c>
      <c r="UI53" s="36">
        <v>19.100000000000001</v>
      </c>
      <c r="UJ53" s="36" t="s">
        <v>513</v>
      </c>
      <c r="UK53" s="36">
        <v>17.27</v>
      </c>
      <c r="UL53" s="36">
        <v>13.9</v>
      </c>
      <c r="UM53" s="36">
        <v>8.8000000000000007</v>
      </c>
      <c r="UN53" s="36">
        <v>18.55</v>
      </c>
      <c r="UO53" s="36" t="s">
        <v>513</v>
      </c>
      <c r="UP53" s="36">
        <v>16.600000000000001</v>
      </c>
      <c r="UQ53" s="36">
        <v>14.66</v>
      </c>
      <c r="UR53" s="36">
        <v>9.9</v>
      </c>
      <c r="US53" s="36">
        <v>19</v>
      </c>
      <c r="UT53" s="36" t="s">
        <v>513</v>
      </c>
      <c r="ZF53" s="36">
        <v>14.9</v>
      </c>
      <c r="ZG53" s="36">
        <v>13.1</v>
      </c>
      <c r="ZH53" s="36">
        <v>6.5</v>
      </c>
      <c r="ZI53" s="36">
        <v>19.100000000000001</v>
      </c>
      <c r="ZJ53" s="36" t="s">
        <v>513</v>
      </c>
      <c r="ZK53" s="36">
        <v>17.14</v>
      </c>
      <c r="ZL53" s="36">
        <v>14.34</v>
      </c>
      <c r="ZM53" s="36">
        <v>8</v>
      </c>
      <c r="ZN53" s="36">
        <v>18.86</v>
      </c>
      <c r="ZO53" s="36" t="s">
        <v>513</v>
      </c>
      <c r="ZP53" s="36">
        <v>16.3</v>
      </c>
      <c r="ZQ53" s="36">
        <v>14.74</v>
      </c>
      <c r="ZR53" s="36">
        <v>9.9</v>
      </c>
      <c r="ZS53" s="36">
        <v>17.899999999999999</v>
      </c>
      <c r="ZT53" s="36" t="s">
        <v>513</v>
      </c>
      <c r="AEF53" s="36">
        <v>13.5</v>
      </c>
      <c r="AEG53" s="36">
        <v>13.4</v>
      </c>
      <c r="AEH53" s="36">
        <v>5.6</v>
      </c>
      <c r="AEI53" s="36">
        <v>19.8</v>
      </c>
      <c r="AEJ53" s="36" t="s">
        <v>513</v>
      </c>
      <c r="AEK53" s="36">
        <v>14.43</v>
      </c>
      <c r="AEL53" s="36">
        <v>14</v>
      </c>
      <c r="AEM53" s="36">
        <v>8.43</v>
      </c>
      <c r="AEN53" s="36">
        <v>18.29</v>
      </c>
      <c r="AEO53" s="36" t="s">
        <v>513</v>
      </c>
      <c r="AEP53" s="36">
        <v>16.600000000000001</v>
      </c>
      <c r="AEQ53" s="36">
        <v>15.17</v>
      </c>
      <c r="AER53" s="36">
        <v>10</v>
      </c>
      <c r="AES53" s="36">
        <v>18</v>
      </c>
      <c r="AET53" s="36" t="s">
        <v>513</v>
      </c>
    </row>
    <row r="54" spans="1:826" x14ac:dyDescent="0.2">
      <c r="A54" s="4">
        <v>137</v>
      </c>
      <c r="B54" s="5" t="s">
        <v>1091</v>
      </c>
      <c r="C54" s="26">
        <f t="shared" si="60"/>
        <v>475.99333333333334</v>
      </c>
      <c r="D54" s="4">
        <f t="shared" si="32"/>
        <v>5</v>
      </c>
      <c r="E54" s="35">
        <f t="shared" si="33"/>
        <v>480.99333333333334</v>
      </c>
      <c r="F54" s="4">
        <v>105840</v>
      </c>
      <c r="G54" s="5" t="s">
        <v>673</v>
      </c>
      <c r="H54" s="5" t="s">
        <v>674</v>
      </c>
      <c r="I54" s="5" t="s">
        <v>499</v>
      </c>
      <c r="J54" s="4" t="s">
        <v>500</v>
      </c>
      <c r="K54" s="5" t="s">
        <v>501</v>
      </c>
      <c r="L54" s="5" t="s">
        <v>1045</v>
      </c>
      <c r="M54" s="4" t="s">
        <v>504</v>
      </c>
      <c r="N54" s="5" t="s">
        <v>631</v>
      </c>
      <c r="O54" s="4" t="s">
        <v>1052</v>
      </c>
      <c r="Q54" s="6">
        <f>CHOOSE(MATCH(M54,{"P";"S";"ST2S";"STMG";"ES";"L";"DAEU";"STL";"STI2D";"SCI";"PA";"STAV"},0),0,100,15,0,5,0,0,10,0,20,10,10)</f>
        <v>100</v>
      </c>
      <c r="R54" s="4">
        <v>1</v>
      </c>
      <c r="S54" s="4">
        <v>1</v>
      </c>
      <c r="T54" s="4">
        <v>1</v>
      </c>
      <c r="U54" s="4">
        <f t="shared" si="34"/>
        <v>1</v>
      </c>
      <c r="V54" s="4">
        <v>4</v>
      </c>
      <c r="W54" s="10">
        <f t="shared" si="35"/>
        <v>50</v>
      </c>
      <c r="X54" s="5" t="s">
        <v>675</v>
      </c>
      <c r="Y54" s="4" t="s">
        <v>568</v>
      </c>
      <c r="Z54" s="12">
        <f>CHOOSE(MATCH(Y54,{"Faible";"Moyen";"Assez bon";"Bon";"Très bon"},0),-5,0,0,5,10)</f>
        <v>5</v>
      </c>
      <c r="AA54" s="15">
        <v>16.5</v>
      </c>
      <c r="AB54" s="4">
        <v>4</v>
      </c>
      <c r="AC54" s="4">
        <v>13.3</v>
      </c>
      <c r="AD54" s="4">
        <f t="shared" si="36"/>
        <v>3.1999999999999993</v>
      </c>
      <c r="AE54" s="4">
        <f t="shared" si="37"/>
        <v>26</v>
      </c>
      <c r="AF54" s="12">
        <f t="shared" si="38"/>
        <v>81.900000000000006</v>
      </c>
      <c r="AG54" s="4">
        <v>13.4</v>
      </c>
      <c r="AH54" s="4">
        <v>9</v>
      </c>
      <c r="AI54" s="4">
        <v>11.52</v>
      </c>
      <c r="AJ54" s="4">
        <f t="shared" si="39"/>
        <v>1.8800000000000008</v>
      </c>
      <c r="AK54" s="4">
        <f t="shared" si="40"/>
        <v>21</v>
      </c>
      <c r="AL54" s="12">
        <f t="shared" si="41"/>
        <v>64.960000000000008</v>
      </c>
      <c r="AM54" s="5">
        <v>17.059999999999999</v>
      </c>
      <c r="AN54" s="4">
        <v>4</v>
      </c>
      <c r="AO54" s="4">
        <v>13.39</v>
      </c>
      <c r="AP54" s="4">
        <f t="shared" si="42"/>
        <v>3.6699999999999982</v>
      </c>
      <c r="AQ54" s="4">
        <f t="shared" si="61"/>
        <v>26</v>
      </c>
      <c r="AR54" s="12">
        <f t="shared" si="43"/>
        <v>84.519999999999982</v>
      </c>
      <c r="AS54" s="20">
        <f t="shared" si="44"/>
        <v>231.38</v>
      </c>
      <c r="AT54" s="4">
        <v>15</v>
      </c>
      <c r="AU54" s="4">
        <v>13</v>
      </c>
      <c r="AV54" s="4">
        <v>18</v>
      </c>
      <c r="AW54" s="24">
        <f t="shared" si="45"/>
        <v>254.38</v>
      </c>
      <c r="AX54" s="28">
        <f t="shared" si="46"/>
        <v>404.38</v>
      </c>
      <c r="AY54" s="41">
        <f t="shared" si="47"/>
        <v>14.383333333333335</v>
      </c>
      <c r="AZ54" s="41">
        <f t="shared" si="48"/>
        <v>12.87</v>
      </c>
      <c r="BA54" s="9">
        <f t="shared" si="49"/>
        <v>1.5133333333333354</v>
      </c>
      <c r="BB54" s="43">
        <f t="shared" si="50"/>
        <v>46.176666666666677</v>
      </c>
      <c r="BC54" s="41">
        <f t="shared" si="51"/>
        <v>15.223333333333334</v>
      </c>
      <c r="BD54" s="41">
        <f t="shared" si="52"/>
        <v>14.366666666666667</v>
      </c>
      <c r="BE54" s="9">
        <f t="shared" si="53"/>
        <v>0.85666666666666735</v>
      </c>
      <c r="BF54" s="43">
        <f t="shared" si="54"/>
        <v>47.38333333333334</v>
      </c>
      <c r="BG54" s="41">
        <f t="shared" si="55"/>
        <v>15</v>
      </c>
      <c r="BH54" s="41">
        <f t="shared" si="56"/>
        <v>12.666666666666666</v>
      </c>
      <c r="BI54" s="9">
        <f t="shared" si="57"/>
        <v>2.3333333333333339</v>
      </c>
      <c r="BJ54" s="43">
        <f t="shared" si="58"/>
        <v>49.666666666666671</v>
      </c>
      <c r="BK54" s="45">
        <f t="shared" si="59"/>
        <v>143.22666666666669</v>
      </c>
      <c r="BL54" s="36">
        <v>13.4</v>
      </c>
      <c r="BM54" s="36">
        <v>9</v>
      </c>
      <c r="BN54" s="36">
        <v>27</v>
      </c>
      <c r="BO54" s="36">
        <v>17.059999999999999</v>
      </c>
      <c r="BP54" s="36">
        <v>4</v>
      </c>
      <c r="BQ54" s="36">
        <v>27</v>
      </c>
      <c r="DZ54" s="36">
        <v>15</v>
      </c>
      <c r="EA54" s="36">
        <v>13</v>
      </c>
      <c r="EC54" s="36">
        <v>18</v>
      </c>
      <c r="EN54" s="36" t="s">
        <v>510</v>
      </c>
      <c r="EO54" s="36" t="s">
        <v>503</v>
      </c>
      <c r="EP54" s="36">
        <v>10</v>
      </c>
      <c r="EQ54" s="36" t="s">
        <v>504</v>
      </c>
      <c r="ER54" s="36" t="s">
        <v>506</v>
      </c>
      <c r="ES54" s="36">
        <v>1</v>
      </c>
      <c r="ET54" s="36" t="s">
        <v>511</v>
      </c>
      <c r="EU54" s="36">
        <v>2</v>
      </c>
      <c r="EV54" s="36" t="s">
        <v>512</v>
      </c>
      <c r="EW54" s="36">
        <v>16.5</v>
      </c>
      <c r="EX54" s="36">
        <v>13.3</v>
      </c>
      <c r="EY54" s="36">
        <v>4</v>
      </c>
      <c r="EZ54" s="36">
        <v>18.5</v>
      </c>
      <c r="FA54" s="36" t="s">
        <v>513</v>
      </c>
      <c r="FB54" s="36">
        <v>13.4</v>
      </c>
      <c r="FC54" s="36">
        <v>11.52</v>
      </c>
      <c r="FD54" s="36">
        <v>4.9000000000000004</v>
      </c>
      <c r="FE54" s="36">
        <v>16.600000000000001</v>
      </c>
      <c r="FF54" s="36" t="s">
        <v>513</v>
      </c>
      <c r="FG54" s="36">
        <v>17.059999999999999</v>
      </c>
      <c r="FH54" s="36">
        <v>13.39</v>
      </c>
      <c r="FI54" s="36">
        <v>6</v>
      </c>
      <c r="FJ54" s="36">
        <v>19.309999999999999</v>
      </c>
      <c r="FK54" s="36" t="s">
        <v>513</v>
      </c>
      <c r="II54" s="36">
        <v>16.670000000000002</v>
      </c>
      <c r="IJ54" s="36">
        <v>14.67</v>
      </c>
      <c r="IK54" s="36">
        <v>7.33</v>
      </c>
      <c r="IL54" s="36">
        <v>20</v>
      </c>
      <c r="IM54" s="36" t="s">
        <v>524</v>
      </c>
      <c r="TW54" s="36" t="s">
        <v>523</v>
      </c>
      <c r="TX54" s="36" t="s">
        <v>515</v>
      </c>
      <c r="TY54" s="36">
        <v>1</v>
      </c>
      <c r="TZ54" s="36" t="s">
        <v>504</v>
      </c>
      <c r="UA54" s="36" t="s">
        <v>506</v>
      </c>
      <c r="UB54" s="36">
        <v>1</v>
      </c>
      <c r="UC54" s="36" t="s">
        <v>511</v>
      </c>
      <c r="UD54" s="36">
        <v>3</v>
      </c>
      <c r="UE54" s="36" t="s">
        <v>516</v>
      </c>
      <c r="UF54" s="36">
        <v>14.88</v>
      </c>
      <c r="UG54" s="36">
        <v>13.26</v>
      </c>
      <c r="UH54" s="36">
        <v>8.31</v>
      </c>
      <c r="UI54" s="36">
        <v>18.670000000000002</v>
      </c>
      <c r="UJ54" s="36" t="s">
        <v>513</v>
      </c>
      <c r="UK54" s="36">
        <v>16.89</v>
      </c>
      <c r="UL54" s="36">
        <v>14.44</v>
      </c>
      <c r="UM54" s="36">
        <v>9.4700000000000006</v>
      </c>
      <c r="UN54" s="36">
        <v>19.05</v>
      </c>
      <c r="UO54" s="36" t="s">
        <v>513</v>
      </c>
      <c r="UP54" s="36">
        <v>16</v>
      </c>
      <c r="UQ54" s="36">
        <v>13</v>
      </c>
      <c r="UR54" s="36">
        <v>6.5</v>
      </c>
      <c r="US54" s="36">
        <v>16.5</v>
      </c>
      <c r="UT54" s="36" t="s">
        <v>513</v>
      </c>
      <c r="ZF54" s="36">
        <v>14.71</v>
      </c>
      <c r="ZG54" s="36">
        <v>13.13</v>
      </c>
      <c r="ZH54" s="36">
        <v>7.67</v>
      </c>
      <c r="ZI54" s="36">
        <v>19.21</v>
      </c>
      <c r="ZJ54" s="36" t="s">
        <v>513</v>
      </c>
      <c r="ZK54" s="36">
        <v>15.67</v>
      </c>
      <c r="ZL54" s="36">
        <v>15.03</v>
      </c>
      <c r="ZM54" s="36">
        <v>9.33</v>
      </c>
      <c r="ZN54" s="36">
        <v>18.5</v>
      </c>
      <c r="ZO54" s="36" t="s">
        <v>513</v>
      </c>
      <c r="ZP54" s="36">
        <v>14.5</v>
      </c>
      <c r="ZQ54" s="36">
        <v>13</v>
      </c>
      <c r="ZR54" s="36">
        <v>7.5</v>
      </c>
      <c r="ZS54" s="36">
        <v>18.5</v>
      </c>
      <c r="ZT54" s="36" t="s">
        <v>513</v>
      </c>
      <c r="AEF54" s="36">
        <v>13.56</v>
      </c>
      <c r="AEG54" s="36">
        <v>12.22</v>
      </c>
      <c r="AEH54" s="36">
        <v>6</v>
      </c>
      <c r="AEI54" s="36">
        <v>19.22</v>
      </c>
      <c r="AEJ54" s="36" t="s">
        <v>513</v>
      </c>
      <c r="AEK54" s="36">
        <v>13.11</v>
      </c>
      <c r="AEL54" s="36">
        <v>13.63</v>
      </c>
      <c r="AEM54" s="36">
        <v>6.05</v>
      </c>
      <c r="AEN54" s="36">
        <v>18.63</v>
      </c>
      <c r="AEO54" s="36" t="s">
        <v>513</v>
      </c>
      <c r="AEP54" s="36">
        <v>14.5</v>
      </c>
      <c r="AEQ54" s="36">
        <v>12</v>
      </c>
      <c r="AER54" s="36">
        <v>5</v>
      </c>
      <c r="AES54" s="36">
        <v>17</v>
      </c>
      <c r="AET54" s="36" t="s">
        <v>513</v>
      </c>
    </row>
    <row r="55" spans="1:826" x14ac:dyDescent="0.2">
      <c r="A55" s="4">
        <v>137</v>
      </c>
      <c r="B55" s="5" t="s">
        <v>1090</v>
      </c>
      <c r="C55" s="26">
        <f t="shared" si="60"/>
        <v>309.59333333333331</v>
      </c>
      <c r="D55" s="4">
        <f t="shared" si="32"/>
        <v>5</v>
      </c>
      <c r="E55" s="35">
        <f t="shared" si="33"/>
        <v>314.59333333333331</v>
      </c>
      <c r="F55" s="4">
        <v>105844</v>
      </c>
      <c r="G55" s="5" t="s">
        <v>676</v>
      </c>
      <c r="H55" s="5" t="s">
        <v>677</v>
      </c>
      <c r="I55" s="5" t="s">
        <v>527</v>
      </c>
      <c r="J55" s="4" t="s">
        <v>500</v>
      </c>
      <c r="K55" s="5" t="s">
        <v>501</v>
      </c>
      <c r="L55" s="5" t="s">
        <v>1045</v>
      </c>
      <c r="M55" s="4" t="s">
        <v>504</v>
      </c>
      <c r="N55" s="5" t="s">
        <v>631</v>
      </c>
      <c r="O55" s="4" t="s">
        <v>1052</v>
      </c>
      <c r="Q55" s="6">
        <f>CHOOSE(MATCH(M55,{"P";"S";"ST2S";"STMG";"ES";"L";"DAEU";"STL";"STI2D";"SCI";"PA";"STAV"},0),0,100,15,0,5,0,0,10,0,20,10,10)</f>
        <v>100</v>
      </c>
      <c r="R55" s="4">
        <v>3</v>
      </c>
      <c r="S55" s="4">
        <v>2</v>
      </c>
      <c r="T55" s="4">
        <v>2</v>
      </c>
      <c r="U55" s="4">
        <f t="shared" si="34"/>
        <v>3</v>
      </c>
      <c r="V55" s="4">
        <v>2</v>
      </c>
      <c r="W55" s="10">
        <f t="shared" si="35"/>
        <v>20</v>
      </c>
      <c r="X55" s="5" t="s">
        <v>678</v>
      </c>
      <c r="Y55" s="4" t="s">
        <v>568</v>
      </c>
      <c r="Z55" s="12">
        <f>CHOOSE(MATCH(Y55,{"Faible";"Moyen";"Assez bon";"Bon";"Très bon"},0),-5,0,0,5,10)</f>
        <v>5</v>
      </c>
      <c r="AA55" s="15">
        <v>13</v>
      </c>
      <c r="AB55" s="4">
        <v>16</v>
      </c>
      <c r="AC55" s="4">
        <v>13.3</v>
      </c>
      <c r="AD55" s="4">
        <f t="shared" si="36"/>
        <v>-0.30000000000000071</v>
      </c>
      <c r="AE55" s="4">
        <f t="shared" si="37"/>
        <v>14</v>
      </c>
      <c r="AF55" s="12">
        <f t="shared" si="38"/>
        <v>52.4</v>
      </c>
      <c r="AG55" s="4">
        <v>8.9</v>
      </c>
      <c r="AH55" s="4">
        <v>20</v>
      </c>
      <c r="AI55" s="4">
        <v>11.52</v>
      </c>
      <c r="AJ55" s="4">
        <f t="shared" si="39"/>
        <v>-2.6199999999999992</v>
      </c>
      <c r="AK55" s="4">
        <f t="shared" si="40"/>
        <v>10</v>
      </c>
      <c r="AL55" s="12">
        <f t="shared" si="41"/>
        <v>31.460000000000004</v>
      </c>
      <c r="AM55" s="5">
        <v>11</v>
      </c>
      <c r="AN55" s="4">
        <v>20</v>
      </c>
      <c r="AO55" s="4">
        <v>13.39</v>
      </c>
      <c r="AP55" s="4">
        <f t="shared" si="42"/>
        <v>-2.3900000000000006</v>
      </c>
      <c r="AQ55" s="4">
        <f t="shared" si="61"/>
        <v>10</v>
      </c>
      <c r="AR55" s="12">
        <f t="shared" si="43"/>
        <v>38.22</v>
      </c>
      <c r="AS55" s="20">
        <f t="shared" si="44"/>
        <v>122.08</v>
      </c>
      <c r="AT55" s="4">
        <v>9</v>
      </c>
      <c r="AU55" s="4">
        <v>9</v>
      </c>
      <c r="AV55" s="4">
        <v>12</v>
      </c>
      <c r="AW55" s="24">
        <f t="shared" si="45"/>
        <v>137.07999999999998</v>
      </c>
      <c r="AX55" s="28">
        <f t="shared" si="46"/>
        <v>257.08</v>
      </c>
      <c r="AY55" s="41">
        <f t="shared" si="47"/>
        <v>11.063333333333333</v>
      </c>
      <c r="AZ55" s="41">
        <f t="shared" si="48"/>
        <v>12.87</v>
      </c>
      <c r="BA55" s="9">
        <f t="shared" si="49"/>
        <v>-1.8066666666666666</v>
      </c>
      <c r="BB55" s="43">
        <f t="shared" si="50"/>
        <v>29.576666666666664</v>
      </c>
      <c r="BC55" s="41">
        <f t="shared" si="51"/>
        <v>13.736666666666666</v>
      </c>
      <c r="BD55" s="41">
        <f t="shared" si="52"/>
        <v>14.366666666666667</v>
      </c>
      <c r="BE55" s="9">
        <f t="shared" si="53"/>
        <v>-0.63000000000000078</v>
      </c>
      <c r="BF55" s="43">
        <f t="shared" si="54"/>
        <v>39.950000000000003</v>
      </c>
      <c r="BG55" s="41">
        <f t="shared" si="55"/>
        <v>12.166666666666666</v>
      </c>
      <c r="BH55" s="41">
        <f t="shared" si="56"/>
        <v>12.666666666666666</v>
      </c>
      <c r="BI55" s="9">
        <f t="shared" si="57"/>
        <v>-0.5</v>
      </c>
      <c r="BJ55" s="43">
        <f t="shared" si="58"/>
        <v>35.5</v>
      </c>
      <c r="BK55" s="45">
        <f t="shared" si="59"/>
        <v>105.02666666666667</v>
      </c>
      <c r="BL55" s="36">
        <v>8.9</v>
      </c>
      <c r="BM55" s="36">
        <v>20</v>
      </c>
      <c r="BN55" s="36">
        <v>27</v>
      </c>
      <c r="BO55" s="36">
        <v>11</v>
      </c>
      <c r="BP55" s="36">
        <v>20</v>
      </c>
      <c r="BQ55" s="36">
        <v>27</v>
      </c>
      <c r="DZ55" s="36">
        <v>9</v>
      </c>
      <c r="EA55" s="36">
        <v>9</v>
      </c>
      <c r="EC55" s="36">
        <v>12</v>
      </c>
      <c r="EN55" s="36" t="s">
        <v>510</v>
      </c>
      <c r="EO55" s="36" t="s">
        <v>503</v>
      </c>
      <c r="EP55" s="36">
        <v>10</v>
      </c>
      <c r="EQ55" s="36" t="s">
        <v>504</v>
      </c>
      <c r="ER55" s="36" t="s">
        <v>506</v>
      </c>
      <c r="ES55" s="36">
        <v>1</v>
      </c>
      <c r="ET55" s="36" t="s">
        <v>511</v>
      </c>
      <c r="EU55" s="36">
        <v>2</v>
      </c>
      <c r="EV55" s="36" t="s">
        <v>512</v>
      </c>
      <c r="EW55" s="36">
        <v>13</v>
      </c>
      <c r="EX55" s="36">
        <v>13.3</v>
      </c>
      <c r="EY55" s="36">
        <v>4</v>
      </c>
      <c r="EZ55" s="36">
        <v>18.5</v>
      </c>
      <c r="FA55" s="36" t="s">
        <v>513</v>
      </c>
      <c r="FB55" s="36">
        <v>8.9</v>
      </c>
      <c r="FC55" s="36">
        <v>11.52</v>
      </c>
      <c r="FD55" s="36">
        <v>4.9000000000000004</v>
      </c>
      <c r="FE55" s="36">
        <v>16.600000000000001</v>
      </c>
      <c r="FF55" s="36" t="s">
        <v>513</v>
      </c>
      <c r="FG55" s="36">
        <v>11</v>
      </c>
      <c r="FH55" s="36">
        <v>13.39</v>
      </c>
      <c r="FI55" s="36">
        <v>6</v>
      </c>
      <c r="FJ55" s="36">
        <v>19.309999999999999</v>
      </c>
      <c r="FK55" s="36" t="s">
        <v>513</v>
      </c>
      <c r="ID55" s="36">
        <v>8.1</v>
      </c>
      <c r="IE55" s="36">
        <v>15.02</v>
      </c>
      <c r="IF55" s="36">
        <v>8.1</v>
      </c>
      <c r="IG55" s="36">
        <v>18.7</v>
      </c>
      <c r="IH55" s="36" t="s">
        <v>524</v>
      </c>
      <c r="TW55" s="36" t="s">
        <v>523</v>
      </c>
      <c r="TX55" s="36" t="s">
        <v>515</v>
      </c>
      <c r="TY55" s="36">
        <v>1</v>
      </c>
      <c r="TZ55" s="36" t="s">
        <v>504</v>
      </c>
      <c r="UA55" s="36" t="s">
        <v>506</v>
      </c>
      <c r="UB55" s="36">
        <v>1</v>
      </c>
      <c r="UC55" s="36" t="s">
        <v>511</v>
      </c>
      <c r="UD55" s="36">
        <v>3</v>
      </c>
      <c r="UE55" s="36" t="s">
        <v>516</v>
      </c>
      <c r="UF55" s="36">
        <v>11.8</v>
      </c>
      <c r="UG55" s="36">
        <v>13.26</v>
      </c>
      <c r="UH55" s="36">
        <v>8.31</v>
      </c>
      <c r="UI55" s="36">
        <v>18.670000000000002</v>
      </c>
      <c r="UJ55" s="36" t="s">
        <v>513</v>
      </c>
      <c r="UK55" s="36">
        <v>9.7899999999999991</v>
      </c>
      <c r="UL55" s="36">
        <v>14.44</v>
      </c>
      <c r="UM55" s="36">
        <v>9.4700000000000006</v>
      </c>
      <c r="UN55" s="36">
        <v>19.05</v>
      </c>
      <c r="UO55" s="36" t="s">
        <v>513</v>
      </c>
      <c r="UP55" s="36">
        <v>12.5</v>
      </c>
      <c r="UQ55" s="36">
        <v>13</v>
      </c>
      <c r="UR55" s="36">
        <v>6.5</v>
      </c>
      <c r="US55" s="36">
        <v>16.5</v>
      </c>
      <c r="UT55" s="36" t="s">
        <v>513</v>
      </c>
      <c r="ZF55" s="36">
        <v>12.17</v>
      </c>
      <c r="ZG55" s="36">
        <v>13.13</v>
      </c>
      <c r="ZH55" s="36">
        <v>7.67</v>
      </c>
      <c r="ZI55" s="36">
        <v>19.21</v>
      </c>
      <c r="ZJ55" s="36" t="s">
        <v>513</v>
      </c>
      <c r="ZK55" s="36">
        <v>15</v>
      </c>
      <c r="ZL55" s="36">
        <v>15.03</v>
      </c>
      <c r="ZM55" s="36">
        <v>9.33</v>
      </c>
      <c r="ZN55" s="36">
        <v>18.5</v>
      </c>
      <c r="ZO55" s="36" t="s">
        <v>513</v>
      </c>
      <c r="ZP55" s="36">
        <v>15</v>
      </c>
      <c r="ZQ55" s="36">
        <v>13</v>
      </c>
      <c r="ZR55" s="36">
        <v>7.5</v>
      </c>
      <c r="ZS55" s="36">
        <v>18.5</v>
      </c>
      <c r="ZT55" s="36" t="s">
        <v>513</v>
      </c>
      <c r="AEF55" s="36">
        <v>9.2200000000000006</v>
      </c>
      <c r="AEG55" s="36">
        <v>12.22</v>
      </c>
      <c r="AEH55" s="36">
        <v>6</v>
      </c>
      <c r="AEI55" s="36">
        <v>19.22</v>
      </c>
      <c r="AEJ55" s="36" t="s">
        <v>513</v>
      </c>
      <c r="AEK55" s="36">
        <v>16.420000000000002</v>
      </c>
      <c r="AEL55" s="36">
        <v>13.63</v>
      </c>
      <c r="AEM55" s="36">
        <v>6.05</v>
      </c>
      <c r="AEN55" s="36">
        <v>18.63</v>
      </c>
      <c r="AEO55" s="36" t="s">
        <v>513</v>
      </c>
      <c r="AEP55" s="36">
        <v>9</v>
      </c>
      <c r="AEQ55" s="36">
        <v>12</v>
      </c>
      <c r="AER55" s="36">
        <v>5</v>
      </c>
      <c r="AES55" s="36">
        <v>17</v>
      </c>
      <c r="AET55" s="36" t="s">
        <v>513</v>
      </c>
    </row>
    <row r="56" spans="1:826" x14ac:dyDescent="0.2">
      <c r="A56" s="4">
        <v>137</v>
      </c>
      <c r="B56" s="5" t="s">
        <v>1090</v>
      </c>
      <c r="C56" s="26">
        <f t="shared" si="60"/>
        <v>294.4680952380952</v>
      </c>
      <c r="D56" s="4">
        <f t="shared" si="32"/>
        <v>5</v>
      </c>
      <c r="E56" s="35">
        <f t="shared" si="33"/>
        <v>299.4680952380952</v>
      </c>
      <c r="F56" s="4">
        <v>105845</v>
      </c>
      <c r="G56" s="5" t="s">
        <v>679</v>
      </c>
      <c r="H56" s="5" t="s">
        <v>680</v>
      </c>
      <c r="I56" s="5" t="s">
        <v>527</v>
      </c>
      <c r="J56" s="4" t="s">
        <v>500</v>
      </c>
      <c r="K56" s="5" t="s">
        <v>501</v>
      </c>
      <c r="L56" s="5" t="s">
        <v>1045</v>
      </c>
      <c r="M56" s="4" t="s">
        <v>504</v>
      </c>
      <c r="N56" s="5" t="s">
        <v>631</v>
      </c>
      <c r="O56" s="4" t="s">
        <v>1052</v>
      </c>
      <c r="Q56" s="6">
        <f>CHOOSE(MATCH(M56,{"P";"S";"ST2S";"STMG";"ES";"L";"DAEU";"STL";"STI2D";"SCI";"PA";"STAV"},0),0,100,15,0,5,0,0,10,0,20,10,10)</f>
        <v>100</v>
      </c>
      <c r="R56" s="4">
        <v>2</v>
      </c>
      <c r="S56" s="4">
        <v>1</v>
      </c>
      <c r="T56" s="4">
        <v>2</v>
      </c>
      <c r="U56" s="4">
        <f t="shared" si="34"/>
        <v>2</v>
      </c>
      <c r="V56" s="4">
        <v>3</v>
      </c>
      <c r="W56" s="10">
        <f t="shared" si="35"/>
        <v>28.571428571428573</v>
      </c>
      <c r="X56" s="5" t="s">
        <v>681</v>
      </c>
      <c r="Y56" s="4" t="s">
        <v>568</v>
      </c>
      <c r="Z56" s="12">
        <f>CHOOSE(MATCH(Y56,{"Faible";"Moyen";"Assez bon";"Bon";"Très bon"},0),-5,0,0,5,10)</f>
        <v>5</v>
      </c>
      <c r="AA56" s="15">
        <v>10</v>
      </c>
      <c r="AB56" s="4">
        <v>22</v>
      </c>
      <c r="AC56" s="4">
        <v>13.3</v>
      </c>
      <c r="AD56" s="4">
        <f t="shared" si="36"/>
        <v>-3.3000000000000007</v>
      </c>
      <c r="AE56" s="4">
        <f t="shared" si="37"/>
        <v>8</v>
      </c>
      <c r="AF56" s="12">
        <f t="shared" si="38"/>
        <v>31.4</v>
      </c>
      <c r="AG56" s="4">
        <v>9.5</v>
      </c>
      <c r="AH56" s="4">
        <v>18</v>
      </c>
      <c r="AI56" s="4">
        <v>11.52</v>
      </c>
      <c r="AJ56" s="4">
        <f t="shared" si="39"/>
        <v>-2.0199999999999996</v>
      </c>
      <c r="AK56" s="4">
        <f t="shared" si="40"/>
        <v>12</v>
      </c>
      <c r="AL56" s="12">
        <f t="shared" si="41"/>
        <v>36.46</v>
      </c>
      <c r="AM56" s="5">
        <v>8.6300000000000008</v>
      </c>
      <c r="AN56" s="4">
        <v>25</v>
      </c>
      <c r="AO56" s="4">
        <v>13.39</v>
      </c>
      <c r="AP56" s="4">
        <f t="shared" si="42"/>
        <v>-4.76</v>
      </c>
      <c r="AQ56" s="4">
        <f t="shared" si="61"/>
        <v>5</v>
      </c>
      <c r="AR56" s="12">
        <f t="shared" si="43"/>
        <v>21.37</v>
      </c>
      <c r="AS56" s="20">
        <f t="shared" si="44"/>
        <v>89.23</v>
      </c>
      <c r="AT56" s="4">
        <v>17</v>
      </c>
      <c r="AU56" s="4">
        <v>6</v>
      </c>
      <c r="AV56" s="4">
        <v>19</v>
      </c>
      <c r="AW56" s="24">
        <f t="shared" si="45"/>
        <v>110.23</v>
      </c>
      <c r="AX56" s="28">
        <f t="shared" si="46"/>
        <v>238.80142857142857</v>
      </c>
      <c r="AY56" s="41">
        <f t="shared" si="47"/>
        <v>12.766666666666666</v>
      </c>
      <c r="AZ56" s="41">
        <f t="shared" si="48"/>
        <v>12.833333333333334</v>
      </c>
      <c r="BA56" s="9">
        <f t="shared" si="49"/>
        <v>-6.6666666666668206E-2</v>
      </c>
      <c r="BB56" s="43">
        <f t="shared" si="50"/>
        <v>38.166666666666657</v>
      </c>
      <c r="BC56" s="41">
        <f t="shared" si="51"/>
        <v>12.633333333333333</v>
      </c>
      <c r="BD56" s="41">
        <f t="shared" si="52"/>
        <v>13.503333333333332</v>
      </c>
      <c r="BE56" s="9">
        <f t="shared" si="53"/>
        <v>-0.86999999999999922</v>
      </c>
      <c r="BF56" s="43">
        <f t="shared" si="54"/>
        <v>36.159999999999997</v>
      </c>
      <c r="BG56" s="41">
        <f t="shared" si="55"/>
        <v>13.079999999999998</v>
      </c>
      <c r="BH56" s="41">
        <f t="shared" si="56"/>
        <v>14.196666666666665</v>
      </c>
      <c r="BI56" s="9">
        <f t="shared" si="57"/>
        <v>-1.1166666666666671</v>
      </c>
      <c r="BJ56" s="43">
        <f t="shared" si="58"/>
        <v>37.006666666666661</v>
      </c>
      <c r="BK56" s="45">
        <f t="shared" si="59"/>
        <v>111.33333333333331</v>
      </c>
      <c r="BL56" s="36">
        <v>9.5</v>
      </c>
      <c r="BM56" s="36">
        <v>18</v>
      </c>
      <c r="BN56" s="36">
        <v>27</v>
      </c>
      <c r="BO56" s="36">
        <v>8.6300000000000008</v>
      </c>
      <c r="BP56" s="36">
        <v>25</v>
      </c>
      <c r="BQ56" s="36">
        <v>27</v>
      </c>
      <c r="DZ56" s="36">
        <v>17</v>
      </c>
      <c r="EA56" s="36">
        <v>6</v>
      </c>
      <c r="EC56" s="36">
        <v>19</v>
      </c>
      <c r="EN56" s="36" t="s">
        <v>510</v>
      </c>
      <c r="EO56" s="36" t="s">
        <v>503</v>
      </c>
      <c r="EP56" s="36">
        <v>10</v>
      </c>
      <c r="EQ56" s="36" t="s">
        <v>504</v>
      </c>
      <c r="ER56" s="36" t="s">
        <v>506</v>
      </c>
      <c r="ES56" s="36">
        <v>1</v>
      </c>
      <c r="ET56" s="36" t="s">
        <v>511</v>
      </c>
      <c r="EU56" s="36">
        <v>2</v>
      </c>
      <c r="EV56" s="36" t="s">
        <v>512</v>
      </c>
      <c r="EW56" s="36">
        <v>10</v>
      </c>
      <c r="EX56" s="36">
        <v>13.3</v>
      </c>
      <c r="EY56" s="36">
        <v>4</v>
      </c>
      <c r="EZ56" s="36">
        <v>18.5</v>
      </c>
      <c r="FA56" s="36" t="s">
        <v>513</v>
      </c>
      <c r="FB56" s="36">
        <v>9.5</v>
      </c>
      <c r="FC56" s="36">
        <v>11.52</v>
      </c>
      <c r="FD56" s="36">
        <v>4.9000000000000004</v>
      </c>
      <c r="FE56" s="36">
        <v>16.600000000000001</v>
      </c>
      <c r="FF56" s="36" t="s">
        <v>513</v>
      </c>
      <c r="FG56" s="36">
        <v>8.6300000000000008</v>
      </c>
      <c r="FH56" s="36">
        <v>13.39</v>
      </c>
      <c r="FI56" s="36">
        <v>6</v>
      </c>
      <c r="FJ56" s="36">
        <v>19.309999999999999</v>
      </c>
      <c r="FK56" s="36" t="s">
        <v>513</v>
      </c>
      <c r="ID56" s="36">
        <v>10.3</v>
      </c>
      <c r="IE56" s="36">
        <v>15.02</v>
      </c>
      <c r="IF56" s="36">
        <v>8.1</v>
      </c>
      <c r="IG56" s="36">
        <v>18.7</v>
      </c>
      <c r="IH56" s="36" t="s">
        <v>524</v>
      </c>
      <c r="TW56" s="36" t="s">
        <v>523</v>
      </c>
      <c r="TX56" s="36" t="s">
        <v>515</v>
      </c>
      <c r="TY56" s="36">
        <v>1</v>
      </c>
      <c r="TZ56" s="36" t="s">
        <v>504</v>
      </c>
      <c r="UA56" s="36" t="s">
        <v>506</v>
      </c>
      <c r="UB56" s="36">
        <v>1</v>
      </c>
      <c r="UC56" s="36" t="s">
        <v>511</v>
      </c>
      <c r="UD56" s="36">
        <v>3</v>
      </c>
      <c r="UE56" s="36" t="s">
        <v>516</v>
      </c>
      <c r="UF56" s="36">
        <v>15.3</v>
      </c>
      <c r="UG56" s="36">
        <v>13.3</v>
      </c>
      <c r="UH56" s="36">
        <v>7</v>
      </c>
      <c r="UI56" s="36">
        <v>18.2</v>
      </c>
      <c r="UJ56" s="36" t="s">
        <v>513</v>
      </c>
      <c r="UK56" s="36">
        <v>13.7</v>
      </c>
      <c r="UL56" s="36">
        <v>13.7</v>
      </c>
      <c r="UM56" s="36">
        <v>9.6</v>
      </c>
      <c r="UN56" s="36">
        <v>18.3</v>
      </c>
      <c r="UO56" s="36" t="s">
        <v>513</v>
      </c>
      <c r="UP56" s="36">
        <v>13.44</v>
      </c>
      <c r="UQ56" s="36">
        <v>13.79</v>
      </c>
      <c r="UR56" s="36">
        <v>9.85</v>
      </c>
      <c r="US56" s="36">
        <v>17.03</v>
      </c>
      <c r="UT56" s="36" t="s">
        <v>513</v>
      </c>
      <c r="ZF56" s="36">
        <v>10</v>
      </c>
      <c r="ZG56" s="36">
        <v>11.8</v>
      </c>
      <c r="ZH56" s="36">
        <v>5.8</v>
      </c>
      <c r="ZI56" s="36">
        <v>17.899999999999999</v>
      </c>
      <c r="ZJ56" s="36" t="s">
        <v>513</v>
      </c>
      <c r="ZK56" s="36">
        <v>12.1</v>
      </c>
      <c r="ZL56" s="36">
        <v>13.95</v>
      </c>
      <c r="ZM56" s="36">
        <v>10</v>
      </c>
      <c r="ZN56" s="36">
        <v>18.399999999999999</v>
      </c>
      <c r="ZO56" s="36" t="s">
        <v>513</v>
      </c>
      <c r="ZP56" s="36">
        <v>12.61</v>
      </c>
      <c r="ZQ56" s="36">
        <v>14.15</v>
      </c>
      <c r="ZR56" s="36">
        <v>9.39</v>
      </c>
      <c r="ZS56" s="36">
        <v>17.95</v>
      </c>
      <c r="ZT56" s="36" t="s">
        <v>513</v>
      </c>
      <c r="AEF56" s="36">
        <v>13</v>
      </c>
      <c r="AEG56" s="36">
        <v>13.4</v>
      </c>
      <c r="AEH56" s="36">
        <v>8.6</v>
      </c>
      <c r="AEI56" s="36">
        <v>18.899999999999999</v>
      </c>
      <c r="AEJ56" s="36" t="s">
        <v>513</v>
      </c>
      <c r="AEK56" s="36">
        <v>12.1</v>
      </c>
      <c r="AEL56" s="36">
        <v>12.86</v>
      </c>
      <c r="AEM56" s="36">
        <v>6.1</v>
      </c>
      <c r="AEN56" s="36">
        <v>18.100000000000001</v>
      </c>
      <c r="AEO56" s="36" t="s">
        <v>513</v>
      </c>
      <c r="AEP56" s="36">
        <v>13.19</v>
      </c>
      <c r="AEQ56" s="36">
        <v>14.65</v>
      </c>
      <c r="AER56" s="36">
        <v>11.31</v>
      </c>
      <c r="AES56" s="36">
        <v>17.34</v>
      </c>
      <c r="AET56" s="36" t="s">
        <v>513</v>
      </c>
    </row>
    <row r="57" spans="1:826" x14ac:dyDescent="0.2">
      <c r="A57" s="4">
        <v>137</v>
      </c>
      <c r="B57" s="5" t="s">
        <v>1090</v>
      </c>
      <c r="C57" s="26">
        <f t="shared" si="60"/>
        <v>345.60309523809519</v>
      </c>
      <c r="D57" s="4">
        <f t="shared" si="32"/>
        <v>5</v>
      </c>
      <c r="E57" s="35">
        <f t="shared" si="33"/>
        <v>350.60309523809519</v>
      </c>
      <c r="F57" s="4">
        <v>105853</v>
      </c>
      <c r="G57" s="5" t="s">
        <v>682</v>
      </c>
      <c r="H57" s="5" t="s">
        <v>683</v>
      </c>
      <c r="I57" s="5" t="s">
        <v>499</v>
      </c>
      <c r="J57" s="4" t="s">
        <v>500</v>
      </c>
      <c r="K57" s="5" t="s">
        <v>501</v>
      </c>
      <c r="L57" s="5" t="s">
        <v>1045</v>
      </c>
      <c r="M57" s="4" t="s">
        <v>504</v>
      </c>
      <c r="N57" s="5" t="s">
        <v>631</v>
      </c>
      <c r="O57" s="4" t="s">
        <v>1052</v>
      </c>
      <c r="Q57" s="6">
        <f>CHOOSE(MATCH(M57,{"P";"S";"ST2S";"STMG";"ES";"L";"DAEU";"STL";"STI2D";"SCI";"PA";"STAV"},0),0,100,15,0,5,0,0,10,0,20,10,10)</f>
        <v>100</v>
      </c>
      <c r="R57" s="4">
        <v>2</v>
      </c>
      <c r="S57" s="4">
        <v>2</v>
      </c>
      <c r="T57" s="4">
        <v>2</v>
      </c>
      <c r="U57" s="4">
        <f t="shared" si="34"/>
        <v>1</v>
      </c>
      <c r="V57" s="4">
        <v>4</v>
      </c>
      <c r="W57" s="10">
        <f t="shared" si="35"/>
        <v>28.571428571428573</v>
      </c>
      <c r="X57" s="5" t="s">
        <v>684</v>
      </c>
      <c r="Y57" s="4" t="s">
        <v>568</v>
      </c>
      <c r="Z57" s="12">
        <f>CHOOSE(MATCH(Y57,{"Faible";"Moyen";"Assez bon";"Bon";"Très bon"},0),-5,0,0,5,10)</f>
        <v>5</v>
      </c>
      <c r="AA57" s="15">
        <v>10.5</v>
      </c>
      <c r="AB57" s="4">
        <v>20</v>
      </c>
      <c r="AC57" s="4">
        <v>13.3</v>
      </c>
      <c r="AD57" s="4">
        <f t="shared" si="36"/>
        <v>-2.8000000000000007</v>
      </c>
      <c r="AE57" s="4">
        <f t="shared" si="37"/>
        <v>10</v>
      </c>
      <c r="AF57" s="12">
        <f t="shared" si="38"/>
        <v>35.9</v>
      </c>
      <c r="AG57" s="4">
        <v>9.5</v>
      </c>
      <c r="AH57" s="4">
        <v>18</v>
      </c>
      <c r="AI57" s="4">
        <v>11.52</v>
      </c>
      <c r="AJ57" s="4">
        <f t="shared" si="39"/>
        <v>-2.0199999999999996</v>
      </c>
      <c r="AK57" s="4">
        <f t="shared" si="40"/>
        <v>12</v>
      </c>
      <c r="AL57" s="12">
        <f t="shared" si="41"/>
        <v>36.46</v>
      </c>
      <c r="AM57" s="5">
        <v>15.56</v>
      </c>
      <c r="AN57" s="4">
        <v>10</v>
      </c>
      <c r="AO57" s="4">
        <v>13.39</v>
      </c>
      <c r="AP57" s="4">
        <f t="shared" si="42"/>
        <v>2.17</v>
      </c>
      <c r="AQ57" s="4">
        <f t="shared" si="61"/>
        <v>20</v>
      </c>
      <c r="AR57" s="12">
        <f t="shared" si="43"/>
        <v>71.02</v>
      </c>
      <c r="AS57" s="20">
        <f t="shared" si="44"/>
        <v>143.38</v>
      </c>
      <c r="AT57" s="4">
        <v>13</v>
      </c>
      <c r="AU57" s="4">
        <v>7</v>
      </c>
      <c r="AV57" s="4">
        <v>14</v>
      </c>
      <c r="AW57" s="24">
        <f t="shared" si="45"/>
        <v>160.38</v>
      </c>
      <c r="AX57" s="28">
        <f t="shared" si="46"/>
        <v>288.95142857142855</v>
      </c>
      <c r="AY57" s="41">
        <f t="shared" si="47"/>
        <v>11.450000000000001</v>
      </c>
      <c r="AZ57" s="41">
        <f t="shared" si="48"/>
        <v>13.323333333333332</v>
      </c>
      <c r="BA57" s="9">
        <f t="shared" si="49"/>
        <v>-1.8733333333333313</v>
      </c>
      <c r="BB57" s="43">
        <f t="shared" si="50"/>
        <v>30.603333333333339</v>
      </c>
      <c r="BC57" s="41">
        <f t="shared" si="51"/>
        <v>14.9</v>
      </c>
      <c r="BD57" s="41">
        <f t="shared" si="52"/>
        <v>13.816666666666668</v>
      </c>
      <c r="BE57" s="9">
        <f t="shared" si="53"/>
        <v>1.0833333333333321</v>
      </c>
      <c r="BF57" s="43">
        <f t="shared" si="54"/>
        <v>46.866666666666667</v>
      </c>
      <c r="BG57" s="41">
        <f t="shared" si="55"/>
        <v>12.153333333333331</v>
      </c>
      <c r="BH57" s="41">
        <f t="shared" si="56"/>
        <v>12.466666666666667</v>
      </c>
      <c r="BI57" s="9">
        <f t="shared" si="57"/>
        <v>-0.31333333333333613</v>
      </c>
      <c r="BJ57" s="43">
        <f t="shared" si="58"/>
        <v>35.833333333333321</v>
      </c>
      <c r="BK57" s="45">
        <f t="shared" si="59"/>
        <v>113.30333333333331</v>
      </c>
      <c r="BL57" s="36">
        <v>9.5</v>
      </c>
      <c r="BM57" s="36">
        <v>18</v>
      </c>
      <c r="BN57" s="36">
        <v>27</v>
      </c>
      <c r="BO57" s="36">
        <v>15.56</v>
      </c>
      <c r="BP57" s="36">
        <v>10</v>
      </c>
      <c r="BQ57" s="36">
        <v>27</v>
      </c>
      <c r="DZ57" s="36">
        <v>13</v>
      </c>
      <c r="EA57" s="36">
        <v>7</v>
      </c>
      <c r="EC57" s="36">
        <v>14</v>
      </c>
      <c r="EN57" s="36" t="s">
        <v>510</v>
      </c>
      <c r="EO57" s="36" t="s">
        <v>503</v>
      </c>
      <c r="EP57" s="36">
        <v>10</v>
      </c>
      <c r="EQ57" s="36" t="s">
        <v>504</v>
      </c>
      <c r="ER57" s="36" t="s">
        <v>506</v>
      </c>
      <c r="ES57" s="36">
        <v>1</v>
      </c>
      <c r="ET57" s="36" t="s">
        <v>511</v>
      </c>
      <c r="EU57" s="36">
        <v>2</v>
      </c>
      <c r="EV57" s="36" t="s">
        <v>512</v>
      </c>
      <c r="EW57" s="36">
        <v>10.5</v>
      </c>
      <c r="EX57" s="36">
        <v>13.3</v>
      </c>
      <c r="EY57" s="36">
        <v>4</v>
      </c>
      <c r="EZ57" s="36">
        <v>18.5</v>
      </c>
      <c r="FA57" s="36" t="s">
        <v>513</v>
      </c>
      <c r="FB57" s="36">
        <v>9.5</v>
      </c>
      <c r="FC57" s="36">
        <v>11.52</v>
      </c>
      <c r="FD57" s="36">
        <v>4.9000000000000004</v>
      </c>
      <c r="FE57" s="36">
        <v>16.600000000000001</v>
      </c>
      <c r="FF57" s="36" t="s">
        <v>513</v>
      </c>
      <c r="FG57" s="36">
        <v>15.56</v>
      </c>
      <c r="FH57" s="36">
        <v>13.39</v>
      </c>
      <c r="FI57" s="36">
        <v>6</v>
      </c>
      <c r="FJ57" s="36">
        <v>19.309999999999999</v>
      </c>
      <c r="FK57" s="36" t="s">
        <v>513</v>
      </c>
      <c r="ID57" s="36">
        <v>15.2</v>
      </c>
      <c r="IE57" s="36">
        <v>15.02</v>
      </c>
      <c r="IF57" s="36">
        <v>8.1</v>
      </c>
      <c r="IG57" s="36">
        <v>18.7</v>
      </c>
      <c r="IH57" s="36" t="s">
        <v>524</v>
      </c>
      <c r="TW57" s="36" t="s">
        <v>523</v>
      </c>
      <c r="TX57" s="36" t="s">
        <v>515</v>
      </c>
      <c r="TY57" s="36">
        <v>1</v>
      </c>
      <c r="TZ57" s="36" t="s">
        <v>504</v>
      </c>
      <c r="UA57" s="36" t="s">
        <v>506</v>
      </c>
      <c r="UB57" s="36">
        <v>1</v>
      </c>
      <c r="UC57" s="36" t="s">
        <v>511</v>
      </c>
      <c r="UD57" s="36">
        <v>3</v>
      </c>
      <c r="UE57" s="36" t="s">
        <v>516</v>
      </c>
      <c r="UF57" s="36">
        <v>12.17</v>
      </c>
      <c r="UG57" s="36">
        <v>13.17</v>
      </c>
      <c r="UH57" s="36">
        <v>9.65</v>
      </c>
      <c r="UI57" s="36">
        <v>19.149999999999999</v>
      </c>
      <c r="UJ57" s="36" t="s">
        <v>513</v>
      </c>
      <c r="UK57" s="36">
        <v>14.15</v>
      </c>
      <c r="UL57" s="36">
        <v>14.65</v>
      </c>
      <c r="UM57" s="36">
        <v>8.94</v>
      </c>
      <c r="UN57" s="36">
        <v>18.100000000000001</v>
      </c>
      <c r="UO57" s="36" t="s">
        <v>513</v>
      </c>
      <c r="UP57" s="36">
        <v>11.2</v>
      </c>
      <c r="UQ57" s="36">
        <v>12.4</v>
      </c>
      <c r="UR57" s="36">
        <v>6.8</v>
      </c>
      <c r="US57" s="36">
        <v>17.7</v>
      </c>
      <c r="UT57" s="36" t="s">
        <v>513</v>
      </c>
      <c r="ZF57" s="36">
        <v>11.33</v>
      </c>
      <c r="ZG57" s="36">
        <v>13.17</v>
      </c>
      <c r="ZH57" s="36">
        <v>7.87</v>
      </c>
      <c r="ZI57" s="36">
        <v>18.46</v>
      </c>
      <c r="ZJ57" s="36" t="s">
        <v>513</v>
      </c>
      <c r="ZK57" s="36">
        <v>15.75</v>
      </c>
      <c r="ZL57" s="36">
        <v>12.48</v>
      </c>
      <c r="ZM57" s="36">
        <v>5.25</v>
      </c>
      <c r="ZN57" s="36">
        <v>18.88</v>
      </c>
      <c r="ZO57" s="36" t="s">
        <v>513</v>
      </c>
      <c r="ZP57" s="36">
        <v>13.99</v>
      </c>
      <c r="ZQ57" s="36">
        <v>12.56</v>
      </c>
      <c r="ZR57" s="36">
        <v>6.48</v>
      </c>
      <c r="ZS57" s="36">
        <v>16.86</v>
      </c>
      <c r="ZT57" s="36" t="s">
        <v>513</v>
      </c>
      <c r="AEF57" s="36">
        <v>10.85</v>
      </c>
      <c r="AEG57" s="36">
        <v>13.63</v>
      </c>
      <c r="AEH57" s="36">
        <v>7.37</v>
      </c>
      <c r="AEI57" s="36">
        <v>18.760000000000002</v>
      </c>
      <c r="AEJ57" s="36" t="s">
        <v>513</v>
      </c>
      <c r="AEK57" s="36">
        <v>14.8</v>
      </c>
      <c r="AEL57" s="36">
        <v>14.32</v>
      </c>
      <c r="AEM57" s="36">
        <v>6.87</v>
      </c>
      <c r="AEN57" s="36">
        <v>19.399999999999999</v>
      </c>
      <c r="AEO57" s="36" t="s">
        <v>513</v>
      </c>
      <c r="AEP57" s="36">
        <v>11.27</v>
      </c>
      <c r="AEQ57" s="36">
        <v>12.44</v>
      </c>
      <c r="AER57" s="36">
        <v>8.7100000000000009</v>
      </c>
      <c r="AES57" s="36">
        <v>16.27</v>
      </c>
      <c r="AET57" s="36" t="s">
        <v>513</v>
      </c>
    </row>
    <row r="58" spans="1:826" x14ac:dyDescent="0.2">
      <c r="A58" s="4">
        <v>137</v>
      </c>
      <c r="B58" s="5" t="s">
        <v>1091</v>
      </c>
      <c r="C58" s="26">
        <f t="shared" si="60"/>
        <v>422.86500000000001</v>
      </c>
      <c r="D58" s="4">
        <f t="shared" si="32"/>
        <v>5</v>
      </c>
      <c r="E58" s="35">
        <f t="shared" si="33"/>
        <v>427.86500000000001</v>
      </c>
      <c r="F58" s="4">
        <v>105857</v>
      </c>
      <c r="G58" s="5" t="s">
        <v>685</v>
      </c>
      <c r="H58" s="5" t="s">
        <v>686</v>
      </c>
      <c r="I58" s="5" t="s">
        <v>499</v>
      </c>
      <c r="J58" s="4" t="s">
        <v>500</v>
      </c>
      <c r="K58" s="5" t="s">
        <v>501</v>
      </c>
      <c r="L58" s="5" t="s">
        <v>1045</v>
      </c>
      <c r="M58" s="4" t="s">
        <v>504</v>
      </c>
      <c r="N58" s="5" t="s">
        <v>631</v>
      </c>
      <c r="O58" s="4" t="s">
        <v>1052</v>
      </c>
      <c r="Q58" s="6">
        <f>CHOOSE(MATCH(M58,{"P";"S";"ST2S";"STMG";"ES";"L";"DAEU";"STL";"STI2D";"SCI";"PA";"STAV"},0),0,100,15,0,5,0,0,10,0,20,10,10)</f>
        <v>100</v>
      </c>
      <c r="R58" s="4">
        <v>1</v>
      </c>
      <c r="S58" s="4">
        <v>1</v>
      </c>
      <c r="T58" s="4">
        <v>1</v>
      </c>
      <c r="U58" s="4">
        <f t="shared" si="34"/>
        <v>1</v>
      </c>
      <c r="V58" s="4">
        <v>4</v>
      </c>
      <c r="W58" s="10">
        <f t="shared" si="35"/>
        <v>50</v>
      </c>
      <c r="X58" s="5" t="s">
        <v>687</v>
      </c>
      <c r="Y58" s="4" t="s">
        <v>568</v>
      </c>
      <c r="Z58" s="12">
        <f>CHOOSE(MATCH(Y58,{"Faible";"Moyen";"Assez bon";"Bon";"Très bon"},0),-5,0,0,5,10)</f>
        <v>5</v>
      </c>
      <c r="AA58" s="15">
        <v>12.5</v>
      </c>
      <c r="AB58" s="4">
        <v>18</v>
      </c>
      <c r="AC58" s="4">
        <v>13.3</v>
      </c>
      <c r="AD58" s="4">
        <f t="shared" si="36"/>
        <v>-0.80000000000000071</v>
      </c>
      <c r="AE58" s="4">
        <f t="shared" si="37"/>
        <v>12</v>
      </c>
      <c r="AF58" s="12">
        <f t="shared" si="38"/>
        <v>47.9</v>
      </c>
      <c r="AG58" s="4">
        <v>12.5</v>
      </c>
      <c r="AH58" s="4">
        <v>12</v>
      </c>
      <c r="AI58" s="4">
        <v>11.52</v>
      </c>
      <c r="AJ58" s="4">
        <f t="shared" si="39"/>
        <v>0.98000000000000043</v>
      </c>
      <c r="AK58" s="4">
        <f t="shared" si="40"/>
        <v>18</v>
      </c>
      <c r="AL58" s="12">
        <f t="shared" si="41"/>
        <v>57.46</v>
      </c>
      <c r="AM58" s="5">
        <v>16.25</v>
      </c>
      <c r="AN58" s="4">
        <v>6</v>
      </c>
      <c r="AO58" s="4">
        <v>13.39</v>
      </c>
      <c r="AP58" s="4">
        <f t="shared" si="42"/>
        <v>2.8599999999999994</v>
      </c>
      <c r="AQ58" s="4">
        <f t="shared" si="61"/>
        <v>24</v>
      </c>
      <c r="AR58" s="12">
        <f t="shared" si="43"/>
        <v>78.47</v>
      </c>
      <c r="AS58" s="20">
        <f t="shared" si="44"/>
        <v>183.82999999999998</v>
      </c>
      <c r="AT58" s="4">
        <v>17</v>
      </c>
      <c r="AU58" s="4">
        <v>18</v>
      </c>
      <c r="AV58" s="4">
        <v>14</v>
      </c>
      <c r="AW58" s="24">
        <f t="shared" si="45"/>
        <v>208.32999999999998</v>
      </c>
      <c r="AX58" s="28">
        <f t="shared" si="46"/>
        <v>358.33</v>
      </c>
      <c r="AY58" s="41">
        <f t="shared" si="47"/>
        <v>12.46</v>
      </c>
      <c r="AZ58" s="41">
        <f t="shared" si="48"/>
        <v>13.323333333333332</v>
      </c>
      <c r="BA58" s="9">
        <f t="shared" si="49"/>
        <v>-0.86333333333333151</v>
      </c>
      <c r="BB58" s="43">
        <f t="shared" si="50"/>
        <v>35.653333333333336</v>
      </c>
      <c r="BC58" s="41">
        <f t="shared" si="51"/>
        <v>14.83</v>
      </c>
      <c r="BD58" s="41">
        <f t="shared" si="52"/>
        <v>13.816666666666668</v>
      </c>
      <c r="BE58" s="9">
        <f t="shared" si="53"/>
        <v>1.0133333333333319</v>
      </c>
      <c r="BF58" s="43">
        <f t="shared" si="54"/>
        <v>46.516666666666666</v>
      </c>
      <c r="BG58" s="41">
        <f t="shared" si="55"/>
        <v>14.366666666666667</v>
      </c>
      <c r="BH58" s="41">
        <f t="shared" si="56"/>
        <v>12.466666666666667</v>
      </c>
      <c r="BI58" s="9">
        <f t="shared" si="57"/>
        <v>1.9000000000000004</v>
      </c>
      <c r="BJ58" s="43">
        <f t="shared" si="58"/>
        <v>46.900000000000006</v>
      </c>
      <c r="BK58" s="45">
        <f t="shared" si="59"/>
        <v>129.07</v>
      </c>
      <c r="BL58" s="36">
        <v>12.5</v>
      </c>
      <c r="BM58" s="36">
        <v>12</v>
      </c>
      <c r="BN58" s="36">
        <v>27</v>
      </c>
      <c r="BO58" s="36">
        <v>16.25</v>
      </c>
      <c r="BP58" s="36">
        <v>6</v>
      </c>
      <c r="BQ58" s="36">
        <v>27</v>
      </c>
      <c r="DZ58" s="36">
        <v>17</v>
      </c>
      <c r="EA58" s="36">
        <v>18</v>
      </c>
      <c r="EC58" s="36">
        <v>14</v>
      </c>
      <c r="EN58" s="36" t="s">
        <v>510</v>
      </c>
      <c r="EO58" s="36" t="s">
        <v>503</v>
      </c>
      <c r="EP58" s="36">
        <v>10</v>
      </c>
      <c r="EQ58" s="36" t="s">
        <v>504</v>
      </c>
      <c r="ER58" s="36" t="s">
        <v>506</v>
      </c>
      <c r="ES58" s="36">
        <v>1</v>
      </c>
      <c r="ET58" s="36" t="s">
        <v>511</v>
      </c>
      <c r="EU58" s="36">
        <v>2</v>
      </c>
      <c r="EV58" s="36" t="s">
        <v>512</v>
      </c>
      <c r="EW58" s="36">
        <v>12.5</v>
      </c>
      <c r="EX58" s="36">
        <v>13.3</v>
      </c>
      <c r="EY58" s="36">
        <v>4</v>
      </c>
      <c r="EZ58" s="36">
        <v>18.5</v>
      </c>
      <c r="FA58" s="36" t="s">
        <v>513</v>
      </c>
      <c r="FB58" s="36">
        <v>12.5</v>
      </c>
      <c r="FC58" s="36">
        <v>11.52</v>
      </c>
      <c r="FD58" s="36">
        <v>4.9000000000000004</v>
      </c>
      <c r="FE58" s="36">
        <v>16.600000000000001</v>
      </c>
      <c r="FF58" s="36" t="s">
        <v>513</v>
      </c>
      <c r="FG58" s="36">
        <v>16.25</v>
      </c>
      <c r="FH58" s="36">
        <v>13.39</v>
      </c>
      <c r="FI58" s="36">
        <v>6</v>
      </c>
      <c r="FJ58" s="36">
        <v>19.309999999999999</v>
      </c>
      <c r="FK58" s="36" t="s">
        <v>513</v>
      </c>
      <c r="II58" s="36">
        <v>13.33</v>
      </c>
      <c r="IJ58" s="36">
        <v>14.67</v>
      </c>
      <c r="IK58" s="36">
        <v>7.33</v>
      </c>
      <c r="IL58" s="36">
        <v>20</v>
      </c>
      <c r="IM58" s="36" t="s">
        <v>524</v>
      </c>
      <c r="TW58" s="36" t="s">
        <v>523</v>
      </c>
      <c r="TX58" s="36" t="s">
        <v>515</v>
      </c>
      <c r="TY58" s="36">
        <v>1</v>
      </c>
      <c r="TZ58" s="36" t="s">
        <v>504</v>
      </c>
      <c r="UA58" s="36" t="s">
        <v>506</v>
      </c>
      <c r="UB58" s="36">
        <v>1</v>
      </c>
      <c r="UC58" s="36" t="s">
        <v>511</v>
      </c>
      <c r="UD58" s="36">
        <v>3</v>
      </c>
      <c r="UE58" s="36" t="s">
        <v>516</v>
      </c>
      <c r="UF58" s="36">
        <v>11.64</v>
      </c>
      <c r="UG58" s="36">
        <v>13.17</v>
      </c>
      <c r="UH58" s="36">
        <v>9.65</v>
      </c>
      <c r="UI58" s="36">
        <v>19.149999999999999</v>
      </c>
      <c r="UJ58" s="36" t="s">
        <v>513</v>
      </c>
      <c r="UK58" s="36">
        <v>15.86</v>
      </c>
      <c r="UL58" s="36">
        <v>14.65</v>
      </c>
      <c r="UM58" s="36">
        <v>8.94</v>
      </c>
      <c r="UN58" s="36">
        <v>18.100000000000001</v>
      </c>
      <c r="UO58" s="36" t="s">
        <v>513</v>
      </c>
      <c r="UP58" s="36">
        <v>13.3</v>
      </c>
      <c r="UQ58" s="36">
        <v>12.4</v>
      </c>
      <c r="UR58" s="36">
        <v>6.8</v>
      </c>
      <c r="US58" s="36">
        <v>17.7</v>
      </c>
      <c r="UT58" s="36" t="s">
        <v>513</v>
      </c>
      <c r="ZF58" s="36">
        <v>11.48</v>
      </c>
      <c r="ZG58" s="36">
        <v>13.17</v>
      </c>
      <c r="ZH58" s="36">
        <v>7.87</v>
      </c>
      <c r="ZI58" s="36">
        <v>18.46</v>
      </c>
      <c r="ZJ58" s="36" t="s">
        <v>513</v>
      </c>
      <c r="ZK58" s="36">
        <v>12.63</v>
      </c>
      <c r="ZL58" s="36">
        <v>12.48</v>
      </c>
      <c r="ZM58" s="36">
        <v>5.25</v>
      </c>
      <c r="ZN58" s="36">
        <v>18.88</v>
      </c>
      <c r="ZO58" s="36" t="s">
        <v>513</v>
      </c>
      <c r="ZP58" s="36">
        <v>15.73</v>
      </c>
      <c r="ZQ58" s="36">
        <v>12.56</v>
      </c>
      <c r="ZR58" s="36">
        <v>6.48</v>
      </c>
      <c r="ZS58" s="36">
        <v>16.86</v>
      </c>
      <c r="ZT58" s="36" t="s">
        <v>513</v>
      </c>
      <c r="AEF58" s="36">
        <v>14.26</v>
      </c>
      <c r="AEG58" s="36">
        <v>13.63</v>
      </c>
      <c r="AEH58" s="36">
        <v>7.37</v>
      </c>
      <c r="AEI58" s="36">
        <v>18.760000000000002</v>
      </c>
      <c r="AEJ58" s="36" t="s">
        <v>513</v>
      </c>
      <c r="AEK58" s="36">
        <v>16</v>
      </c>
      <c r="AEL58" s="36">
        <v>14.32</v>
      </c>
      <c r="AEM58" s="36">
        <v>6.87</v>
      </c>
      <c r="AEN58" s="36">
        <v>19.399999999999999</v>
      </c>
      <c r="AEO58" s="36" t="s">
        <v>513</v>
      </c>
      <c r="AEP58" s="36">
        <v>14.07</v>
      </c>
      <c r="AEQ58" s="36">
        <v>12.44</v>
      </c>
      <c r="AER58" s="36">
        <v>8.7100000000000009</v>
      </c>
      <c r="AES58" s="36">
        <v>16.27</v>
      </c>
      <c r="AET58" s="36" t="s">
        <v>513</v>
      </c>
    </row>
    <row r="59" spans="1:826" x14ac:dyDescent="0.2">
      <c r="A59" s="4">
        <v>137</v>
      </c>
      <c r="B59" s="5" t="s">
        <v>1090</v>
      </c>
      <c r="C59" s="26">
        <f t="shared" si="60"/>
        <v>329.64809523809527</v>
      </c>
      <c r="D59" s="4">
        <f t="shared" si="32"/>
        <v>5</v>
      </c>
      <c r="E59" s="35">
        <f t="shared" si="33"/>
        <v>334.64809523809527</v>
      </c>
      <c r="F59" s="4">
        <v>105858</v>
      </c>
      <c r="G59" s="5" t="s">
        <v>688</v>
      </c>
      <c r="H59" s="5" t="s">
        <v>689</v>
      </c>
      <c r="I59" s="5" t="s">
        <v>499</v>
      </c>
      <c r="J59" s="4" t="s">
        <v>500</v>
      </c>
      <c r="K59" s="5" t="s">
        <v>501</v>
      </c>
      <c r="L59" s="5" t="s">
        <v>1045</v>
      </c>
      <c r="M59" s="4" t="s">
        <v>504</v>
      </c>
      <c r="N59" s="5" t="s">
        <v>604</v>
      </c>
      <c r="O59" s="4" t="s">
        <v>1052</v>
      </c>
      <c r="Q59" s="6">
        <f>CHOOSE(MATCH(M59,{"P";"S";"ST2S";"STMG";"ES";"L";"DAEU";"STL";"STI2D";"SCI";"PA";"STAV"},0),0,100,15,0,5,0,0,10,0,20,10,10)</f>
        <v>100</v>
      </c>
      <c r="R59" s="4">
        <v>2</v>
      </c>
      <c r="S59" s="4">
        <v>2</v>
      </c>
      <c r="T59" s="4">
        <v>2</v>
      </c>
      <c r="U59" s="4">
        <f t="shared" si="34"/>
        <v>1</v>
      </c>
      <c r="V59" s="4">
        <v>4</v>
      </c>
      <c r="W59" s="10">
        <f t="shared" si="35"/>
        <v>28.571428571428573</v>
      </c>
      <c r="X59" s="5" t="s">
        <v>690</v>
      </c>
      <c r="Y59" s="4" t="s">
        <v>568</v>
      </c>
      <c r="Z59" s="12">
        <f>CHOOSE(MATCH(Y59,{"Faible";"Moyen";"Assez bon";"Bon";"Très bon"},0),-5,0,0,5,10)</f>
        <v>5</v>
      </c>
      <c r="AA59" s="15">
        <v>11</v>
      </c>
      <c r="AB59" s="4">
        <v>18</v>
      </c>
      <c r="AC59" s="4">
        <v>13</v>
      </c>
      <c r="AD59" s="4">
        <f t="shared" si="36"/>
        <v>-2</v>
      </c>
      <c r="AE59" s="4">
        <f t="shared" si="37"/>
        <v>12</v>
      </c>
      <c r="AF59" s="12">
        <f t="shared" si="38"/>
        <v>41</v>
      </c>
      <c r="AG59" s="4">
        <v>8.9</v>
      </c>
      <c r="AH59" s="4">
        <v>26</v>
      </c>
      <c r="AI59" s="4">
        <v>12.71</v>
      </c>
      <c r="AJ59" s="4">
        <f t="shared" si="39"/>
        <v>-3.8100000000000005</v>
      </c>
      <c r="AK59" s="4">
        <f t="shared" si="40"/>
        <v>4</v>
      </c>
      <c r="AL59" s="12">
        <f t="shared" si="41"/>
        <v>23.080000000000002</v>
      </c>
      <c r="AM59" s="5">
        <v>14</v>
      </c>
      <c r="AN59" s="4">
        <v>13</v>
      </c>
      <c r="AO59" s="4">
        <v>13.5</v>
      </c>
      <c r="AP59" s="4">
        <f t="shared" si="42"/>
        <v>0.5</v>
      </c>
      <c r="AQ59" s="4">
        <f t="shared" si="61"/>
        <v>17</v>
      </c>
      <c r="AR59" s="12">
        <f t="shared" si="43"/>
        <v>60</v>
      </c>
      <c r="AS59" s="20">
        <f t="shared" si="44"/>
        <v>124.08</v>
      </c>
      <c r="AT59" s="4">
        <v>12</v>
      </c>
      <c r="AU59" s="4">
        <v>11</v>
      </c>
      <c r="AV59" s="4">
        <v>16</v>
      </c>
      <c r="AW59" s="24">
        <f t="shared" si="45"/>
        <v>143.57999999999998</v>
      </c>
      <c r="AX59" s="28">
        <f t="shared" si="46"/>
        <v>272.1514285714286</v>
      </c>
      <c r="AY59" s="41">
        <f t="shared" si="47"/>
        <v>11.57</v>
      </c>
      <c r="AZ59" s="41">
        <f t="shared" si="48"/>
        <v>12.87</v>
      </c>
      <c r="BA59" s="9">
        <f t="shared" si="49"/>
        <v>-1.2999999999999989</v>
      </c>
      <c r="BB59" s="43">
        <f t="shared" si="50"/>
        <v>32.11</v>
      </c>
      <c r="BC59" s="41">
        <f t="shared" si="51"/>
        <v>14.39</v>
      </c>
      <c r="BD59" s="41">
        <f t="shared" si="52"/>
        <v>14.366666666666667</v>
      </c>
      <c r="BE59" s="9">
        <f t="shared" si="53"/>
        <v>2.3333333333333428E-2</v>
      </c>
      <c r="BF59" s="43">
        <f t="shared" si="54"/>
        <v>43.216666666666669</v>
      </c>
      <c r="BG59" s="41">
        <f t="shared" si="55"/>
        <v>13</v>
      </c>
      <c r="BH59" s="41">
        <f t="shared" si="56"/>
        <v>12.666666666666666</v>
      </c>
      <c r="BI59" s="9">
        <f t="shared" si="57"/>
        <v>0.33333333333333393</v>
      </c>
      <c r="BJ59" s="43">
        <f t="shared" si="58"/>
        <v>39.666666666666671</v>
      </c>
      <c r="BK59" s="45">
        <f t="shared" si="59"/>
        <v>114.99333333333334</v>
      </c>
      <c r="BL59" s="36">
        <v>8.9</v>
      </c>
      <c r="BM59" s="36">
        <v>26</v>
      </c>
      <c r="BN59" s="36">
        <v>28</v>
      </c>
      <c r="BO59" s="36">
        <v>14</v>
      </c>
      <c r="BP59" s="36">
        <v>13</v>
      </c>
      <c r="BQ59" s="36">
        <v>28</v>
      </c>
      <c r="DZ59" s="36">
        <v>12</v>
      </c>
      <c r="EA59" s="36">
        <v>11</v>
      </c>
      <c r="EC59" s="36">
        <v>16</v>
      </c>
      <c r="EN59" s="36" t="s">
        <v>510</v>
      </c>
      <c r="EO59" s="36" t="s">
        <v>503</v>
      </c>
      <c r="EP59" s="36">
        <v>10</v>
      </c>
      <c r="EQ59" s="36" t="s">
        <v>504</v>
      </c>
      <c r="ER59" s="36" t="s">
        <v>506</v>
      </c>
      <c r="ES59" s="36">
        <v>1</v>
      </c>
      <c r="ET59" s="36" t="s">
        <v>511</v>
      </c>
      <c r="EU59" s="36">
        <v>2</v>
      </c>
      <c r="EV59" s="36" t="s">
        <v>512</v>
      </c>
      <c r="EW59" s="36">
        <v>11</v>
      </c>
      <c r="EX59" s="36">
        <v>13</v>
      </c>
      <c r="EY59" s="36">
        <v>8</v>
      </c>
      <c r="EZ59" s="36">
        <v>19</v>
      </c>
      <c r="FA59" s="36" t="s">
        <v>513</v>
      </c>
      <c r="FB59" s="36">
        <v>8.9</v>
      </c>
      <c r="FC59" s="36">
        <v>12.71</v>
      </c>
      <c r="FD59" s="36">
        <v>8.1999999999999993</v>
      </c>
      <c r="FE59" s="36">
        <v>18.399999999999999</v>
      </c>
      <c r="FF59" s="36" t="s">
        <v>513</v>
      </c>
      <c r="FG59" s="36">
        <v>14</v>
      </c>
      <c r="FH59" s="36">
        <v>13.5</v>
      </c>
      <c r="FI59" s="36">
        <v>9.5</v>
      </c>
      <c r="FJ59" s="36">
        <v>17</v>
      </c>
      <c r="FK59" s="36" t="s">
        <v>513</v>
      </c>
      <c r="II59" s="36">
        <v>13.63</v>
      </c>
      <c r="IJ59" s="36">
        <v>13.5</v>
      </c>
      <c r="IK59" s="36">
        <v>10.64</v>
      </c>
      <c r="IL59" s="36">
        <v>18.13</v>
      </c>
      <c r="IM59" s="36" t="s">
        <v>524</v>
      </c>
      <c r="TW59" s="36" t="s">
        <v>523</v>
      </c>
      <c r="TX59" s="36" t="s">
        <v>515</v>
      </c>
      <c r="TY59" s="36">
        <v>1</v>
      </c>
      <c r="TZ59" s="36" t="s">
        <v>504</v>
      </c>
      <c r="UA59" s="36" t="s">
        <v>506</v>
      </c>
      <c r="UB59" s="36">
        <v>1</v>
      </c>
      <c r="UC59" s="36" t="s">
        <v>511</v>
      </c>
      <c r="UD59" s="36">
        <v>3</v>
      </c>
      <c r="UE59" s="36" t="s">
        <v>516</v>
      </c>
      <c r="UF59" s="36">
        <v>12.25</v>
      </c>
      <c r="UG59" s="36">
        <v>13.26</v>
      </c>
      <c r="UH59" s="36">
        <v>8.31</v>
      </c>
      <c r="UI59" s="36">
        <v>18.670000000000002</v>
      </c>
      <c r="UJ59" s="36" t="s">
        <v>513</v>
      </c>
      <c r="UK59" s="36">
        <v>13.26</v>
      </c>
      <c r="UL59" s="36">
        <v>14.44</v>
      </c>
      <c r="UM59" s="36">
        <v>9.4700000000000006</v>
      </c>
      <c r="UN59" s="36">
        <v>19.05</v>
      </c>
      <c r="UO59" s="36" t="s">
        <v>513</v>
      </c>
      <c r="UP59" s="36">
        <v>15.5</v>
      </c>
      <c r="UQ59" s="36">
        <v>13</v>
      </c>
      <c r="UR59" s="36">
        <v>6.5</v>
      </c>
      <c r="US59" s="36">
        <v>16.5</v>
      </c>
      <c r="UT59" s="36" t="s">
        <v>513</v>
      </c>
      <c r="ZF59" s="36">
        <v>11.29</v>
      </c>
      <c r="ZG59" s="36">
        <v>13.13</v>
      </c>
      <c r="ZH59" s="36">
        <v>7.67</v>
      </c>
      <c r="ZI59" s="36">
        <v>19.21</v>
      </c>
      <c r="ZJ59" s="36" t="s">
        <v>513</v>
      </c>
      <c r="ZK59" s="36">
        <v>16.170000000000002</v>
      </c>
      <c r="ZL59" s="36">
        <v>15.03</v>
      </c>
      <c r="ZM59" s="36">
        <v>9.33</v>
      </c>
      <c r="ZN59" s="36">
        <v>18.5</v>
      </c>
      <c r="ZO59" s="36" t="s">
        <v>513</v>
      </c>
      <c r="ZP59" s="36">
        <v>12.5</v>
      </c>
      <c r="ZQ59" s="36">
        <v>13</v>
      </c>
      <c r="ZR59" s="36">
        <v>7.5</v>
      </c>
      <c r="ZS59" s="36">
        <v>18.5</v>
      </c>
      <c r="ZT59" s="36" t="s">
        <v>513</v>
      </c>
      <c r="AEF59" s="36">
        <v>11.17</v>
      </c>
      <c r="AEG59" s="36">
        <v>12.22</v>
      </c>
      <c r="AEH59" s="36">
        <v>6</v>
      </c>
      <c r="AEI59" s="36">
        <v>19.22</v>
      </c>
      <c r="AEJ59" s="36" t="s">
        <v>513</v>
      </c>
      <c r="AEK59" s="36">
        <v>13.74</v>
      </c>
      <c r="AEL59" s="36">
        <v>13.63</v>
      </c>
      <c r="AEM59" s="36">
        <v>6.05</v>
      </c>
      <c r="AEN59" s="36">
        <v>18.63</v>
      </c>
      <c r="AEO59" s="36" t="s">
        <v>513</v>
      </c>
      <c r="AEP59" s="36">
        <v>11</v>
      </c>
      <c r="AEQ59" s="36">
        <v>12</v>
      </c>
      <c r="AER59" s="36">
        <v>5</v>
      </c>
      <c r="AES59" s="36">
        <v>17</v>
      </c>
      <c r="AET59" s="36" t="s">
        <v>513</v>
      </c>
    </row>
    <row r="60" spans="1:826" x14ac:dyDescent="0.2">
      <c r="A60" s="4">
        <v>137</v>
      </c>
      <c r="B60" s="5" t="s">
        <v>1091</v>
      </c>
      <c r="C60" s="26">
        <f t="shared" si="60"/>
        <v>508.30166666666662</v>
      </c>
      <c r="D60" s="4">
        <f t="shared" si="32"/>
        <v>5</v>
      </c>
      <c r="E60" s="35">
        <f t="shared" si="33"/>
        <v>513.30166666666662</v>
      </c>
      <c r="F60" s="4">
        <v>105861</v>
      </c>
      <c r="G60" s="5" t="s">
        <v>691</v>
      </c>
      <c r="H60" s="5" t="s">
        <v>692</v>
      </c>
      <c r="I60" s="5" t="s">
        <v>499</v>
      </c>
      <c r="J60" s="4" t="s">
        <v>500</v>
      </c>
      <c r="K60" s="5" t="s">
        <v>501</v>
      </c>
      <c r="L60" s="5" t="s">
        <v>1045</v>
      </c>
      <c r="M60" s="4" t="s">
        <v>504</v>
      </c>
      <c r="N60" s="5" t="s">
        <v>604</v>
      </c>
      <c r="O60" s="4" t="s">
        <v>1052</v>
      </c>
      <c r="Q60" s="6">
        <f>CHOOSE(MATCH(M60,{"P";"S";"ST2S";"STMG";"ES";"L";"DAEU";"STL";"STI2D";"SCI";"PA";"STAV"},0),0,100,15,0,5,0,0,10,0,20,10,10)</f>
        <v>100</v>
      </c>
      <c r="R60" s="4">
        <v>1</v>
      </c>
      <c r="S60" s="4">
        <v>1</v>
      </c>
      <c r="T60" s="4">
        <v>1</v>
      </c>
      <c r="U60" s="4">
        <f t="shared" si="34"/>
        <v>1</v>
      </c>
      <c r="V60" s="4">
        <v>4</v>
      </c>
      <c r="W60" s="10">
        <f t="shared" si="35"/>
        <v>50</v>
      </c>
      <c r="X60" s="5" t="s">
        <v>693</v>
      </c>
      <c r="Y60" s="4" t="s">
        <v>568</v>
      </c>
      <c r="Z60" s="12">
        <f>CHOOSE(MATCH(Y60,{"Faible";"Moyen";"Assez bon";"Bon";"Très bon"},0),-5,0,0,5,10)</f>
        <v>5</v>
      </c>
      <c r="AA60" s="15">
        <v>17</v>
      </c>
      <c r="AB60" s="4">
        <v>4</v>
      </c>
      <c r="AC60" s="4">
        <v>13</v>
      </c>
      <c r="AD60" s="4">
        <f t="shared" si="36"/>
        <v>4</v>
      </c>
      <c r="AE60" s="4">
        <f t="shared" si="37"/>
        <v>26</v>
      </c>
      <c r="AF60" s="12">
        <f t="shared" si="38"/>
        <v>85</v>
      </c>
      <c r="AG60" s="4">
        <v>15.7</v>
      </c>
      <c r="AH60" s="4">
        <v>6</v>
      </c>
      <c r="AI60" s="4">
        <v>12.71</v>
      </c>
      <c r="AJ60" s="4">
        <f t="shared" si="39"/>
        <v>2.9899999999999984</v>
      </c>
      <c r="AK60" s="4">
        <f t="shared" si="40"/>
        <v>24</v>
      </c>
      <c r="AL60" s="12">
        <f t="shared" si="41"/>
        <v>77.079999999999984</v>
      </c>
      <c r="AM60" s="5">
        <v>17</v>
      </c>
      <c r="AN60" s="4">
        <v>1</v>
      </c>
      <c r="AO60" s="4">
        <v>13.5</v>
      </c>
      <c r="AP60" s="4">
        <f t="shared" si="42"/>
        <v>3.5</v>
      </c>
      <c r="AQ60" s="4">
        <f t="shared" si="61"/>
        <v>29</v>
      </c>
      <c r="AR60" s="12">
        <f t="shared" si="43"/>
        <v>87</v>
      </c>
      <c r="AS60" s="20">
        <f t="shared" si="44"/>
        <v>249.07999999999998</v>
      </c>
      <c r="AT60" s="4">
        <v>17</v>
      </c>
      <c r="AU60" s="4">
        <v>13</v>
      </c>
      <c r="AV60" s="4">
        <v>19</v>
      </c>
      <c r="AW60" s="24">
        <f t="shared" si="45"/>
        <v>273.58</v>
      </c>
      <c r="AX60" s="28">
        <f t="shared" si="46"/>
        <v>423.58</v>
      </c>
      <c r="AY60" s="41">
        <f t="shared" si="47"/>
        <v>17.233333333333334</v>
      </c>
      <c r="AZ60" s="41">
        <f t="shared" si="48"/>
        <v>13.433333333333332</v>
      </c>
      <c r="BA60" s="9">
        <f t="shared" si="49"/>
        <v>3.8000000000000025</v>
      </c>
      <c r="BB60" s="43">
        <f t="shared" si="50"/>
        <v>59.300000000000011</v>
      </c>
      <c r="BC60" s="41">
        <f t="shared" si="51"/>
        <v>16.836666666666666</v>
      </c>
      <c r="BD60" s="41">
        <f t="shared" si="52"/>
        <v>14.08</v>
      </c>
      <c r="BE60" s="9">
        <f t="shared" si="53"/>
        <v>2.7566666666666659</v>
      </c>
      <c r="BF60" s="43">
        <f t="shared" si="54"/>
        <v>56.023333333333326</v>
      </c>
      <c r="BG60" s="41">
        <f t="shared" si="55"/>
        <v>16.766666666666666</v>
      </c>
      <c r="BH60" s="41">
        <f t="shared" si="56"/>
        <v>14.856666666666667</v>
      </c>
      <c r="BI60" s="9">
        <f t="shared" si="57"/>
        <v>1.9099999999999984</v>
      </c>
      <c r="BJ60" s="43">
        <f t="shared" si="58"/>
        <v>54.11999999999999</v>
      </c>
      <c r="BK60" s="45">
        <f t="shared" si="59"/>
        <v>169.44333333333333</v>
      </c>
      <c r="BL60" s="36">
        <v>15.7</v>
      </c>
      <c r="BM60" s="36">
        <v>6</v>
      </c>
      <c r="BN60" s="36">
        <v>28</v>
      </c>
      <c r="BO60" s="36">
        <v>17</v>
      </c>
      <c r="BP60" s="36">
        <v>1</v>
      </c>
      <c r="BQ60" s="36">
        <v>28</v>
      </c>
      <c r="DZ60" s="36">
        <v>17</v>
      </c>
      <c r="EA60" s="36">
        <v>13</v>
      </c>
      <c r="EC60" s="36">
        <v>19</v>
      </c>
      <c r="EN60" s="36" t="s">
        <v>510</v>
      </c>
      <c r="EO60" s="36" t="s">
        <v>503</v>
      </c>
      <c r="EP60" s="36">
        <v>10</v>
      </c>
      <c r="EQ60" s="36" t="s">
        <v>504</v>
      </c>
      <c r="ER60" s="36" t="s">
        <v>506</v>
      </c>
      <c r="ES60" s="36">
        <v>1</v>
      </c>
      <c r="ET60" s="36" t="s">
        <v>511</v>
      </c>
      <c r="EU60" s="36">
        <v>2</v>
      </c>
      <c r="EV60" s="36" t="s">
        <v>512</v>
      </c>
      <c r="EW60" s="36">
        <v>17</v>
      </c>
      <c r="EX60" s="36">
        <v>13</v>
      </c>
      <c r="EY60" s="36">
        <v>8</v>
      </c>
      <c r="EZ60" s="36">
        <v>19</v>
      </c>
      <c r="FA60" s="36" t="s">
        <v>513</v>
      </c>
      <c r="FB60" s="36">
        <v>15.7</v>
      </c>
      <c r="FC60" s="36">
        <v>12.71</v>
      </c>
      <c r="FD60" s="36">
        <v>8.1999999999999993</v>
      </c>
      <c r="FE60" s="36">
        <v>18.399999999999999</v>
      </c>
      <c r="FF60" s="36" t="s">
        <v>513</v>
      </c>
      <c r="FG60" s="36">
        <v>17</v>
      </c>
      <c r="FH60" s="36">
        <v>13.5</v>
      </c>
      <c r="FI60" s="36">
        <v>9.5</v>
      </c>
      <c r="FJ60" s="36">
        <v>17</v>
      </c>
      <c r="FK60" s="36" t="s">
        <v>513</v>
      </c>
      <c r="II60" s="36">
        <v>17.32</v>
      </c>
      <c r="IJ60" s="36">
        <v>15.69</v>
      </c>
      <c r="IK60" s="36">
        <v>10.64</v>
      </c>
      <c r="IL60" s="36">
        <v>18.13</v>
      </c>
      <c r="IM60" s="36" t="s">
        <v>524</v>
      </c>
      <c r="TW60" s="36" t="s">
        <v>523</v>
      </c>
      <c r="TX60" s="36" t="s">
        <v>515</v>
      </c>
      <c r="TY60" s="36">
        <v>1</v>
      </c>
      <c r="TZ60" s="36" t="s">
        <v>504</v>
      </c>
      <c r="UA60" s="36" t="s">
        <v>506</v>
      </c>
      <c r="UB60" s="36">
        <v>1</v>
      </c>
      <c r="UC60" s="36" t="s">
        <v>511</v>
      </c>
      <c r="UD60" s="36">
        <v>3</v>
      </c>
      <c r="UE60" s="36" t="s">
        <v>516</v>
      </c>
      <c r="UF60" s="36">
        <v>17.8</v>
      </c>
      <c r="UG60" s="36">
        <v>13.8</v>
      </c>
      <c r="UH60" s="36">
        <v>7.5</v>
      </c>
      <c r="UI60" s="36">
        <v>19.100000000000001</v>
      </c>
      <c r="UJ60" s="36" t="s">
        <v>513</v>
      </c>
      <c r="UK60" s="36">
        <v>17.09</v>
      </c>
      <c r="UL60" s="36">
        <v>13.9</v>
      </c>
      <c r="UM60" s="36">
        <v>8.8000000000000007</v>
      </c>
      <c r="UN60" s="36">
        <v>18.55</v>
      </c>
      <c r="UO60" s="36" t="s">
        <v>513</v>
      </c>
      <c r="UP60" s="36">
        <v>14.8</v>
      </c>
      <c r="UQ60" s="36">
        <v>14.66</v>
      </c>
      <c r="UR60" s="36">
        <v>9.9</v>
      </c>
      <c r="US60" s="36">
        <v>19</v>
      </c>
      <c r="UT60" s="36" t="s">
        <v>513</v>
      </c>
      <c r="ZF60" s="36">
        <v>16.7</v>
      </c>
      <c r="ZG60" s="36">
        <v>13.1</v>
      </c>
      <c r="ZH60" s="36">
        <v>6.5</v>
      </c>
      <c r="ZI60" s="36">
        <v>19.100000000000001</v>
      </c>
      <c r="ZJ60" s="36" t="s">
        <v>513</v>
      </c>
      <c r="ZK60" s="36">
        <v>16.71</v>
      </c>
      <c r="ZL60" s="36">
        <v>14.34</v>
      </c>
      <c r="ZM60" s="36">
        <v>8</v>
      </c>
      <c r="ZN60" s="36">
        <v>18.86</v>
      </c>
      <c r="ZO60" s="36" t="s">
        <v>513</v>
      </c>
      <c r="ZP60" s="36">
        <v>17.5</v>
      </c>
      <c r="ZQ60" s="36">
        <v>14.74</v>
      </c>
      <c r="ZR60" s="36">
        <v>9.9</v>
      </c>
      <c r="ZS60" s="36">
        <v>17.899999999999999</v>
      </c>
      <c r="ZT60" s="36" t="s">
        <v>513</v>
      </c>
      <c r="AEF60" s="36">
        <v>17.2</v>
      </c>
      <c r="AEG60" s="36">
        <v>13.4</v>
      </c>
      <c r="AEH60" s="36">
        <v>5.6</v>
      </c>
      <c r="AEI60" s="36">
        <v>19.8</v>
      </c>
      <c r="AEJ60" s="36" t="s">
        <v>513</v>
      </c>
      <c r="AEK60" s="36">
        <v>16.71</v>
      </c>
      <c r="AEL60" s="36">
        <v>14</v>
      </c>
      <c r="AEM60" s="36">
        <v>8.43</v>
      </c>
      <c r="AEN60" s="36">
        <v>18.29</v>
      </c>
      <c r="AEO60" s="36" t="s">
        <v>513</v>
      </c>
      <c r="AEP60" s="36">
        <v>18</v>
      </c>
      <c r="AEQ60" s="36">
        <v>15.17</v>
      </c>
      <c r="AER60" s="36">
        <v>10</v>
      </c>
      <c r="AES60" s="36">
        <v>18</v>
      </c>
      <c r="AET60" s="36" t="s">
        <v>513</v>
      </c>
    </row>
    <row r="61" spans="1:826" x14ac:dyDescent="0.2">
      <c r="A61" s="4">
        <v>137</v>
      </c>
      <c r="B61" s="5" t="s">
        <v>1091</v>
      </c>
      <c r="C61" s="26">
        <f t="shared" si="60"/>
        <v>519.85166666666669</v>
      </c>
      <c r="D61" s="4">
        <f t="shared" si="32"/>
        <v>5</v>
      </c>
      <c r="E61" s="35">
        <f t="shared" si="33"/>
        <v>524.85166666666669</v>
      </c>
      <c r="F61" s="4">
        <v>105862</v>
      </c>
      <c r="G61" s="5" t="s">
        <v>694</v>
      </c>
      <c r="H61" s="5" t="s">
        <v>695</v>
      </c>
      <c r="I61" s="5" t="s">
        <v>499</v>
      </c>
      <c r="J61" s="4" t="s">
        <v>500</v>
      </c>
      <c r="K61" s="5" t="s">
        <v>501</v>
      </c>
      <c r="L61" s="5" t="s">
        <v>1045</v>
      </c>
      <c r="M61" s="4" t="s">
        <v>504</v>
      </c>
      <c r="N61" s="5" t="s">
        <v>604</v>
      </c>
      <c r="O61" s="4" t="s">
        <v>1052</v>
      </c>
      <c r="Q61" s="6">
        <f>CHOOSE(MATCH(M61,{"P";"S";"ST2S";"STMG";"ES";"L";"DAEU";"STL";"STI2D";"SCI";"PA";"STAV"},0),0,100,15,0,5,0,0,10,0,20,10,10)</f>
        <v>100</v>
      </c>
      <c r="R61" s="4">
        <v>1</v>
      </c>
      <c r="S61" s="4">
        <v>1</v>
      </c>
      <c r="T61" s="4">
        <v>1</v>
      </c>
      <c r="U61" s="4">
        <f t="shared" si="34"/>
        <v>1</v>
      </c>
      <c r="V61" s="4">
        <v>4</v>
      </c>
      <c r="W61" s="10">
        <f t="shared" si="35"/>
        <v>50</v>
      </c>
      <c r="X61" s="5" t="s">
        <v>693</v>
      </c>
      <c r="Y61" s="4" t="s">
        <v>568</v>
      </c>
      <c r="Z61" s="12">
        <f>CHOOSE(MATCH(Y61,{"Faible";"Moyen";"Assez bon";"Bon";"Très bon"},0),-5,0,0,5,10)</f>
        <v>5</v>
      </c>
      <c r="AA61" s="15">
        <v>18</v>
      </c>
      <c r="AB61" s="4">
        <v>2</v>
      </c>
      <c r="AC61" s="4">
        <v>13</v>
      </c>
      <c r="AD61" s="4">
        <f t="shared" si="36"/>
        <v>5</v>
      </c>
      <c r="AE61" s="4">
        <f t="shared" si="37"/>
        <v>28</v>
      </c>
      <c r="AF61" s="12">
        <f t="shared" si="38"/>
        <v>92</v>
      </c>
      <c r="AG61" s="4">
        <v>17</v>
      </c>
      <c r="AH61" s="4">
        <v>3</v>
      </c>
      <c r="AI61" s="4">
        <v>12.71</v>
      </c>
      <c r="AJ61" s="4">
        <f t="shared" si="39"/>
        <v>4.2899999999999991</v>
      </c>
      <c r="AK61" s="4">
        <f t="shared" si="40"/>
        <v>27</v>
      </c>
      <c r="AL61" s="12">
        <f t="shared" si="41"/>
        <v>86.58</v>
      </c>
      <c r="AM61" s="5">
        <v>15.5</v>
      </c>
      <c r="AN61" s="4">
        <v>3</v>
      </c>
      <c r="AO61" s="4">
        <v>13.5</v>
      </c>
      <c r="AP61" s="4">
        <f t="shared" si="42"/>
        <v>2</v>
      </c>
      <c r="AQ61" s="4">
        <f t="shared" si="61"/>
        <v>27</v>
      </c>
      <c r="AR61" s="12">
        <f t="shared" si="43"/>
        <v>77.5</v>
      </c>
      <c r="AS61" s="20">
        <f t="shared" si="44"/>
        <v>256.08</v>
      </c>
      <c r="AT61" s="4">
        <v>15</v>
      </c>
      <c r="AU61" s="4">
        <v>18</v>
      </c>
      <c r="AV61" s="4">
        <v>20</v>
      </c>
      <c r="AW61" s="24">
        <f t="shared" si="45"/>
        <v>282.58</v>
      </c>
      <c r="AX61" s="28">
        <f t="shared" si="46"/>
        <v>432.58</v>
      </c>
      <c r="AY61" s="41">
        <f t="shared" si="47"/>
        <v>18.200000000000003</v>
      </c>
      <c r="AZ61" s="41">
        <f t="shared" si="48"/>
        <v>13.433333333333332</v>
      </c>
      <c r="BA61" s="9">
        <f t="shared" si="49"/>
        <v>4.766666666666671</v>
      </c>
      <c r="BB61" s="43">
        <f t="shared" si="50"/>
        <v>64.133333333333354</v>
      </c>
      <c r="BC61" s="41">
        <f t="shared" si="51"/>
        <v>17.489999999999998</v>
      </c>
      <c r="BD61" s="41">
        <f t="shared" si="52"/>
        <v>14.08</v>
      </c>
      <c r="BE61" s="9">
        <f t="shared" si="53"/>
        <v>3.4099999999999984</v>
      </c>
      <c r="BF61" s="43">
        <f t="shared" si="54"/>
        <v>59.289999999999992</v>
      </c>
      <c r="BG61" s="41">
        <f t="shared" si="55"/>
        <v>16.166666666666668</v>
      </c>
      <c r="BH61" s="41">
        <f t="shared" si="56"/>
        <v>14.856666666666667</v>
      </c>
      <c r="BI61" s="9">
        <f t="shared" si="57"/>
        <v>1.3100000000000005</v>
      </c>
      <c r="BJ61" s="43">
        <f t="shared" si="58"/>
        <v>51.120000000000005</v>
      </c>
      <c r="BK61" s="45">
        <f t="shared" si="59"/>
        <v>174.54333333333335</v>
      </c>
      <c r="BL61" s="36">
        <v>17</v>
      </c>
      <c r="BM61" s="36">
        <v>3</v>
      </c>
      <c r="BN61" s="36">
        <v>28</v>
      </c>
      <c r="BO61" s="36">
        <v>15.5</v>
      </c>
      <c r="BP61" s="36">
        <v>3</v>
      </c>
      <c r="BQ61" s="36">
        <v>28</v>
      </c>
      <c r="DZ61" s="36">
        <v>15</v>
      </c>
      <c r="EA61" s="36">
        <v>18</v>
      </c>
      <c r="EC61" s="36">
        <v>20</v>
      </c>
      <c r="EN61" s="36" t="s">
        <v>510</v>
      </c>
      <c r="EO61" s="36" t="s">
        <v>503</v>
      </c>
      <c r="EP61" s="36">
        <v>10</v>
      </c>
      <c r="EQ61" s="36" t="s">
        <v>504</v>
      </c>
      <c r="ER61" s="36" t="s">
        <v>506</v>
      </c>
      <c r="ES61" s="36">
        <v>1</v>
      </c>
      <c r="ET61" s="36" t="s">
        <v>511</v>
      </c>
      <c r="EU61" s="36">
        <v>2</v>
      </c>
      <c r="EV61" s="36" t="s">
        <v>512</v>
      </c>
      <c r="EW61" s="36">
        <v>18</v>
      </c>
      <c r="EX61" s="36">
        <v>13</v>
      </c>
      <c r="EY61" s="36">
        <v>8</v>
      </c>
      <c r="EZ61" s="36">
        <v>19</v>
      </c>
      <c r="FA61" s="36" t="s">
        <v>513</v>
      </c>
      <c r="FB61" s="36">
        <v>17</v>
      </c>
      <c r="FC61" s="36">
        <v>12.71</v>
      </c>
      <c r="FD61" s="36">
        <v>8.1999999999999993</v>
      </c>
      <c r="FE61" s="36">
        <v>18.399999999999999</v>
      </c>
      <c r="FF61" s="36" t="s">
        <v>513</v>
      </c>
      <c r="FG61" s="36">
        <v>15.5</v>
      </c>
      <c r="FH61" s="36">
        <v>13.5</v>
      </c>
      <c r="FI61" s="36">
        <v>9.5</v>
      </c>
      <c r="FJ61" s="36">
        <v>17</v>
      </c>
      <c r="FK61" s="36" t="s">
        <v>513</v>
      </c>
      <c r="ID61" s="36">
        <v>15.9</v>
      </c>
      <c r="IE61" s="36">
        <v>13.63</v>
      </c>
      <c r="IF61" s="36">
        <v>8.1999999999999993</v>
      </c>
      <c r="IG61" s="36">
        <v>17.3</v>
      </c>
      <c r="IH61" s="36" t="s">
        <v>524</v>
      </c>
      <c r="TW61" s="36" t="s">
        <v>523</v>
      </c>
      <c r="TX61" s="36" t="s">
        <v>515</v>
      </c>
      <c r="TY61" s="36">
        <v>1</v>
      </c>
      <c r="TZ61" s="36" t="s">
        <v>504</v>
      </c>
      <c r="UA61" s="36" t="s">
        <v>506</v>
      </c>
      <c r="UB61" s="36">
        <v>1</v>
      </c>
      <c r="UC61" s="36" t="s">
        <v>511</v>
      </c>
      <c r="UD61" s="36">
        <v>3</v>
      </c>
      <c r="UE61" s="36" t="s">
        <v>516</v>
      </c>
      <c r="UF61" s="36">
        <v>17.600000000000001</v>
      </c>
      <c r="UG61" s="36">
        <v>13.8</v>
      </c>
      <c r="UH61" s="36">
        <v>7.5</v>
      </c>
      <c r="UI61" s="36">
        <v>19.100000000000001</v>
      </c>
      <c r="UJ61" s="36" t="s">
        <v>513</v>
      </c>
      <c r="UK61" s="36">
        <v>17.64</v>
      </c>
      <c r="UL61" s="36">
        <v>13.9</v>
      </c>
      <c r="UM61" s="36">
        <v>8.8000000000000007</v>
      </c>
      <c r="UN61" s="36">
        <v>18.55</v>
      </c>
      <c r="UO61" s="36" t="s">
        <v>513</v>
      </c>
      <c r="UP61" s="36">
        <v>16.899999999999999</v>
      </c>
      <c r="UQ61" s="36">
        <v>14.66</v>
      </c>
      <c r="UR61" s="36">
        <v>9.9</v>
      </c>
      <c r="US61" s="36">
        <v>19</v>
      </c>
      <c r="UT61" s="36" t="s">
        <v>513</v>
      </c>
      <c r="ZF61" s="36">
        <v>17.3</v>
      </c>
      <c r="ZG61" s="36">
        <v>13.1</v>
      </c>
      <c r="ZH61" s="36">
        <v>6.5</v>
      </c>
      <c r="ZI61" s="36">
        <v>19.100000000000001</v>
      </c>
      <c r="ZJ61" s="36" t="s">
        <v>513</v>
      </c>
      <c r="ZK61" s="36">
        <v>17.829999999999998</v>
      </c>
      <c r="ZL61" s="36">
        <v>14.34</v>
      </c>
      <c r="ZM61" s="36">
        <v>8</v>
      </c>
      <c r="ZN61" s="36">
        <v>18.86</v>
      </c>
      <c r="ZO61" s="36" t="s">
        <v>513</v>
      </c>
      <c r="ZP61" s="36">
        <v>13.9</v>
      </c>
      <c r="ZQ61" s="36">
        <v>14.74</v>
      </c>
      <c r="ZR61" s="36">
        <v>9.9</v>
      </c>
      <c r="ZS61" s="36">
        <v>17.899999999999999</v>
      </c>
      <c r="ZT61" s="36" t="s">
        <v>513</v>
      </c>
      <c r="AEF61" s="36">
        <v>19.7</v>
      </c>
      <c r="AEG61" s="36">
        <v>13.4</v>
      </c>
      <c r="AEH61" s="36">
        <v>5.6</v>
      </c>
      <c r="AEI61" s="36">
        <v>19.8</v>
      </c>
      <c r="AEJ61" s="36" t="s">
        <v>513</v>
      </c>
      <c r="AEK61" s="36">
        <v>17</v>
      </c>
      <c r="AEL61" s="36">
        <v>14</v>
      </c>
      <c r="AEM61" s="36">
        <v>8.43</v>
      </c>
      <c r="AEN61" s="36">
        <v>18.29</v>
      </c>
      <c r="AEO61" s="36" t="s">
        <v>513</v>
      </c>
      <c r="AEP61" s="36">
        <v>17.7</v>
      </c>
      <c r="AEQ61" s="36">
        <v>15.17</v>
      </c>
      <c r="AER61" s="36">
        <v>10</v>
      </c>
      <c r="AES61" s="36">
        <v>18</v>
      </c>
      <c r="AET61" s="36" t="s">
        <v>513</v>
      </c>
    </row>
    <row r="62" spans="1:826" x14ac:dyDescent="0.2">
      <c r="A62" s="4">
        <v>137</v>
      </c>
      <c r="B62" s="5" t="s">
        <v>1090</v>
      </c>
      <c r="C62" s="26">
        <f t="shared" si="60"/>
        <v>380.77388888888891</v>
      </c>
      <c r="D62" s="4">
        <f t="shared" si="32"/>
        <v>5</v>
      </c>
      <c r="E62" s="35">
        <f t="shared" si="33"/>
        <v>385.77388888888891</v>
      </c>
      <c r="F62" s="4">
        <v>105873</v>
      </c>
      <c r="G62" s="5" t="s">
        <v>696</v>
      </c>
      <c r="H62" s="5" t="s">
        <v>697</v>
      </c>
      <c r="I62" s="5" t="s">
        <v>499</v>
      </c>
      <c r="J62" s="4" t="s">
        <v>500</v>
      </c>
      <c r="K62" s="5" t="s">
        <v>501</v>
      </c>
      <c r="L62" s="5" t="s">
        <v>1045</v>
      </c>
      <c r="M62" s="4" t="s">
        <v>504</v>
      </c>
      <c r="N62" s="5" t="s">
        <v>604</v>
      </c>
      <c r="O62" s="4" t="s">
        <v>1052</v>
      </c>
      <c r="Q62" s="6">
        <f>CHOOSE(MATCH(M62,{"P";"S";"ST2S";"STMG";"ES";"L";"DAEU";"STL";"STI2D";"SCI";"PA";"STAV"},0),0,100,15,0,5,0,0,10,0,20,10,10)</f>
        <v>100</v>
      </c>
      <c r="R62" s="4">
        <v>2</v>
      </c>
      <c r="S62" s="4">
        <v>2</v>
      </c>
      <c r="T62" s="4">
        <v>2</v>
      </c>
      <c r="U62" s="4">
        <f t="shared" si="34"/>
        <v>3</v>
      </c>
      <c r="V62" s="4">
        <v>2</v>
      </c>
      <c r="W62" s="10">
        <f t="shared" si="35"/>
        <v>22.222222222222221</v>
      </c>
      <c r="X62" s="5" t="s">
        <v>698</v>
      </c>
      <c r="Y62" s="4" t="s">
        <v>568</v>
      </c>
      <c r="Z62" s="12">
        <f>CHOOSE(MATCH(Y62,{"Faible";"Moyen";"Assez bon";"Bon";"Très bon"},0),-5,0,0,5,10)</f>
        <v>5</v>
      </c>
      <c r="AA62" s="15">
        <v>14</v>
      </c>
      <c r="AB62" s="4">
        <v>10</v>
      </c>
      <c r="AC62" s="4">
        <v>13</v>
      </c>
      <c r="AD62" s="4">
        <f t="shared" si="36"/>
        <v>1</v>
      </c>
      <c r="AE62" s="4">
        <f t="shared" si="37"/>
        <v>20</v>
      </c>
      <c r="AF62" s="12">
        <f t="shared" si="38"/>
        <v>64</v>
      </c>
      <c r="AG62" s="4">
        <v>10.6</v>
      </c>
      <c r="AH62" s="4">
        <v>19</v>
      </c>
      <c r="AI62" s="4">
        <v>12.71</v>
      </c>
      <c r="AJ62" s="4">
        <f t="shared" si="39"/>
        <v>-2.1100000000000012</v>
      </c>
      <c r="AK62" s="4">
        <f t="shared" si="40"/>
        <v>11</v>
      </c>
      <c r="AL62" s="12">
        <f t="shared" si="41"/>
        <v>38.58</v>
      </c>
      <c r="AM62" s="5">
        <v>14.5</v>
      </c>
      <c r="AN62" s="4">
        <v>8</v>
      </c>
      <c r="AO62" s="4">
        <v>13.5</v>
      </c>
      <c r="AP62" s="4">
        <f t="shared" si="42"/>
        <v>1</v>
      </c>
      <c r="AQ62" s="4">
        <f t="shared" si="61"/>
        <v>22</v>
      </c>
      <c r="AR62" s="12">
        <f t="shared" si="43"/>
        <v>67.5</v>
      </c>
      <c r="AS62" s="20">
        <f t="shared" si="44"/>
        <v>170.07999999999998</v>
      </c>
      <c r="AT62" s="4">
        <v>14</v>
      </c>
      <c r="AU62" s="4">
        <v>9</v>
      </c>
      <c r="AV62" s="4">
        <v>20</v>
      </c>
      <c r="AW62" s="24">
        <f t="shared" si="45"/>
        <v>191.57999999999998</v>
      </c>
      <c r="AX62" s="28">
        <f t="shared" si="46"/>
        <v>313.80222222222221</v>
      </c>
      <c r="AY62" s="41">
        <f t="shared" si="47"/>
        <v>14.766666666666666</v>
      </c>
      <c r="AZ62" s="41">
        <f t="shared" si="48"/>
        <v>13.433333333333332</v>
      </c>
      <c r="BA62" s="9">
        <f t="shared" si="49"/>
        <v>1.3333333333333339</v>
      </c>
      <c r="BB62" s="43">
        <f t="shared" si="50"/>
        <v>46.966666666666669</v>
      </c>
      <c r="BC62" s="41">
        <f t="shared" si="51"/>
        <v>15.07</v>
      </c>
      <c r="BD62" s="41">
        <f t="shared" si="52"/>
        <v>14.08</v>
      </c>
      <c r="BE62" s="9">
        <f t="shared" si="53"/>
        <v>0.99000000000000021</v>
      </c>
      <c r="BF62" s="43">
        <f t="shared" si="54"/>
        <v>47.19</v>
      </c>
      <c r="BG62" s="41">
        <f t="shared" si="55"/>
        <v>13.9</v>
      </c>
      <c r="BH62" s="41">
        <f t="shared" si="56"/>
        <v>14.856666666666667</v>
      </c>
      <c r="BI62" s="9">
        <f t="shared" si="57"/>
        <v>-0.956666666666667</v>
      </c>
      <c r="BJ62" s="43">
        <f t="shared" si="58"/>
        <v>39.786666666666669</v>
      </c>
      <c r="BK62" s="45">
        <f t="shared" si="59"/>
        <v>133.94333333333333</v>
      </c>
      <c r="BL62" s="36">
        <v>10.6</v>
      </c>
      <c r="BM62" s="36">
        <v>19</v>
      </c>
      <c r="BN62" s="36">
        <v>28</v>
      </c>
      <c r="BO62" s="36">
        <v>14.5</v>
      </c>
      <c r="BP62" s="36">
        <v>8</v>
      </c>
      <c r="BQ62" s="36">
        <v>28</v>
      </c>
      <c r="DZ62" s="36">
        <v>14</v>
      </c>
      <c r="EA62" s="36">
        <v>9</v>
      </c>
      <c r="EC62" s="36">
        <v>20</v>
      </c>
      <c r="EN62" s="36" t="s">
        <v>510</v>
      </c>
      <c r="EO62" s="36" t="s">
        <v>503</v>
      </c>
      <c r="EP62" s="36">
        <v>10</v>
      </c>
      <c r="EQ62" s="36" t="s">
        <v>504</v>
      </c>
      <c r="ER62" s="36" t="s">
        <v>506</v>
      </c>
      <c r="ES62" s="36">
        <v>1</v>
      </c>
      <c r="ET62" s="36" t="s">
        <v>511</v>
      </c>
      <c r="EU62" s="36">
        <v>2</v>
      </c>
      <c r="EV62" s="36" t="s">
        <v>512</v>
      </c>
      <c r="EW62" s="36">
        <v>14</v>
      </c>
      <c r="EX62" s="36">
        <v>13</v>
      </c>
      <c r="EY62" s="36">
        <v>8</v>
      </c>
      <c r="EZ62" s="36">
        <v>19</v>
      </c>
      <c r="FA62" s="36" t="s">
        <v>513</v>
      </c>
      <c r="FB62" s="36">
        <v>10.6</v>
      </c>
      <c r="FC62" s="36">
        <v>12.71</v>
      </c>
      <c r="FD62" s="36">
        <v>8.1999999999999993</v>
      </c>
      <c r="FE62" s="36">
        <v>18.399999999999999</v>
      </c>
      <c r="FF62" s="36" t="s">
        <v>513</v>
      </c>
      <c r="FG62" s="36">
        <v>14.5</v>
      </c>
      <c r="FH62" s="36">
        <v>13.5</v>
      </c>
      <c r="FI62" s="36">
        <v>9.5</v>
      </c>
      <c r="FJ62" s="36">
        <v>17</v>
      </c>
      <c r="FK62" s="36" t="s">
        <v>513</v>
      </c>
      <c r="II62" s="36">
        <v>17.3</v>
      </c>
      <c r="IJ62" s="36">
        <v>15.7</v>
      </c>
      <c r="IK62" s="36">
        <v>10.6</v>
      </c>
      <c r="IL62" s="36">
        <v>18.100000000000001</v>
      </c>
      <c r="IM62" s="36" t="s">
        <v>524</v>
      </c>
      <c r="TW62" s="36" t="s">
        <v>523</v>
      </c>
      <c r="TX62" s="36" t="s">
        <v>515</v>
      </c>
      <c r="TY62" s="36">
        <v>1</v>
      </c>
      <c r="TZ62" s="36" t="s">
        <v>504</v>
      </c>
      <c r="UA62" s="36" t="s">
        <v>506</v>
      </c>
      <c r="UB62" s="36">
        <v>1</v>
      </c>
      <c r="UC62" s="36" t="s">
        <v>511</v>
      </c>
      <c r="UD62" s="36">
        <v>3</v>
      </c>
      <c r="UE62" s="36" t="s">
        <v>516</v>
      </c>
      <c r="UF62" s="36">
        <v>16</v>
      </c>
      <c r="UG62" s="36">
        <v>13.8</v>
      </c>
      <c r="UH62" s="36">
        <v>7.5</v>
      </c>
      <c r="UI62" s="36">
        <v>19.100000000000001</v>
      </c>
      <c r="UJ62" s="36" t="s">
        <v>513</v>
      </c>
      <c r="UK62" s="36">
        <v>17.64</v>
      </c>
      <c r="UL62" s="36">
        <v>13.9</v>
      </c>
      <c r="UM62" s="36">
        <v>8.8000000000000007</v>
      </c>
      <c r="UN62" s="36">
        <v>18.55</v>
      </c>
      <c r="UO62" s="36" t="s">
        <v>513</v>
      </c>
      <c r="UP62" s="36">
        <v>14.3</v>
      </c>
      <c r="UQ62" s="36">
        <v>14.66</v>
      </c>
      <c r="UR62" s="36">
        <v>9.9</v>
      </c>
      <c r="US62" s="36">
        <v>19</v>
      </c>
      <c r="UT62" s="36" t="s">
        <v>513</v>
      </c>
      <c r="ZF62" s="36">
        <v>13.8</v>
      </c>
      <c r="ZG62" s="36">
        <v>13.1</v>
      </c>
      <c r="ZH62" s="36">
        <v>6.5</v>
      </c>
      <c r="ZI62" s="36">
        <v>19.100000000000001</v>
      </c>
      <c r="ZJ62" s="36" t="s">
        <v>513</v>
      </c>
      <c r="ZK62" s="36">
        <v>16</v>
      </c>
      <c r="ZL62" s="36">
        <v>14.34</v>
      </c>
      <c r="ZM62" s="36">
        <v>8</v>
      </c>
      <c r="ZN62" s="36">
        <v>18.86</v>
      </c>
      <c r="ZO62" s="36" t="s">
        <v>513</v>
      </c>
      <c r="ZP62" s="36">
        <v>15.5</v>
      </c>
      <c r="ZQ62" s="36">
        <v>14.74</v>
      </c>
      <c r="ZR62" s="36">
        <v>9.9</v>
      </c>
      <c r="ZS62" s="36">
        <v>17.899999999999999</v>
      </c>
      <c r="ZT62" s="36" t="s">
        <v>513</v>
      </c>
      <c r="AEF62" s="36">
        <v>14.5</v>
      </c>
      <c r="AEG62" s="36">
        <v>13.4</v>
      </c>
      <c r="AEH62" s="36">
        <v>5.6</v>
      </c>
      <c r="AEI62" s="36">
        <v>19.8</v>
      </c>
      <c r="AEJ62" s="36" t="s">
        <v>513</v>
      </c>
      <c r="AEK62" s="36">
        <v>11.57</v>
      </c>
      <c r="AEL62" s="36">
        <v>14</v>
      </c>
      <c r="AEM62" s="36">
        <v>8.43</v>
      </c>
      <c r="AEN62" s="36">
        <v>18.29</v>
      </c>
      <c r="AEO62" s="36" t="s">
        <v>513</v>
      </c>
      <c r="AEP62" s="36">
        <v>11.9</v>
      </c>
      <c r="AEQ62" s="36">
        <v>15.17</v>
      </c>
      <c r="AER62" s="36">
        <v>10</v>
      </c>
      <c r="AES62" s="36">
        <v>18</v>
      </c>
      <c r="AET62" s="36" t="s">
        <v>513</v>
      </c>
    </row>
    <row r="63" spans="1:826" x14ac:dyDescent="0.2">
      <c r="A63" s="4">
        <v>137</v>
      </c>
      <c r="B63" s="5" t="s">
        <v>1091</v>
      </c>
      <c r="C63" s="26">
        <f t="shared" si="60"/>
        <v>468.98833333333334</v>
      </c>
      <c r="D63" s="4">
        <f t="shared" si="32"/>
        <v>5</v>
      </c>
      <c r="E63" s="35">
        <f t="shared" si="33"/>
        <v>473.98833333333334</v>
      </c>
      <c r="F63" s="4">
        <v>105889</v>
      </c>
      <c r="G63" s="5" t="s">
        <v>699</v>
      </c>
      <c r="H63" s="5" t="s">
        <v>700</v>
      </c>
      <c r="I63" s="5" t="s">
        <v>499</v>
      </c>
      <c r="J63" s="4" t="s">
        <v>500</v>
      </c>
      <c r="K63" s="5" t="s">
        <v>501</v>
      </c>
      <c r="L63" s="5" t="s">
        <v>1045</v>
      </c>
      <c r="M63" s="4" t="s">
        <v>504</v>
      </c>
      <c r="N63" s="5" t="s">
        <v>631</v>
      </c>
      <c r="O63" s="4" t="s">
        <v>1052</v>
      </c>
      <c r="Q63" s="6">
        <f>CHOOSE(MATCH(M63,{"P";"S";"ST2S";"STMG";"ES";"L";"DAEU";"STL";"STI2D";"SCI";"PA";"STAV"},0),0,100,15,0,5,0,0,10,0,20,10,10)</f>
        <v>100</v>
      </c>
      <c r="R63" s="4">
        <v>1</v>
      </c>
      <c r="S63" s="4">
        <v>1</v>
      </c>
      <c r="T63" s="4">
        <v>1</v>
      </c>
      <c r="U63" s="4">
        <f t="shared" si="34"/>
        <v>1</v>
      </c>
      <c r="V63" s="4">
        <v>4</v>
      </c>
      <c r="W63" s="10">
        <f t="shared" si="35"/>
        <v>50</v>
      </c>
      <c r="X63" s="5" t="s">
        <v>701</v>
      </c>
      <c r="Y63" s="4" t="s">
        <v>568</v>
      </c>
      <c r="Z63" s="12">
        <f>CHOOSE(MATCH(Y63,{"Faible";"Moyen";"Assez bon";"Bon";"Très bon"},0),-5,0,0,5,10)</f>
        <v>5</v>
      </c>
      <c r="AA63" s="15">
        <v>15.5</v>
      </c>
      <c r="AB63" s="4">
        <v>7</v>
      </c>
      <c r="AC63" s="4">
        <v>13.3</v>
      </c>
      <c r="AD63" s="4">
        <f t="shared" si="36"/>
        <v>2.1999999999999993</v>
      </c>
      <c r="AE63" s="4">
        <f t="shared" si="37"/>
        <v>23</v>
      </c>
      <c r="AF63" s="12">
        <f t="shared" si="38"/>
        <v>73.900000000000006</v>
      </c>
      <c r="AG63" s="4">
        <v>14</v>
      </c>
      <c r="AH63" s="4">
        <v>8</v>
      </c>
      <c r="AI63" s="4">
        <v>11.52</v>
      </c>
      <c r="AJ63" s="4">
        <f t="shared" si="39"/>
        <v>2.4800000000000004</v>
      </c>
      <c r="AK63" s="4">
        <f t="shared" si="40"/>
        <v>22</v>
      </c>
      <c r="AL63" s="12">
        <f t="shared" si="41"/>
        <v>68.960000000000008</v>
      </c>
      <c r="AM63" s="5">
        <v>16.75</v>
      </c>
      <c r="AN63" s="4">
        <v>5</v>
      </c>
      <c r="AO63" s="4">
        <v>13.39</v>
      </c>
      <c r="AP63" s="4">
        <f t="shared" si="42"/>
        <v>3.3599999999999994</v>
      </c>
      <c r="AQ63" s="4">
        <f t="shared" si="61"/>
        <v>25</v>
      </c>
      <c r="AR63" s="12">
        <f t="shared" si="43"/>
        <v>81.97</v>
      </c>
      <c r="AS63" s="20">
        <f t="shared" si="44"/>
        <v>224.83</v>
      </c>
      <c r="AT63" s="4">
        <v>13</v>
      </c>
      <c r="AU63" s="4">
        <v>11</v>
      </c>
      <c r="AV63" s="4">
        <v>19</v>
      </c>
      <c r="AW63" s="24">
        <f t="shared" si="45"/>
        <v>246.33</v>
      </c>
      <c r="AX63" s="28">
        <f t="shared" si="46"/>
        <v>396.33000000000004</v>
      </c>
      <c r="AY63" s="41">
        <f t="shared" si="47"/>
        <v>13.733333333333334</v>
      </c>
      <c r="AZ63" s="41">
        <f t="shared" si="48"/>
        <v>12.833333333333334</v>
      </c>
      <c r="BA63" s="9">
        <f t="shared" si="49"/>
        <v>0.90000000000000036</v>
      </c>
      <c r="BB63" s="43">
        <f t="shared" si="50"/>
        <v>43</v>
      </c>
      <c r="BC63" s="41">
        <f t="shared" si="51"/>
        <v>16</v>
      </c>
      <c r="BD63" s="41">
        <f t="shared" si="52"/>
        <v>13.503333333333332</v>
      </c>
      <c r="BE63" s="9">
        <f t="shared" si="53"/>
        <v>2.4966666666666679</v>
      </c>
      <c r="BF63" s="43">
        <f t="shared" si="54"/>
        <v>52.993333333333339</v>
      </c>
      <c r="BG63" s="41">
        <f t="shared" si="55"/>
        <v>15.543333333333331</v>
      </c>
      <c r="BH63" s="41">
        <f t="shared" si="56"/>
        <v>14.196666666666665</v>
      </c>
      <c r="BI63" s="9">
        <f t="shared" si="57"/>
        <v>1.3466666666666658</v>
      </c>
      <c r="BJ63" s="43">
        <f t="shared" si="58"/>
        <v>49.323333333333323</v>
      </c>
      <c r="BK63" s="45">
        <f t="shared" si="59"/>
        <v>145.31666666666666</v>
      </c>
      <c r="BL63" s="36">
        <v>14</v>
      </c>
      <c r="BM63" s="36">
        <v>8</v>
      </c>
      <c r="BN63" s="36">
        <v>27</v>
      </c>
      <c r="BO63" s="36">
        <v>16.75</v>
      </c>
      <c r="BP63" s="36">
        <v>5</v>
      </c>
      <c r="BQ63" s="36">
        <v>27</v>
      </c>
      <c r="DZ63" s="36">
        <v>13</v>
      </c>
      <c r="EA63" s="36">
        <v>11</v>
      </c>
      <c r="EC63" s="36">
        <v>19</v>
      </c>
      <c r="EN63" s="36" t="s">
        <v>510</v>
      </c>
      <c r="EO63" s="36" t="s">
        <v>503</v>
      </c>
      <c r="EP63" s="36">
        <v>10</v>
      </c>
      <c r="EQ63" s="36" t="s">
        <v>504</v>
      </c>
      <c r="ER63" s="36" t="s">
        <v>506</v>
      </c>
      <c r="ES63" s="36">
        <v>1</v>
      </c>
      <c r="ET63" s="36" t="s">
        <v>511</v>
      </c>
      <c r="EU63" s="36">
        <v>2</v>
      </c>
      <c r="EV63" s="36" t="s">
        <v>512</v>
      </c>
      <c r="EW63" s="36">
        <v>15.5</v>
      </c>
      <c r="EX63" s="36">
        <v>13.3</v>
      </c>
      <c r="EY63" s="36">
        <v>4</v>
      </c>
      <c r="EZ63" s="36">
        <v>18.5</v>
      </c>
      <c r="FA63" s="36" t="s">
        <v>513</v>
      </c>
      <c r="FB63" s="36">
        <v>14</v>
      </c>
      <c r="FC63" s="36">
        <v>11.52</v>
      </c>
      <c r="FD63" s="36">
        <v>4.9000000000000004</v>
      </c>
      <c r="FE63" s="36">
        <v>16.600000000000001</v>
      </c>
      <c r="FF63" s="36" t="s">
        <v>513</v>
      </c>
      <c r="FG63" s="36">
        <v>16.75</v>
      </c>
      <c r="FH63" s="36">
        <v>13.39</v>
      </c>
      <c r="FI63" s="36">
        <v>6</v>
      </c>
      <c r="FJ63" s="36">
        <v>19.309999999999999</v>
      </c>
      <c r="FK63" s="36" t="s">
        <v>513</v>
      </c>
      <c r="ID63" s="36">
        <v>18.600000000000001</v>
      </c>
      <c r="IE63" s="36">
        <v>15.02</v>
      </c>
      <c r="IF63" s="36">
        <v>8.1</v>
      </c>
      <c r="IG63" s="36">
        <v>18.7</v>
      </c>
      <c r="IH63" s="36" t="s">
        <v>524</v>
      </c>
      <c r="TW63" s="36" t="s">
        <v>523</v>
      </c>
      <c r="TX63" s="36" t="s">
        <v>515</v>
      </c>
      <c r="TY63" s="36">
        <v>1</v>
      </c>
      <c r="TZ63" s="36" t="s">
        <v>504</v>
      </c>
      <c r="UA63" s="36" t="s">
        <v>506</v>
      </c>
      <c r="UB63" s="36">
        <v>1</v>
      </c>
      <c r="UC63" s="36" t="s">
        <v>511</v>
      </c>
      <c r="UD63" s="36">
        <v>3</v>
      </c>
      <c r="UE63" s="36" t="s">
        <v>516</v>
      </c>
      <c r="UF63" s="36">
        <v>13.1</v>
      </c>
      <c r="UG63" s="36">
        <v>13.3</v>
      </c>
      <c r="UH63" s="36">
        <v>7</v>
      </c>
      <c r="UI63" s="36">
        <v>18.2</v>
      </c>
      <c r="UJ63" s="36" t="s">
        <v>513</v>
      </c>
      <c r="UK63" s="36">
        <v>16.3</v>
      </c>
      <c r="UL63" s="36">
        <v>13.7</v>
      </c>
      <c r="UM63" s="36">
        <v>9.6</v>
      </c>
      <c r="UN63" s="36">
        <v>18.3</v>
      </c>
      <c r="UO63" s="36" t="s">
        <v>513</v>
      </c>
      <c r="UP63" s="36">
        <v>14.27</v>
      </c>
      <c r="UQ63" s="36">
        <v>13.79</v>
      </c>
      <c r="UR63" s="36">
        <v>9.85</v>
      </c>
      <c r="US63" s="36">
        <v>17.03</v>
      </c>
      <c r="UT63" s="36" t="s">
        <v>513</v>
      </c>
      <c r="ZF63" s="36">
        <v>13.1</v>
      </c>
      <c r="ZG63" s="36">
        <v>11.8</v>
      </c>
      <c r="ZH63" s="36">
        <v>5.8</v>
      </c>
      <c r="ZI63" s="36">
        <v>17.899999999999999</v>
      </c>
      <c r="ZJ63" s="36" t="s">
        <v>513</v>
      </c>
      <c r="ZK63" s="36">
        <v>15</v>
      </c>
      <c r="ZL63" s="36">
        <v>13.95</v>
      </c>
      <c r="ZM63" s="36">
        <v>10</v>
      </c>
      <c r="ZN63" s="36">
        <v>18.399999999999999</v>
      </c>
      <c r="ZO63" s="36" t="s">
        <v>513</v>
      </c>
      <c r="ZP63" s="36">
        <v>15.95</v>
      </c>
      <c r="ZQ63" s="36">
        <v>14.15</v>
      </c>
      <c r="ZR63" s="36">
        <v>9.39</v>
      </c>
      <c r="ZS63" s="36">
        <v>17.95</v>
      </c>
      <c r="ZT63" s="36" t="s">
        <v>513</v>
      </c>
      <c r="AEF63" s="36">
        <v>15</v>
      </c>
      <c r="AEG63" s="36">
        <v>13.4</v>
      </c>
      <c r="AEH63" s="36">
        <v>8.6</v>
      </c>
      <c r="AEI63" s="36">
        <v>18.899999999999999</v>
      </c>
      <c r="AEJ63" s="36" t="s">
        <v>513</v>
      </c>
      <c r="AEK63" s="36">
        <v>16.7</v>
      </c>
      <c r="AEL63" s="36">
        <v>12.86</v>
      </c>
      <c r="AEM63" s="36">
        <v>6.1</v>
      </c>
      <c r="AEN63" s="36">
        <v>18.100000000000001</v>
      </c>
      <c r="AEO63" s="36" t="s">
        <v>513</v>
      </c>
      <c r="AEP63" s="36">
        <v>16.41</v>
      </c>
      <c r="AEQ63" s="36">
        <v>14.65</v>
      </c>
      <c r="AER63" s="36">
        <v>11.31</v>
      </c>
      <c r="AES63" s="36">
        <v>17.34</v>
      </c>
      <c r="AET63" s="36" t="s">
        <v>513</v>
      </c>
    </row>
    <row r="64" spans="1:826" x14ac:dyDescent="0.2">
      <c r="A64" s="4">
        <v>137</v>
      </c>
      <c r="B64" s="5" t="s">
        <v>1090</v>
      </c>
      <c r="C64" s="26">
        <f t="shared" si="60"/>
        <v>192.495</v>
      </c>
      <c r="D64" s="4">
        <f t="shared" si="32"/>
        <v>5</v>
      </c>
      <c r="E64" s="35">
        <f t="shared" si="33"/>
        <v>197.495</v>
      </c>
      <c r="F64" s="4">
        <v>105892</v>
      </c>
      <c r="G64" s="5" t="s">
        <v>702</v>
      </c>
      <c r="H64" s="5" t="s">
        <v>703</v>
      </c>
      <c r="I64" s="5" t="s">
        <v>499</v>
      </c>
      <c r="J64" s="4" t="s">
        <v>500</v>
      </c>
      <c r="K64" s="5" t="s">
        <v>501</v>
      </c>
      <c r="L64" s="5" t="s">
        <v>1045</v>
      </c>
      <c r="M64" s="4" t="s">
        <v>504</v>
      </c>
      <c r="N64" s="5" t="s">
        <v>644</v>
      </c>
      <c r="O64" s="4" t="s">
        <v>1052</v>
      </c>
      <c r="Q64" s="6">
        <f>CHOOSE(MATCH(M64,{"P";"S";"ST2S";"STMG";"ES";"L";"DAEU";"STL";"STI2D";"SCI";"PA";"STAV"},0),0,100,15,0,5,0,0,10,0,20,10,10)</f>
        <v>100</v>
      </c>
      <c r="R64" s="4">
        <v>4</v>
      </c>
      <c r="S64" s="4">
        <v>3</v>
      </c>
      <c r="T64" s="4">
        <v>4</v>
      </c>
      <c r="U64" s="4">
        <f t="shared" si="34"/>
        <v>4</v>
      </c>
      <c r="V64" s="4">
        <v>1</v>
      </c>
      <c r="W64" s="10">
        <f t="shared" si="35"/>
        <v>13.333333333333334</v>
      </c>
      <c r="X64" s="5" t="s">
        <v>704</v>
      </c>
      <c r="Y64" s="4" t="s">
        <v>568</v>
      </c>
      <c r="Z64" s="12">
        <f>CHOOSE(MATCH(Y64,{"Faible";"Moyen";"Assez bon";"Bon";"Très bon"},0),-5,0,0,5,10)</f>
        <v>5</v>
      </c>
      <c r="AA64" s="15">
        <v>6.7</v>
      </c>
      <c r="AB64" s="4">
        <v>27</v>
      </c>
      <c r="AC64" s="4">
        <v>12.53</v>
      </c>
      <c r="AD64" s="4">
        <f t="shared" si="36"/>
        <v>-5.8299999999999992</v>
      </c>
      <c r="AE64" s="4">
        <f t="shared" si="37"/>
        <v>3</v>
      </c>
      <c r="AF64" s="12">
        <f t="shared" si="38"/>
        <v>11.440000000000003</v>
      </c>
      <c r="AG64" s="4">
        <v>9.23</v>
      </c>
      <c r="AH64" s="4">
        <v>26</v>
      </c>
      <c r="AI64" s="4">
        <v>13.8</v>
      </c>
      <c r="AJ64" s="4">
        <f t="shared" si="39"/>
        <v>-4.57</v>
      </c>
      <c r="AK64" s="4">
        <f t="shared" si="40"/>
        <v>4</v>
      </c>
      <c r="AL64" s="12">
        <f t="shared" si="41"/>
        <v>22.55</v>
      </c>
      <c r="AM64" s="5">
        <v>7.5</v>
      </c>
      <c r="AN64" s="4">
        <v>27</v>
      </c>
      <c r="AO64" s="4">
        <v>13.93</v>
      </c>
      <c r="AP64" s="4">
        <f t="shared" si="42"/>
        <v>-6.43</v>
      </c>
      <c r="AQ64" s="4">
        <f t="shared" si="61"/>
        <v>3</v>
      </c>
      <c r="AR64" s="12">
        <f t="shared" si="43"/>
        <v>12.64</v>
      </c>
      <c r="AS64" s="20">
        <f t="shared" si="44"/>
        <v>46.63</v>
      </c>
      <c r="AT64" s="4">
        <v>6</v>
      </c>
      <c r="AU64" s="4">
        <v>4</v>
      </c>
      <c r="AV64" s="4">
        <v>20</v>
      </c>
      <c r="AW64" s="24">
        <f t="shared" si="45"/>
        <v>61.63</v>
      </c>
      <c r="AX64" s="28">
        <f t="shared" si="46"/>
        <v>174.96333333333334</v>
      </c>
      <c r="AY64" s="41">
        <f t="shared" si="47"/>
        <v>8.4533333333333331</v>
      </c>
      <c r="AZ64" s="41">
        <f t="shared" si="48"/>
        <v>14.163333333333334</v>
      </c>
      <c r="BA64" s="9">
        <f t="shared" si="49"/>
        <v>-5.7100000000000009</v>
      </c>
      <c r="BB64" s="43">
        <f t="shared" si="50"/>
        <v>13.939999999999998</v>
      </c>
      <c r="BC64" s="41">
        <f t="shared" si="51"/>
        <v>7.0100000000000007</v>
      </c>
      <c r="BD64" s="41">
        <f t="shared" si="52"/>
        <v>13.446666666666665</v>
      </c>
      <c r="BE64" s="9">
        <f t="shared" si="53"/>
        <v>-6.4366666666666648</v>
      </c>
      <c r="BF64" s="43">
        <f t="shared" si="54"/>
        <v>8.1566666666666716</v>
      </c>
      <c r="BG64" s="41">
        <f t="shared" si="55"/>
        <v>8.2333333333333325</v>
      </c>
      <c r="BH64" s="41">
        <f t="shared" si="56"/>
        <v>14.1</v>
      </c>
      <c r="BI64" s="9">
        <f t="shared" si="57"/>
        <v>-5.8666666666666671</v>
      </c>
      <c r="BJ64" s="43">
        <f t="shared" si="58"/>
        <v>12.966666666666661</v>
      </c>
      <c r="BK64" s="45">
        <f t="shared" si="59"/>
        <v>35.063333333333333</v>
      </c>
      <c r="BL64" s="36">
        <v>9.23</v>
      </c>
      <c r="BM64" s="36">
        <v>26</v>
      </c>
      <c r="BN64" s="36">
        <v>27</v>
      </c>
      <c r="BO64" s="36">
        <v>7.5</v>
      </c>
      <c r="BP64" s="36">
        <v>27</v>
      </c>
      <c r="BQ64" s="36">
        <v>27</v>
      </c>
      <c r="DT64" s="36">
        <v>10.64</v>
      </c>
      <c r="DU64" s="36">
        <v>3</v>
      </c>
      <c r="DV64" s="36">
        <v>3</v>
      </c>
      <c r="DZ64" s="36">
        <v>6</v>
      </c>
      <c r="EA64" s="36">
        <v>4</v>
      </c>
      <c r="EC64" s="36">
        <v>20</v>
      </c>
      <c r="EN64" s="36" t="s">
        <v>510</v>
      </c>
      <c r="EO64" s="36" t="s">
        <v>503</v>
      </c>
      <c r="EP64" s="36">
        <v>10</v>
      </c>
      <c r="EQ64" s="36" t="s">
        <v>504</v>
      </c>
      <c r="ER64" s="36" t="s">
        <v>506</v>
      </c>
      <c r="ES64" s="36">
        <v>1</v>
      </c>
      <c r="ET64" s="36" t="s">
        <v>511</v>
      </c>
      <c r="EU64" s="36">
        <v>2</v>
      </c>
      <c r="EV64" s="36" t="s">
        <v>512</v>
      </c>
      <c r="EW64" s="36">
        <v>6.7</v>
      </c>
      <c r="EX64" s="36">
        <v>12.53</v>
      </c>
      <c r="EY64" s="36">
        <v>6.7</v>
      </c>
      <c r="EZ64" s="36">
        <v>19.3</v>
      </c>
      <c r="FA64" s="36" t="s">
        <v>513</v>
      </c>
      <c r="FB64" s="36">
        <v>9.23</v>
      </c>
      <c r="FC64" s="36">
        <v>13.8</v>
      </c>
      <c r="FD64" s="36">
        <v>7.94</v>
      </c>
      <c r="FE64" s="36">
        <v>17.61</v>
      </c>
      <c r="FF64" s="36" t="s">
        <v>513</v>
      </c>
      <c r="FG64" s="36">
        <v>7.5</v>
      </c>
      <c r="FH64" s="36">
        <v>13.93</v>
      </c>
      <c r="FI64" s="36">
        <v>7.5</v>
      </c>
      <c r="FJ64" s="36">
        <v>18.38</v>
      </c>
      <c r="FK64" s="36" t="s">
        <v>513</v>
      </c>
      <c r="II64" s="36">
        <v>10.64</v>
      </c>
      <c r="IJ64" s="36">
        <v>15.69</v>
      </c>
      <c r="IK64" s="36">
        <v>10.64</v>
      </c>
      <c r="IL64" s="36">
        <v>18.13</v>
      </c>
      <c r="IM64" s="36" t="s">
        <v>513</v>
      </c>
      <c r="TW64" s="36" t="s">
        <v>523</v>
      </c>
      <c r="TX64" s="36" t="s">
        <v>515</v>
      </c>
      <c r="TY64" s="36">
        <v>1</v>
      </c>
      <c r="TZ64" s="36" t="s">
        <v>504</v>
      </c>
      <c r="UA64" s="36" t="s">
        <v>506</v>
      </c>
      <c r="UB64" s="36">
        <v>1</v>
      </c>
      <c r="UC64" s="36" t="s">
        <v>511</v>
      </c>
      <c r="UD64" s="36">
        <v>3</v>
      </c>
      <c r="UE64" s="36" t="s">
        <v>516</v>
      </c>
      <c r="UF64" s="36">
        <v>10.36</v>
      </c>
      <c r="UG64" s="36">
        <v>16.05</v>
      </c>
      <c r="UH64" s="36">
        <v>10.36</v>
      </c>
      <c r="UI64" s="36">
        <v>19.8</v>
      </c>
      <c r="UJ64" s="36" t="s">
        <v>513</v>
      </c>
      <c r="UK64" s="36">
        <v>9.9</v>
      </c>
      <c r="UL64" s="36">
        <v>14.35</v>
      </c>
      <c r="UM64" s="36">
        <v>9.5299999999999994</v>
      </c>
      <c r="UN64" s="36">
        <v>18.440000000000001</v>
      </c>
      <c r="UO64" s="36" t="s">
        <v>513</v>
      </c>
      <c r="UP64" s="36">
        <v>10.1</v>
      </c>
      <c r="UQ64" s="36">
        <v>13</v>
      </c>
      <c r="UR64" s="36">
        <v>10.1</v>
      </c>
      <c r="US64" s="36">
        <v>15.5</v>
      </c>
      <c r="UT64" s="36" t="s">
        <v>513</v>
      </c>
      <c r="ZF64" s="36">
        <v>5</v>
      </c>
      <c r="ZG64" s="36">
        <v>12.87</v>
      </c>
      <c r="ZH64" s="36">
        <v>5</v>
      </c>
      <c r="ZI64" s="36">
        <v>17</v>
      </c>
      <c r="ZJ64" s="36" t="s">
        <v>513</v>
      </c>
      <c r="ZK64" s="36">
        <v>4.5</v>
      </c>
      <c r="ZL64" s="36">
        <v>14.37</v>
      </c>
      <c r="ZM64" s="36">
        <v>4.5</v>
      </c>
      <c r="ZN64" s="36">
        <v>17.03</v>
      </c>
      <c r="ZO64" s="36" t="s">
        <v>513</v>
      </c>
      <c r="ZQ64" s="36">
        <v>14</v>
      </c>
      <c r="ZR64" s="36">
        <v>12</v>
      </c>
      <c r="ZS64" s="36">
        <v>16.5</v>
      </c>
      <c r="ZT64" s="36" t="s">
        <v>513</v>
      </c>
      <c r="AEF64" s="36">
        <v>10</v>
      </c>
      <c r="AEG64" s="36">
        <v>13.57</v>
      </c>
      <c r="AEH64" s="36">
        <v>4</v>
      </c>
      <c r="AEI64" s="36">
        <v>20</v>
      </c>
      <c r="AEJ64" s="36" t="s">
        <v>513</v>
      </c>
      <c r="AEK64" s="36">
        <v>6.63</v>
      </c>
      <c r="AEL64" s="36">
        <v>11.62</v>
      </c>
      <c r="AEM64" s="36">
        <v>1</v>
      </c>
      <c r="AEN64" s="36">
        <v>16.38</v>
      </c>
      <c r="AEO64" s="36" t="s">
        <v>513</v>
      </c>
      <c r="AEP64" s="36">
        <v>14.6</v>
      </c>
      <c r="AEQ64" s="36">
        <v>15.3</v>
      </c>
      <c r="AER64" s="36">
        <v>11.3</v>
      </c>
      <c r="AES64" s="36">
        <v>19</v>
      </c>
      <c r="AET64" s="36" t="s">
        <v>513</v>
      </c>
    </row>
    <row r="65" spans="1:921" x14ac:dyDescent="0.2">
      <c r="A65" s="4">
        <v>137</v>
      </c>
      <c r="B65" s="5" t="s">
        <v>1090</v>
      </c>
      <c r="C65" s="26">
        <f t="shared" si="60"/>
        <v>252.28833333333336</v>
      </c>
      <c r="D65" s="4">
        <f t="shared" si="32"/>
        <v>5</v>
      </c>
      <c r="E65" s="35">
        <f t="shared" si="33"/>
        <v>257.28833333333336</v>
      </c>
      <c r="F65" s="4">
        <v>105898</v>
      </c>
      <c r="G65" s="5" t="s">
        <v>705</v>
      </c>
      <c r="H65" s="5" t="s">
        <v>706</v>
      </c>
      <c r="I65" s="5" t="s">
        <v>527</v>
      </c>
      <c r="J65" s="4" t="s">
        <v>500</v>
      </c>
      <c r="K65" s="5" t="s">
        <v>501</v>
      </c>
      <c r="L65" s="5" t="s">
        <v>1045</v>
      </c>
      <c r="M65" s="4" t="s">
        <v>504</v>
      </c>
      <c r="N65" s="5" t="s">
        <v>631</v>
      </c>
      <c r="O65" s="4" t="s">
        <v>1052</v>
      </c>
      <c r="Q65" s="6">
        <f>CHOOSE(MATCH(M65,{"P";"S";"ST2S";"STMG";"ES";"L";"DAEU";"STL";"STI2D";"SCI";"PA";"STAV"},0),0,100,15,0,5,0,0,10,0,20,10,10)</f>
        <v>100</v>
      </c>
      <c r="R65" s="4">
        <v>3</v>
      </c>
      <c r="S65" s="4">
        <v>3</v>
      </c>
      <c r="T65" s="4">
        <v>3</v>
      </c>
      <c r="U65" s="4">
        <f t="shared" si="34"/>
        <v>3</v>
      </c>
      <c r="V65" s="4">
        <v>2</v>
      </c>
      <c r="W65" s="10">
        <f t="shared" si="35"/>
        <v>16.666666666666668</v>
      </c>
      <c r="X65" s="5" t="s">
        <v>707</v>
      </c>
      <c r="Y65" s="4" t="s">
        <v>568</v>
      </c>
      <c r="Z65" s="12">
        <f>CHOOSE(MATCH(Y65,{"Faible";"Moyen";"Assez bon";"Bon";"Très bon"},0),-5,0,0,5,10)</f>
        <v>5</v>
      </c>
      <c r="AA65" s="15">
        <v>9.5</v>
      </c>
      <c r="AB65" s="4">
        <v>25</v>
      </c>
      <c r="AC65" s="4">
        <v>13.3</v>
      </c>
      <c r="AD65" s="4">
        <f t="shared" si="36"/>
        <v>-3.8000000000000007</v>
      </c>
      <c r="AE65" s="4">
        <f t="shared" si="37"/>
        <v>5</v>
      </c>
      <c r="AF65" s="12">
        <f t="shared" si="38"/>
        <v>25.9</v>
      </c>
      <c r="AG65" s="4">
        <v>7.5</v>
      </c>
      <c r="AH65" s="4">
        <v>25</v>
      </c>
      <c r="AI65" s="4">
        <v>11.52</v>
      </c>
      <c r="AJ65" s="4">
        <f t="shared" si="39"/>
        <v>-4.0199999999999996</v>
      </c>
      <c r="AK65" s="4">
        <f t="shared" si="40"/>
        <v>5</v>
      </c>
      <c r="AL65" s="12">
        <f t="shared" si="41"/>
        <v>19.46</v>
      </c>
      <c r="AM65" s="5">
        <v>10.06</v>
      </c>
      <c r="AN65" s="4">
        <v>23</v>
      </c>
      <c r="AO65" s="4">
        <v>13.39</v>
      </c>
      <c r="AP65" s="4">
        <f t="shared" si="42"/>
        <v>-3.33</v>
      </c>
      <c r="AQ65" s="4">
        <f t="shared" si="61"/>
        <v>7</v>
      </c>
      <c r="AR65" s="12">
        <f t="shared" si="43"/>
        <v>30.52</v>
      </c>
      <c r="AS65" s="20">
        <f t="shared" si="44"/>
        <v>75.88</v>
      </c>
      <c r="AT65" s="4">
        <v>10</v>
      </c>
      <c r="AU65" s="4">
        <v>3</v>
      </c>
      <c r="AV65" s="4">
        <v>12</v>
      </c>
      <c r="AW65" s="24">
        <f t="shared" si="45"/>
        <v>88.38</v>
      </c>
      <c r="AX65" s="28">
        <f t="shared" si="46"/>
        <v>205.04666666666668</v>
      </c>
      <c r="AY65" s="41">
        <f t="shared" si="47"/>
        <v>10.766666666666666</v>
      </c>
      <c r="AZ65" s="41">
        <f t="shared" si="48"/>
        <v>12.833333333333334</v>
      </c>
      <c r="BA65" s="9">
        <f t="shared" si="49"/>
        <v>-2.0666666666666682</v>
      </c>
      <c r="BB65" s="43">
        <f t="shared" si="50"/>
        <v>28.166666666666661</v>
      </c>
      <c r="BC65" s="41">
        <f t="shared" si="51"/>
        <v>11.566666666666668</v>
      </c>
      <c r="BD65" s="41">
        <f t="shared" si="52"/>
        <v>13.503333333333332</v>
      </c>
      <c r="BE65" s="9">
        <f t="shared" si="53"/>
        <v>-1.9366666666666639</v>
      </c>
      <c r="BF65" s="43">
        <f t="shared" si="54"/>
        <v>30.826666666666675</v>
      </c>
      <c r="BG65" s="41">
        <f t="shared" si="55"/>
        <v>12.776666666666666</v>
      </c>
      <c r="BH65" s="41">
        <f t="shared" si="56"/>
        <v>14.196666666666665</v>
      </c>
      <c r="BI65" s="9">
        <f t="shared" si="57"/>
        <v>-1.42</v>
      </c>
      <c r="BJ65" s="43">
        <f t="shared" si="58"/>
        <v>35.489999999999995</v>
      </c>
      <c r="BK65" s="45">
        <f t="shared" si="59"/>
        <v>94.483333333333334</v>
      </c>
      <c r="BL65" s="36">
        <v>7.5</v>
      </c>
      <c r="BM65" s="36">
        <v>25</v>
      </c>
      <c r="BN65" s="36">
        <v>27</v>
      </c>
      <c r="BO65" s="36">
        <v>10.06</v>
      </c>
      <c r="BP65" s="36">
        <v>23</v>
      </c>
      <c r="BQ65" s="36">
        <v>27</v>
      </c>
      <c r="DZ65" s="36">
        <v>10</v>
      </c>
      <c r="EA65" s="36">
        <v>3</v>
      </c>
      <c r="EC65" s="36">
        <v>12</v>
      </c>
      <c r="EN65" s="36" t="s">
        <v>510</v>
      </c>
      <c r="EO65" s="36" t="s">
        <v>503</v>
      </c>
      <c r="EP65" s="36">
        <v>10</v>
      </c>
      <c r="EQ65" s="36" t="s">
        <v>504</v>
      </c>
      <c r="ER65" s="36" t="s">
        <v>506</v>
      </c>
      <c r="ES65" s="36">
        <v>1</v>
      </c>
      <c r="ET65" s="36" t="s">
        <v>511</v>
      </c>
      <c r="EU65" s="36">
        <v>2</v>
      </c>
      <c r="EV65" s="36" t="s">
        <v>512</v>
      </c>
      <c r="EW65" s="36">
        <v>9.5</v>
      </c>
      <c r="EX65" s="36">
        <v>13.3</v>
      </c>
      <c r="EY65" s="36">
        <v>4</v>
      </c>
      <c r="EZ65" s="36">
        <v>18.5</v>
      </c>
      <c r="FA65" s="36" t="s">
        <v>513</v>
      </c>
      <c r="FB65" s="36">
        <v>7.5</v>
      </c>
      <c r="FC65" s="36">
        <v>11.52</v>
      </c>
      <c r="FD65" s="36">
        <v>4.9000000000000004</v>
      </c>
      <c r="FE65" s="36">
        <v>16.600000000000001</v>
      </c>
      <c r="FF65" s="36" t="s">
        <v>513</v>
      </c>
      <c r="FG65" s="36">
        <v>10.06</v>
      </c>
      <c r="FH65" s="36">
        <v>13.39</v>
      </c>
      <c r="FI65" s="36">
        <v>6</v>
      </c>
      <c r="FJ65" s="36">
        <v>19.309999999999999</v>
      </c>
      <c r="FK65" s="36" t="s">
        <v>513</v>
      </c>
      <c r="ID65" s="36">
        <v>13.7</v>
      </c>
      <c r="IE65" s="36">
        <v>15.02</v>
      </c>
      <c r="IF65" s="36">
        <v>8.1</v>
      </c>
      <c r="IG65" s="36">
        <v>18.7</v>
      </c>
      <c r="IH65" s="36" t="s">
        <v>524</v>
      </c>
      <c r="TW65" s="36" t="s">
        <v>523</v>
      </c>
      <c r="TX65" s="36" t="s">
        <v>515</v>
      </c>
      <c r="TY65" s="36">
        <v>1</v>
      </c>
      <c r="TZ65" s="36" t="s">
        <v>504</v>
      </c>
      <c r="UA65" s="36" t="s">
        <v>506</v>
      </c>
      <c r="UB65" s="36">
        <v>1</v>
      </c>
      <c r="UC65" s="36" t="s">
        <v>511</v>
      </c>
      <c r="UD65" s="36">
        <v>3</v>
      </c>
      <c r="UE65" s="36" t="s">
        <v>516</v>
      </c>
      <c r="UF65" s="36">
        <v>12.7</v>
      </c>
      <c r="UG65" s="36">
        <v>13.3</v>
      </c>
      <c r="UH65" s="36">
        <v>7</v>
      </c>
      <c r="UI65" s="36">
        <v>18.2</v>
      </c>
      <c r="UJ65" s="36" t="s">
        <v>513</v>
      </c>
      <c r="UK65" s="36">
        <v>13</v>
      </c>
      <c r="UL65" s="36">
        <v>13.7</v>
      </c>
      <c r="UM65" s="36">
        <v>9.6</v>
      </c>
      <c r="UN65" s="36">
        <v>18.3</v>
      </c>
      <c r="UO65" s="36" t="s">
        <v>513</v>
      </c>
      <c r="UP65" s="36">
        <v>13.2</v>
      </c>
      <c r="UQ65" s="36">
        <v>13.79</v>
      </c>
      <c r="UR65" s="36">
        <v>9.85</v>
      </c>
      <c r="US65" s="36">
        <v>17.03</v>
      </c>
      <c r="UT65" s="36" t="s">
        <v>513</v>
      </c>
      <c r="ZF65" s="36">
        <v>7.6</v>
      </c>
      <c r="ZG65" s="36">
        <v>11.8</v>
      </c>
      <c r="ZH65" s="36">
        <v>5.8</v>
      </c>
      <c r="ZI65" s="36">
        <v>17.899999999999999</v>
      </c>
      <c r="ZJ65" s="36" t="s">
        <v>513</v>
      </c>
      <c r="ZK65" s="36">
        <v>14.2</v>
      </c>
      <c r="ZL65" s="36">
        <v>13.95</v>
      </c>
      <c r="ZM65" s="36">
        <v>10</v>
      </c>
      <c r="ZN65" s="36">
        <v>18.399999999999999</v>
      </c>
      <c r="ZO65" s="36" t="s">
        <v>513</v>
      </c>
      <c r="ZP65" s="36">
        <v>12.16</v>
      </c>
      <c r="ZQ65" s="36">
        <v>14.15</v>
      </c>
      <c r="ZR65" s="36">
        <v>9.39</v>
      </c>
      <c r="ZS65" s="36">
        <v>17.95</v>
      </c>
      <c r="ZT65" s="36" t="s">
        <v>513</v>
      </c>
      <c r="AEF65" s="36">
        <v>12</v>
      </c>
      <c r="AEG65" s="36">
        <v>13.4</v>
      </c>
      <c r="AEH65" s="36">
        <v>8.6</v>
      </c>
      <c r="AEI65" s="36">
        <v>18.899999999999999</v>
      </c>
      <c r="AEJ65" s="36" t="s">
        <v>513</v>
      </c>
      <c r="AEK65" s="36">
        <v>7.5</v>
      </c>
      <c r="AEL65" s="36">
        <v>12.86</v>
      </c>
      <c r="AEM65" s="36">
        <v>6.1</v>
      </c>
      <c r="AEN65" s="36">
        <v>18.100000000000001</v>
      </c>
      <c r="AEO65" s="36" t="s">
        <v>513</v>
      </c>
      <c r="AEP65" s="36">
        <v>12.97</v>
      </c>
      <c r="AEQ65" s="36">
        <v>14.65</v>
      </c>
      <c r="AER65" s="36">
        <v>11.31</v>
      </c>
      <c r="AES65" s="36">
        <v>17.34</v>
      </c>
      <c r="AET65" s="36" t="s">
        <v>513</v>
      </c>
    </row>
    <row r="66" spans="1:921" x14ac:dyDescent="0.2">
      <c r="A66" s="4">
        <v>137</v>
      </c>
      <c r="B66" s="5" t="s">
        <v>1090</v>
      </c>
      <c r="C66" s="26">
        <f t="shared" si="60"/>
        <v>328.36015151515153</v>
      </c>
      <c r="D66" s="4">
        <f t="shared" si="32"/>
        <v>5</v>
      </c>
      <c r="E66" s="35">
        <f t="shared" si="33"/>
        <v>333.36015151515153</v>
      </c>
      <c r="F66" s="4">
        <v>105906</v>
      </c>
      <c r="G66" s="5" t="s">
        <v>708</v>
      </c>
      <c r="H66" s="5" t="s">
        <v>709</v>
      </c>
      <c r="I66" s="5" t="s">
        <v>499</v>
      </c>
      <c r="J66" s="4" t="s">
        <v>500</v>
      </c>
      <c r="K66" s="5" t="s">
        <v>501</v>
      </c>
      <c r="L66" s="5" t="s">
        <v>1045</v>
      </c>
      <c r="M66" s="4" t="s">
        <v>504</v>
      </c>
      <c r="N66" s="5" t="s">
        <v>608</v>
      </c>
      <c r="O66" s="4" t="s">
        <v>1052</v>
      </c>
      <c r="Q66" s="6">
        <f>CHOOSE(MATCH(M66,{"P";"S";"ST2S";"STMG";"ES";"L";"DAEU";"STL";"STI2D";"SCI";"PA";"STAV"},0),0,100,15,0,5,0,0,10,0,20,10,10)</f>
        <v>100</v>
      </c>
      <c r="R66" s="4">
        <v>3</v>
      </c>
      <c r="S66" s="4">
        <v>2</v>
      </c>
      <c r="T66" s="4">
        <v>3</v>
      </c>
      <c r="U66" s="4">
        <f t="shared" si="34"/>
        <v>3</v>
      </c>
      <c r="V66" s="4">
        <v>2</v>
      </c>
      <c r="W66" s="10">
        <f t="shared" si="35"/>
        <v>18.181818181818183</v>
      </c>
      <c r="X66" s="5" t="s">
        <v>710</v>
      </c>
      <c r="Y66" s="4" t="s">
        <v>568</v>
      </c>
      <c r="Z66" s="12">
        <f>CHOOSE(MATCH(Y66,{"Faible";"Moyen";"Assez bon";"Bon";"Très bon"},0),-5,0,0,5,10)</f>
        <v>5</v>
      </c>
      <c r="AA66" s="15">
        <v>8.77</v>
      </c>
      <c r="AB66" s="4">
        <v>19</v>
      </c>
      <c r="AC66" s="4">
        <v>12.42</v>
      </c>
      <c r="AD66" s="4">
        <f t="shared" si="36"/>
        <v>-3.6500000000000004</v>
      </c>
      <c r="AE66" s="4">
        <f t="shared" si="37"/>
        <v>11</v>
      </c>
      <c r="AF66" s="12">
        <f t="shared" si="38"/>
        <v>30.009999999999998</v>
      </c>
      <c r="AG66" s="4">
        <v>13.2</v>
      </c>
      <c r="AH66" s="4">
        <v>13</v>
      </c>
      <c r="AI66" s="4">
        <v>12.7</v>
      </c>
      <c r="AJ66" s="4">
        <f t="shared" si="39"/>
        <v>0.5</v>
      </c>
      <c r="AK66" s="4">
        <f t="shared" si="40"/>
        <v>17</v>
      </c>
      <c r="AL66" s="12">
        <f t="shared" si="41"/>
        <v>57.599999999999994</v>
      </c>
      <c r="AM66" s="5">
        <v>13.7</v>
      </c>
      <c r="AN66" s="4">
        <v>15</v>
      </c>
      <c r="AO66" s="4">
        <v>14.36</v>
      </c>
      <c r="AP66" s="4">
        <f t="shared" si="42"/>
        <v>-0.66000000000000014</v>
      </c>
      <c r="AQ66" s="4">
        <f t="shared" si="61"/>
        <v>15</v>
      </c>
      <c r="AR66" s="12">
        <f t="shared" si="43"/>
        <v>54.779999999999994</v>
      </c>
      <c r="AS66" s="20">
        <f t="shared" si="44"/>
        <v>142.38999999999999</v>
      </c>
      <c r="AT66" s="4">
        <v>7</v>
      </c>
      <c r="AU66" s="4">
        <v>6</v>
      </c>
      <c r="AV66" s="4">
        <v>13</v>
      </c>
      <c r="AW66" s="24">
        <f t="shared" si="45"/>
        <v>155.38999999999999</v>
      </c>
      <c r="AX66" s="28">
        <f t="shared" si="46"/>
        <v>273.57181818181817</v>
      </c>
      <c r="AY66" s="41">
        <f t="shared" si="47"/>
        <v>11.15</v>
      </c>
      <c r="AZ66" s="41">
        <f t="shared" si="48"/>
        <v>12.87</v>
      </c>
      <c r="BA66" s="9">
        <f t="shared" si="49"/>
        <v>-1.7199999999999989</v>
      </c>
      <c r="BB66" s="43">
        <f t="shared" si="50"/>
        <v>30.010000000000005</v>
      </c>
      <c r="BC66" s="41">
        <f t="shared" si="51"/>
        <v>14.726666666666668</v>
      </c>
      <c r="BD66" s="41">
        <f t="shared" si="52"/>
        <v>14.366666666666667</v>
      </c>
      <c r="BE66" s="9">
        <f t="shared" si="53"/>
        <v>0.36000000000000121</v>
      </c>
      <c r="BF66" s="43">
        <f t="shared" si="54"/>
        <v>44.900000000000006</v>
      </c>
      <c r="BG66" s="41">
        <f t="shared" si="55"/>
        <v>12</v>
      </c>
      <c r="BH66" s="41">
        <f t="shared" si="56"/>
        <v>12.666666666666666</v>
      </c>
      <c r="BI66" s="9">
        <f t="shared" si="57"/>
        <v>-0.66666666666666607</v>
      </c>
      <c r="BJ66" s="43">
        <f t="shared" si="58"/>
        <v>34.666666666666671</v>
      </c>
      <c r="BK66" s="45">
        <f t="shared" si="59"/>
        <v>109.57666666666668</v>
      </c>
      <c r="BL66" s="36">
        <v>13.2</v>
      </c>
      <c r="BM66" s="36">
        <v>13</v>
      </c>
      <c r="BN66" s="36">
        <v>27</v>
      </c>
      <c r="BO66" s="36">
        <v>13.7</v>
      </c>
      <c r="BP66" s="36">
        <v>15</v>
      </c>
      <c r="BQ66" s="36">
        <v>27</v>
      </c>
      <c r="DZ66" s="36">
        <v>7</v>
      </c>
      <c r="EA66" s="36">
        <v>6</v>
      </c>
      <c r="EC66" s="36">
        <v>13</v>
      </c>
      <c r="EN66" s="36" t="s">
        <v>510</v>
      </c>
      <c r="EO66" s="36" t="s">
        <v>503</v>
      </c>
      <c r="EP66" s="36">
        <v>10</v>
      </c>
      <c r="EQ66" s="36" t="s">
        <v>504</v>
      </c>
      <c r="ER66" s="36" t="s">
        <v>506</v>
      </c>
      <c r="ES66" s="36">
        <v>1</v>
      </c>
      <c r="ET66" s="36" t="s">
        <v>511</v>
      </c>
      <c r="EU66" s="36">
        <v>2</v>
      </c>
      <c r="EV66" s="36" t="s">
        <v>512</v>
      </c>
      <c r="EW66" s="36">
        <v>8.77</v>
      </c>
      <c r="EX66" s="36">
        <v>12.42</v>
      </c>
      <c r="EY66" s="36">
        <v>6.3</v>
      </c>
      <c r="EZ66" s="36">
        <v>19.329999999999998</v>
      </c>
      <c r="FA66" s="36" t="s">
        <v>513</v>
      </c>
      <c r="FB66" s="36">
        <v>13.2</v>
      </c>
      <c r="FC66" s="36">
        <v>12.7</v>
      </c>
      <c r="FD66" s="36">
        <v>6.5</v>
      </c>
      <c r="FE66" s="36">
        <v>17.8</v>
      </c>
      <c r="FF66" s="36" t="s">
        <v>513</v>
      </c>
      <c r="FG66" s="36">
        <v>13.7</v>
      </c>
      <c r="FH66" s="36">
        <v>14.36</v>
      </c>
      <c r="FI66" s="36">
        <v>10.4</v>
      </c>
      <c r="FJ66" s="36">
        <v>19.100000000000001</v>
      </c>
      <c r="FK66" s="36" t="s">
        <v>513</v>
      </c>
      <c r="IH66" s="36" t="s">
        <v>524</v>
      </c>
      <c r="TW66" s="36" t="s">
        <v>523</v>
      </c>
      <c r="TX66" s="36" t="s">
        <v>515</v>
      </c>
      <c r="TY66" s="36">
        <v>1</v>
      </c>
      <c r="TZ66" s="36" t="s">
        <v>504</v>
      </c>
      <c r="UA66" s="36" t="s">
        <v>506</v>
      </c>
      <c r="UB66" s="36">
        <v>1</v>
      </c>
      <c r="UC66" s="36" t="s">
        <v>511</v>
      </c>
      <c r="UD66" s="36">
        <v>3</v>
      </c>
      <c r="UE66" s="36" t="s">
        <v>516</v>
      </c>
      <c r="UF66" s="36">
        <v>13.67</v>
      </c>
      <c r="UG66" s="36">
        <v>13.26</v>
      </c>
      <c r="UH66" s="36">
        <v>8.31</v>
      </c>
      <c r="UI66" s="36">
        <v>18.670000000000002</v>
      </c>
      <c r="UJ66" s="36" t="s">
        <v>513</v>
      </c>
      <c r="UK66" s="36">
        <v>17.440000000000001</v>
      </c>
      <c r="UL66" s="36">
        <v>14.44</v>
      </c>
      <c r="UM66" s="36">
        <v>9.4700000000000006</v>
      </c>
      <c r="UN66" s="36">
        <v>19.05</v>
      </c>
      <c r="UO66" s="36" t="s">
        <v>513</v>
      </c>
      <c r="UP66" s="36">
        <v>15</v>
      </c>
      <c r="UQ66" s="36">
        <v>13</v>
      </c>
      <c r="UR66" s="36">
        <v>6.5</v>
      </c>
      <c r="US66" s="36">
        <v>16.5</v>
      </c>
      <c r="UT66" s="36" t="s">
        <v>513</v>
      </c>
      <c r="ZF66" s="36">
        <v>7.67</v>
      </c>
      <c r="ZG66" s="36">
        <v>13.13</v>
      </c>
      <c r="ZH66" s="36">
        <v>7.67</v>
      </c>
      <c r="ZI66" s="36">
        <v>19.21</v>
      </c>
      <c r="ZJ66" s="36" t="s">
        <v>513</v>
      </c>
      <c r="ZK66" s="36">
        <v>11.58</v>
      </c>
      <c r="ZL66" s="36">
        <v>15.03</v>
      </c>
      <c r="ZM66" s="36">
        <v>9.33</v>
      </c>
      <c r="ZN66" s="36">
        <v>18.5</v>
      </c>
      <c r="ZO66" s="36" t="s">
        <v>513</v>
      </c>
      <c r="ZP66" s="36">
        <v>12</v>
      </c>
      <c r="ZQ66" s="36">
        <v>13</v>
      </c>
      <c r="ZR66" s="36">
        <v>7.5</v>
      </c>
      <c r="ZS66" s="36">
        <v>18.5</v>
      </c>
      <c r="ZT66" s="36" t="s">
        <v>513</v>
      </c>
      <c r="AEF66" s="36">
        <v>12.11</v>
      </c>
      <c r="AEG66" s="36">
        <v>12.22</v>
      </c>
      <c r="AEH66" s="36">
        <v>6</v>
      </c>
      <c r="AEI66" s="36">
        <v>19.22</v>
      </c>
      <c r="AEJ66" s="36" t="s">
        <v>513</v>
      </c>
      <c r="AEK66" s="36">
        <v>15.16</v>
      </c>
      <c r="AEL66" s="36">
        <v>13.63</v>
      </c>
      <c r="AEM66" s="36">
        <v>6.05</v>
      </c>
      <c r="AEN66" s="36">
        <v>18.63</v>
      </c>
      <c r="AEO66" s="36" t="s">
        <v>513</v>
      </c>
      <c r="AEP66" s="36">
        <v>9</v>
      </c>
      <c r="AEQ66" s="36">
        <v>12</v>
      </c>
      <c r="AER66" s="36">
        <v>5</v>
      </c>
      <c r="AES66" s="36">
        <v>17</v>
      </c>
      <c r="AET66" s="36" t="s">
        <v>513</v>
      </c>
    </row>
    <row r="67" spans="1:921" x14ac:dyDescent="0.2">
      <c r="A67" s="4">
        <v>137</v>
      </c>
      <c r="B67" s="5" t="s">
        <v>1090</v>
      </c>
      <c r="C67" s="26">
        <f t="shared" si="60"/>
        <v>338.08499999999998</v>
      </c>
      <c r="D67" s="4">
        <f t="shared" ref="D67:D98" si="62">Z67</f>
        <v>5</v>
      </c>
      <c r="E67" s="35">
        <f t="shared" ref="E67:E98" si="63">C67+D67</f>
        <v>343.08499999999998</v>
      </c>
      <c r="F67" s="4">
        <v>105912</v>
      </c>
      <c r="G67" s="5" t="s">
        <v>711</v>
      </c>
      <c r="H67" s="5" t="s">
        <v>712</v>
      </c>
      <c r="I67" s="5" t="s">
        <v>527</v>
      </c>
      <c r="J67" s="4" t="s">
        <v>500</v>
      </c>
      <c r="K67" s="5" t="s">
        <v>501</v>
      </c>
      <c r="L67" s="5" t="s">
        <v>1045</v>
      </c>
      <c r="M67" s="4" t="s">
        <v>504</v>
      </c>
      <c r="N67" s="5" t="s">
        <v>604</v>
      </c>
      <c r="O67" s="4" t="s">
        <v>1052</v>
      </c>
      <c r="Q67" s="6">
        <f>CHOOSE(MATCH(M67,{"P";"S";"ST2S";"STMG";"ES";"L";"DAEU";"STL";"STI2D";"SCI";"PA";"STAV"},0),0,100,15,0,5,0,0,10,0,20,10,10)</f>
        <v>100</v>
      </c>
      <c r="R67" s="4">
        <v>2</v>
      </c>
      <c r="S67" s="4">
        <v>2</v>
      </c>
      <c r="T67" s="4">
        <v>2</v>
      </c>
      <c r="U67" s="4">
        <f t="shared" ref="U67:U98" si="64">5-V67</f>
        <v>2</v>
      </c>
      <c r="V67" s="4">
        <v>3</v>
      </c>
      <c r="W67" s="10">
        <f t="shared" ref="W67:W98" si="65">200/SUM(R67:U67)</f>
        <v>25</v>
      </c>
      <c r="X67" s="5" t="s">
        <v>713</v>
      </c>
      <c r="Y67" s="4" t="s">
        <v>568</v>
      </c>
      <c r="Z67" s="12">
        <f>CHOOSE(MATCH(Y67,{"Faible";"Moyen";"Assez bon";"Bon";"Très bon"},0),-5,0,0,5,10)</f>
        <v>5</v>
      </c>
      <c r="AA67" s="15">
        <v>15</v>
      </c>
      <c r="AB67" s="4">
        <v>8</v>
      </c>
      <c r="AC67" s="4">
        <v>13</v>
      </c>
      <c r="AD67" s="4">
        <f t="shared" ref="AD67:AD98" si="66">AA67-AC67</f>
        <v>2</v>
      </c>
      <c r="AE67" s="4">
        <f t="shared" ref="AE67:AE98" si="67">30-AB67</f>
        <v>22</v>
      </c>
      <c r="AF67" s="12">
        <f t="shared" ref="AF67:AF98" si="68">AA67*3+AD67*2+AE67</f>
        <v>71</v>
      </c>
      <c r="AG67" s="4">
        <v>9.6</v>
      </c>
      <c r="AH67" s="4">
        <v>23</v>
      </c>
      <c r="AI67" s="4">
        <v>12.71</v>
      </c>
      <c r="AJ67" s="4">
        <f t="shared" ref="AJ67:AJ98" si="69">AG67-AI67</f>
        <v>-3.1100000000000012</v>
      </c>
      <c r="AK67" s="4">
        <f t="shared" ref="AK67:AK98" si="70">30-AH67</f>
        <v>7</v>
      </c>
      <c r="AL67" s="12">
        <f t="shared" ref="AL67:AL98" si="71">AG67*3+AJ67*2+AK67</f>
        <v>29.579999999999995</v>
      </c>
      <c r="AM67" s="5">
        <v>12</v>
      </c>
      <c r="AN67" s="4">
        <v>21</v>
      </c>
      <c r="AO67" s="4">
        <v>13.5</v>
      </c>
      <c r="AP67" s="4">
        <f t="shared" ref="AP67:AP98" si="72">AM67-AO67</f>
        <v>-1.5</v>
      </c>
      <c r="AQ67" s="4">
        <f t="shared" si="61"/>
        <v>9</v>
      </c>
      <c r="AR67" s="12">
        <f t="shared" ref="AR67:AR98" si="73">AM67*3+AP67*2+AQ67</f>
        <v>42</v>
      </c>
      <c r="AS67" s="20">
        <f t="shared" ref="AS67:AS98" si="74">AF67+AL67+AR67</f>
        <v>142.57999999999998</v>
      </c>
      <c r="AT67" s="4">
        <v>10</v>
      </c>
      <c r="AU67" s="4">
        <v>8</v>
      </c>
      <c r="AV67" s="4">
        <v>12</v>
      </c>
      <c r="AW67" s="24">
        <f t="shared" ref="AW67:AW98" si="75">AS67+(AT67+AU67+AV67)/2</f>
        <v>157.57999999999998</v>
      </c>
      <c r="AX67" s="28">
        <f t="shared" ref="AX67:AX98" si="76">AW67+W67+Q67</f>
        <v>282.58</v>
      </c>
      <c r="AY67" s="41">
        <f t="shared" ref="AY67:AY98" si="77">(UF67+ZF67+AEF67)/3</f>
        <v>10.596666666666666</v>
      </c>
      <c r="AZ67" s="41">
        <f t="shared" ref="AZ67:AZ98" si="78">(UG67+ZG67+AEG67)/3</f>
        <v>12.87</v>
      </c>
      <c r="BA67" s="9">
        <f t="shared" ref="BA67:BA98" si="79">AY67-AZ67</f>
        <v>-2.2733333333333334</v>
      </c>
      <c r="BB67" s="43">
        <f t="shared" ref="BB67:BB98" si="80">AY67*3+BA67*2</f>
        <v>27.243333333333332</v>
      </c>
      <c r="BC67" s="41">
        <f t="shared" ref="BC67:BC98" si="81">(UK67+ZK67+AEK67)/3</f>
        <v>14.733333333333334</v>
      </c>
      <c r="BD67" s="41">
        <f t="shared" ref="BD67:BD98" si="82">(UL67+ZL67+AEL67)/3</f>
        <v>14.366666666666667</v>
      </c>
      <c r="BE67" s="9">
        <f t="shared" ref="BE67:BE98" si="83">BC67-BD67</f>
        <v>0.36666666666666714</v>
      </c>
      <c r="BF67" s="43">
        <f t="shared" ref="BF67:BF98" si="84">BC67*3+BE67*2</f>
        <v>44.933333333333337</v>
      </c>
      <c r="BG67" s="41">
        <f t="shared" ref="BG67:BG98" si="85">(UP67+ZP67+AEP67)/3</f>
        <v>12.833333333333334</v>
      </c>
      <c r="BH67" s="41">
        <f t="shared" ref="BH67:BH98" si="86">(UQ67+ZQ67+AEQ67)/3</f>
        <v>12.666666666666666</v>
      </c>
      <c r="BI67" s="9">
        <f t="shared" ref="BI67:BI98" si="87">BG67-BH67</f>
        <v>0.16666666666666785</v>
      </c>
      <c r="BJ67" s="43">
        <f t="shared" ref="BJ67:BJ98" si="88">BG67*3+BI67*2</f>
        <v>38.833333333333336</v>
      </c>
      <c r="BK67" s="45">
        <f t="shared" ref="BK67:BK98" si="89">BB67+BF67+BJ67</f>
        <v>111.01000000000002</v>
      </c>
      <c r="BL67" s="36">
        <v>9.6</v>
      </c>
      <c r="BM67" s="36">
        <v>23</v>
      </c>
      <c r="BN67" s="36">
        <v>28</v>
      </c>
      <c r="BO67" s="36">
        <v>12</v>
      </c>
      <c r="BP67" s="36">
        <v>21</v>
      </c>
      <c r="BQ67" s="36">
        <v>28</v>
      </c>
      <c r="DZ67" s="36">
        <v>10</v>
      </c>
      <c r="EA67" s="36">
        <v>8</v>
      </c>
      <c r="EC67" s="36">
        <v>12</v>
      </c>
      <c r="EN67" s="36" t="s">
        <v>510</v>
      </c>
      <c r="EO67" s="36" t="s">
        <v>503</v>
      </c>
      <c r="EP67" s="36">
        <v>10</v>
      </c>
      <c r="EQ67" s="36" t="s">
        <v>504</v>
      </c>
      <c r="ER67" s="36" t="s">
        <v>506</v>
      </c>
      <c r="ES67" s="36">
        <v>1</v>
      </c>
      <c r="ET67" s="36" t="s">
        <v>511</v>
      </c>
      <c r="EU67" s="36">
        <v>2</v>
      </c>
      <c r="EV67" s="36" t="s">
        <v>512</v>
      </c>
      <c r="EW67" s="36">
        <v>15</v>
      </c>
      <c r="EX67" s="36">
        <v>13</v>
      </c>
      <c r="EY67" s="36">
        <v>8</v>
      </c>
      <c r="EZ67" s="36">
        <v>19</v>
      </c>
      <c r="FA67" s="36" t="s">
        <v>513</v>
      </c>
      <c r="FB67" s="36">
        <v>9.6</v>
      </c>
      <c r="FC67" s="36">
        <v>12.71</v>
      </c>
      <c r="FD67" s="36">
        <v>8.1999999999999993</v>
      </c>
      <c r="FE67" s="36">
        <v>18.399999999999999</v>
      </c>
      <c r="FF67" s="36" t="s">
        <v>513</v>
      </c>
      <c r="FG67" s="36">
        <v>12</v>
      </c>
      <c r="FH67" s="36">
        <v>13.5</v>
      </c>
      <c r="FI67" s="36">
        <v>9.5</v>
      </c>
      <c r="FJ67" s="36">
        <v>17</v>
      </c>
      <c r="FK67" s="36" t="s">
        <v>513</v>
      </c>
      <c r="TW67" s="36" t="s">
        <v>523</v>
      </c>
      <c r="TX67" s="36" t="s">
        <v>515</v>
      </c>
      <c r="TY67" s="36">
        <v>1</v>
      </c>
      <c r="TZ67" s="36" t="s">
        <v>504</v>
      </c>
      <c r="UA67" s="36" t="s">
        <v>506</v>
      </c>
      <c r="UB67" s="36">
        <v>1</v>
      </c>
      <c r="UC67" s="36" t="s">
        <v>511</v>
      </c>
      <c r="UD67" s="36">
        <v>3</v>
      </c>
      <c r="UE67" s="36" t="s">
        <v>516</v>
      </c>
      <c r="UF67" s="36">
        <v>9.9600000000000009</v>
      </c>
      <c r="UG67" s="36">
        <v>13.26</v>
      </c>
      <c r="UH67" s="36">
        <v>8.31</v>
      </c>
      <c r="UI67" s="36">
        <v>18.670000000000002</v>
      </c>
      <c r="UJ67" s="36" t="s">
        <v>513</v>
      </c>
      <c r="UK67" s="36">
        <v>12.21</v>
      </c>
      <c r="UL67" s="36">
        <v>14.44</v>
      </c>
      <c r="UM67" s="36">
        <v>9.4700000000000006</v>
      </c>
      <c r="UN67" s="36">
        <v>19.05</v>
      </c>
      <c r="UO67" s="36" t="s">
        <v>513</v>
      </c>
      <c r="UP67" s="36">
        <v>11.5</v>
      </c>
      <c r="UQ67" s="36">
        <v>13</v>
      </c>
      <c r="UR67" s="36">
        <v>6.5</v>
      </c>
      <c r="US67" s="36">
        <v>16.5</v>
      </c>
      <c r="UT67" s="36" t="s">
        <v>513</v>
      </c>
      <c r="ZF67" s="36">
        <v>12</v>
      </c>
      <c r="ZG67" s="36">
        <v>13.13</v>
      </c>
      <c r="ZH67" s="36">
        <v>7.67</v>
      </c>
      <c r="ZI67" s="36">
        <v>19.21</v>
      </c>
      <c r="ZJ67" s="36" t="s">
        <v>513</v>
      </c>
      <c r="ZK67" s="36">
        <v>15.83</v>
      </c>
      <c r="ZL67" s="36">
        <v>15.03</v>
      </c>
      <c r="ZM67" s="36">
        <v>9.33</v>
      </c>
      <c r="ZN67" s="36">
        <v>18.5</v>
      </c>
      <c r="ZO67" s="36" t="s">
        <v>513</v>
      </c>
      <c r="ZP67" s="36">
        <v>13</v>
      </c>
      <c r="ZQ67" s="36">
        <v>13</v>
      </c>
      <c r="ZR67" s="36">
        <v>7.5</v>
      </c>
      <c r="ZS67" s="36">
        <v>18.5</v>
      </c>
      <c r="ZT67" s="36" t="s">
        <v>513</v>
      </c>
      <c r="AEF67" s="36">
        <v>9.83</v>
      </c>
      <c r="AEG67" s="36">
        <v>12.22</v>
      </c>
      <c r="AEH67" s="36">
        <v>6</v>
      </c>
      <c r="AEI67" s="36">
        <v>19.22</v>
      </c>
      <c r="AEJ67" s="36" t="s">
        <v>513</v>
      </c>
      <c r="AEK67" s="36">
        <v>16.16</v>
      </c>
      <c r="AEL67" s="36">
        <v>13.63</v>
      </c>
      <c r="AEM67" s="36">
        <v>6.05</v>
      </c>
      <c r="AEN67" s="36">
        <v>18.63</v>
      </c>
      <c r="AEO67" s="36" t="s">
        <v>513</v>
      </c>
      <c r="AEP67" s="36">
        <v>14</v>
      </c>
      <c r="AEQ67" s="36">
        <v>12</v>
      </c>
      <c r="AER67" s="36">
        <v>5</v>
      </c>
      <c r="AES67" s="36">
        <v>17</v>
      </c>
      <c r="AET67" s="36" t="s">
        <v>513</v>
      </c>
    </row>
    <row r="68" spans="1:921" x14ac:dyDescent="0.2">
      <c r="A68" s="4">
        <v>137</v>
      </c>
      <c r="B68" s="5" t="s">
        <v>1090</v>
      </c>
      <c r="C68" s="26">
        <f t="shared" si="60"/>
        <v>122.09461538461538</v>
      </c>
      <c r="D68" s="4">
        <f t="shared" si="62"/>
        <v>0</v>
      </c>
      <c r="E68" s="35">
        <f t="shared" si="63"/>
        <v>122.09461538461538</v>
      </c>
      <c r="F68" s="4">
        <v>105927</v>
      </c>
      <c r="G68" s="5" t="s">
        <v>714</v>
      </c>
      <c r="H68" s="5" t="s">
        <v>715</v>
      </c>
      <c r="I68" s="5" t="s">
        <v>499</v>
      </c>
      <c r="J68" s="4" t="s">
        <v>500</v>
      </c>
      <c r="K68" s="5" t="s">
        <v>501</v>
      </c>
      <c r="L68" s="5" t="s">
        <v>1045</v>
      </c>
      <c r="M68" s="4" t="s">
        <v>541</v>
      </c>
      <c r="N68" s="5" t="s">
        <v>658</v>
      </c>
      <c r="Q68" s="6">
        <f>CHOOSE(MATCH(M68,{"P";"S";"ST2S";"STMG";"ES";"L";"DAEU";"STL";"STI2D";"SCI";"PA";"STAV"},0),0,100,15,0,5,0,0,10,0,20,10,10)</f>
        <v>5</v>
      </c>
      <c r="R68" s="4">
        <v>3</v>
      </c>
      <c r="S68" s="4">
        <v>3</v>
      </c>
      <c r="T68" s="4">
        <v>3</v>
      </c>
      <c r="U68" s="4">
        <f t="shared" si="64"/>
        <v>4</v>
      </c>
      <c r="V68" s="4">
        <v>1</v>
      </c>
      <c r="W68" s="10">
        <f t="shared" si="65"/>
        <v>15.384615384615385</v>
      </c>
      <c r="X68" s="5" t="s">
        <v>716</v>
      </c>
      <c r="Y68" s="4" t="s">
        <v>529</v>
      </c>
      <c r="Z68" s="12">
        <f>CHOOSE(MATCH(Y68,{"Faible";"Moyen";"Assez bon";"Bon";"Très bon"},0),-5,0,0,5,10)</f>
        <v>0</v>
      </c>
      <c r="AA68" s="15">
        <v>6.6</v>
      </c>
      <c r="AB68" s="4">
        <v>26</v>
      </c>
      <c r="AC68" s="4">
        <v>11.4</v>
      </c>
      <c r="AD68" s="4">
        <f t="shared" si="66"/>
        <v>-4.8000000000000007</v>
      </c>
      <c r="AE68" s="4">
        <f t="shared" si="67"/>
        <v>4</v>
      </c>
      <c r="AF68" s="12">
        <f t="shared" si="68"/>
        <v>14.199999999999996</v>
      </c>
      <c r="AI68" s="4"/>
      <c r="AJ68" s="4">
        <f t="shared" si="69"/>
        <v>0</v>
      </c>
      <c r="AK68" s="4">
        <f t="shared" si="70"/>
        <v>30</v>
      </c>
      <c r="AL68" s="12">
        <f t="shared" si="71"/>
        <v>30</v>
      </c>
      <c r="AM68" s="5"/>
      <c r="AN68" s="4"/>
      <c r="AO68" s="4"/>
      <c r="AP68" s="4">
        <f t="shared" si="72"/>
        <v>0</v>
      </c>
      <c r="AQ68" s="4">
        <f t="shared" si="61"/>
        <v>30</v>
      </c>
      <c r="AR68" s="12">
        <f t="shared" si="73"/>
        <v>30</v>
      </c>
      <c r="AS68" s="20">
        <f t="shared" si="74"/>
        <v>74.199999999999989</v>
      </c>
      <c r="AT68" s="4">
        <v>12</v>
      </c>
      <c r="AU68" s="4">
        <v>8</v>
      </c>
      <c r="AV68" s="4">
        <v>12</v>
      </c>
      <c r="AW68" s="24">
        <f t="shared" si="75"/>
        <v>90.199999999999989</v>
      </c>
      <c r="AX68" s="28">
        <f t="shared" si="76"/>
        <v>110.58461538461538</v>
      </c>
      <c r="AY68" s="41">
        <f t="shared" si="77"/>
        <v>8.8333333333333339</v>
      </c>
      <c r="AZ68" s="41">
        <f t="shared" si="78"/>
        <v>10.573333333333332</v>
      </c>
      <c r="BA68" s="9">
        <f t="shared" si="79"/>
        <v>-1.7399999999999984</v>
      </c>
      <c r="BB68" s="43">
        <f t="shared" si="80"/>
        <v>23.020000000000003</v>
      </c>
      <c r="BC68" s="41">
        <f t="shared" si="81"/>
        <v>0</v>
      </c>
      <c r="BD68" s="41">
        <f t="shared" si="82"/>
        <v>0</v>
      </c>
      <c r="BE68" s="9">
        <f t="shared" si="83"/>
        <v>0</v>
      </c>
      <c r="BF68" s="43">
        <f t="shared" si="84"/>
        <v>0</v>
      </c>
      <c r="BG68" s="41">
        <f t="shared" si="85"/>
        <v>0</v>
      </c>
      <c r="BH68" s="41">
        <f t="shared" si="86"/>
        <v>0</v>
      </c>
      <c r="BI68" s="9">
        <f t="shared" si="87"/>
        <v>0</v>
      </c>
      <c r="BJ68" s="43">
        <f t="shared" si="88"/>
        <v>0</v>
      </c>
      <c r="BK68" s="45">
        <f t="shared" si="89"/>
        <v>23.020000000000003</v>
      </c>
      <c r="DZ68" s="36">
        <v>12</v>
      </c>
      <c r="EA68" s="36">
        <v>8</v>
      </c>
      <c r="EC68" s="36">
        <v>12</v>
      </c>
      <c r="EH68" s="36">
        <v>14</v>
      </c>
      <c r="EN68" s="36" t="s">
        <v>510</v>
      </c>
      <c r="EO68" s="36" t="s">
        <v>503</v>
      </c>
      <c r="EP68" s="36">
        <v>10</v>
      </c>
      <c r="EQ68" s="36" t="s">
        <v>541</v>
      </c>
      <c r="ER68" s="36" t="s">
        <v>543</v>
      </c>
      <c r="ES68" s="36">
        <v>1</v>
      </c>
      <c r="ET68" s="36" t="s">
        <v>511</v>
      </c>
      <c r="EU68" s="36">
        <v>2</v>
      </c>
      <c r="EV68" s="36" t="s">
        <v>512</v>
      </c>
      <c r="EW68" s="36">
        <v>6.6</v>
      </c>
      <c r="EX68" s="36">
        <v>11.4</v>
      </c>
      <c r="EY68" s="36">
        <v>3.1</v>
      </c>
      <c r="EZ68" s="36">
        <v>18.600000000000001</v>
      </c>
      <c r="FA68" s="36" t="s">
        <v>513</v>
      </c>
      <c r="TW68" s="36" t="s">
        <v>523</v>
      </c>
      <c r="TX68" s="36" t="s">
        <v>515</v>
      </c>
      <c r="TY68" s="36">
        <v>1</v>
      </c>
      <c r="TZ68" s="36" t="s">
        <v>541</v>
      </c>
      <c r="UA68" s="36" t="s">
        <v>543</v>
      </c>
      <c r="UB68" s="36">
        <v>1</v>
      </c>
      <c r="UC68" s="36" t="s">
        <v>511</v>
      </c>
      <c r="UD68" s="36">
        <v>3</v>
      </c>
      <c r="UE68" s="36" t="s">
        <v>516</v>
      </c>
      <c r="UF68" s="36">
        <v>9</v>
      </c>
      <c r="UG68" s="36">
        <v>11.36</v>
      </c>
      <c r="UH68" s="36">
        <v>5.5</v>
      </c>
      <c r="UI68" s="36">
        <v>18.899999999999999</v>
      </c>
      <c r="UJ68" s="36" t="s">
        <v>513</v>
      </c>
      <c r="VY68" s="36">
        <v>5.67</v>
      </c>
      <c r="VZ68" s="36">
        <v>9.5399999999999991</v>
      </c>
      <c r="WA68" s="36">
        <v>5</v>
      </c>
      <c r="WB68" s="36">
        <v>18</v>
      </c>
      <c r="WC68" s="36" t="s">
        <v>513</v>
      </c>
      <c r="ZF68" s="36">
        <v>8.5</v>
      </c>
      <c r="ZG68" s="36">
        <v>10.36</v>
      </c>
      <c r="ZH68" s="36">
        <v>4.2</v>
      </c>
      <c r="ZI68" s="36">
        <v>17.2</v>
      </c>
      <c r="ZJ68" s="36" t="s">
        <v>513</v>
      </c>
      <c r="AAY68" s="36">
        <v>6.79</v>
      </c>
      <c r="AAZ68" s="36">
        <v>9.32</v>
      </c>
      <c r="ABA68" s="36">
        <v>3.64</v>
      </c>
      <c r="ABB68" s="36">
        <v>16.239999999999998</v>
      </c>
      <c r="ABC68" s="36" t="s">
        <v>513</v>
      </c>
      <c r="AEF68" s="36">
        <v>9</v>
      </c>
      <c r="AEG68" s="36">
        <v>10</v>
      </c>
      <c r="AEH68" s="36">
        <v>0</v>
      </c>
      <c r="AEI68" s="36">
        <v>18.5</v>
      </c>
      <c r="AEJ68" s="36" t="s">
        <v>513</v>
      </c>
      <c r="AFY68" s="36">
        <v>7</v>
      </c>
      <c r="AFZ68" s="36">
        <v>9.7899999999999991</v>
      </c>
      <c r="AGA68" s="36">
        <v>0</v>
      </c>
      <c r="AGB68" s="36">
        <v>15.27</v>
      </c>
      <c r="AGC68" s="36" t="s">
        <v>513</v>
      </c>
    </row>
    <row r="69" spans="1:921" x14ac:dyDescent="0.2">
      <c r="A69" s="4">
        <v>137</v>
      </c>
      <c r="B69" s="5" t="s">
        <v>1091</v>
      </c>
      <c r="C69" s="26">
        <f t="shared" si="60"/>
        <v>465.64500000000004</v>
      </c>
      <c r="D69" s="4">
        <f t="shared" si="62"/>
        <v>5</v>
      </c>
      <c r="E69" s="35">
        <f t="shared" si="63"/>
        <v>470.64500000000004</v>
      </c>
      <c r="F69" s="4">
        <v>105931</v>
      </c>
      <c r="G69" s="5" t="s">
        <v>717</v>
      </c>
      <c r="H69" s="5" t="s">
        <v>718</v>
      </c>
      <c r="I69" s="5" t="s">
        <v>499</v>
      </c>
      <c r="J69" s="4" t="s">
        <v>500</v>
      </c>
      <c r="K69" s="5" t="s">
        <v>501</v>
      </c>
      <c r="L69" s="5" t="s">
        <v>1045</v>
      </c>
      <c r="M69" s="4" t="s">
        <v>504</v>
      </c>
      <c r="N69" s="5" t="s">
        <v>631</v>
      </c>
      <c r="O69" s="4" t="s">
        <v>1052</v>
      </c>
      <c r="Q69" s="6">
        <f>CHOOSE(MATCH(M69,{"P";"S";"ST2S";"STMG";"ES";"L";"DAEU";"STL";"STI2D";"SCI";"PA";"STAV"},0),0,100,15,0,5,0,0,10,0,20,10,10)</f>
        <v>100</v>
      </c>
      <c r="R69" s="4">
        <v>1</v>
      </c>
      <c r="S69" s="4">
        <v>1</v>
      </c>
      <c r="T69" s="4">
        <v>1</v>
      </c>
      <c r="U69" s="4">
        <f t="shared" si="64"/>
        <v>1</v>
      </c>
      <c r="V69" s="4">
        <v>4</v>
      </c>
      <c r="W69" s="10">
        <f t="shared" si="65"/>
        <v>50</v>
      </c>
      <c r="X69" s="5" t="s">
        <v>719</v>
      </c>
      <c r="Y69" s="4" t="s">
        <v>568</v>
      </c>
      <c r="Z69" s="12">
        <f>CHOOSE(MATCH(Y69,{"Faible";"Moyen";"Assez bon";"Bon";"Très bon"},0),-5,0,0,5,10)</f>
        <v>5</v>
      </c>
      <c r="AA69" s="15">
        <v>15.5</v>
      </c>
      <c r="AB69" s="4">
        <v>7</v>
      </c>
      <c r="AC69" s="4">
        <v>13.3</v>
      </c>
      <c r="AD69" s="4">
        <f t="shared" si="66"/>
        <v>2.1999999999999993</v>
      </c>
      <c r="AE69" s="4">
        <f t="shared" si="67"/>
        <v>23</v>
      </c>
      <c r="AF69" s="12">
        <f t="shared" si="68"/>
        <v>73.900000000000006</v>
      </c>
      <c r="AG69" s="4">
        <v>14.8</v>
      </c>
      <c r="AH69" s="4">
        <v>4</v>
      </c>
      <c r="AI69" s="4">
        <v>11.52</v>
      </c>
      <c r="AJ69" s="4">
        <f t="shared" si="69"/>
        <v>3.2800000000000011</v>
      </c>
      <c r="AK69" s="4">
        <f t="shared" si="70"/>
        <v>26</v>
      </c>
      <c r="AL69" s="12">
        <f t="shared" si="71"/>
        <v>76.960000000000008</v>
      </c>
      <c r="AM69" s="5">
        <v>15</v>
      </c>
      <c r="AN69" s="4">
        <v>12</v>
      </c>
      <c r="AO69" s="4">
        <v>13.39</v>
      </c>
      <c r="AP69" s="4">
        <f t="shared" si="72"/>
        <v>1.6099999999999994</v>
      </c>
      <c r="AQ69" s="4">
        <f t="shared" si="61"/>
        <v>18</v>
      </c>
      <c r="AR69" s="12">
        <f t="shared" si="73"/>
        <v>66.22</v>
      </c>
      <c r="AS69" s="20">
        <f t="shared" si="74"/>
        <v>217.08</v>
      </c>
      <c r="AT69" s="4">
        <v>19</v>
      </c>
      <c r="AU69" s="4">
        <v>11</v>
      </c>
      <c r="AV69" s="4">
        <v>12</v>
      </c>
      <c r="AW69" s="24">
        <f t="shared" si="75"/>
        <v>238.08</v>
      </c>
      <c r="AX69" s="28">
        <f t="shared" si="76"/>
        <v>388.08000000000004</v>
      </c>
      <c r="AY69" s="41">
        <f t="shared" si="77"/>
        <v>14.483333333333334</v>
      </c>
      <c r="AZ69" s="41">
        <f t="shared" si="78"/>
        <v>11.496666666666668</v>
      </c>
      <c r="BA69" s="9">
        <f t="shared" si="79"/>
        <v>2.9866666666666664</v>
      </c>
      <c r="BB69" s="43">
        <f t="shared" si="80"/>
        <v>49.423333333333332</v>
      </c>
      <c r="BC69" s="41">
        <f t="shared" si="81"/>
        <v>14.543333333333331</v>
      </c>
      <c r="BD69" s="41">
        <f t="shared" si="82"/>
        <v>13.410000000000002</v>
      </c>
      <c r="BE69" s="9">
        <f t="shared" si="83"/>
        <v>1.1333333333333293</v>
      </c>
      <c r="BF69" s="43">
        <f t="shared" si="84"/>
        <v>45.896666666666654</v>
      </c>
      <c r="BG69" s="41">
        <f t="shared" si="85"/>
        <v>17.696666666666669</v>
      </c>
      <c r="BH69" s="41">
        <f t="shared" si="86"/>
        <v>14.336666666666668</v>
      </c>
      <c r="BI69" s="9">
        <f t="shared" si="87"/>
        <v>3.3600000000000012</v>
      </c>
      <c r="BJ69" s="43">
        <f t="shared" si="88"/>
        <v>59.81</v>
      </c>
      <c r="BK69" s="45">
        <f t="shared" si="89"/>
        <v>155.13</v>
      </c>
      <c r="BL69" s="36">
        <v>14.8</v>
      </c>
      <c r="BM69" s="36">
        <v>4</v>
      </c>
      <c r="BN69" s="36">
        <v>27</v>
      </c>
      <c r="BO69" s="36">
        <v>15</v>
      </c>
      <c r="BP69" s="36">
        <v>12</v>
      </c>
      <c r="BQ69" s="36">
        <v>27</v>
      </c>
      <c r="DZ69" s="36">
        <v>19</v>
      </c>
      <c r="EA69" s="36">
        <v>11</v>
      </c>
      <c r="EC69" s="36">
        <v>12</v>
      </c>
      <c r="EN69" s="36" t="s">
        <v>510</v>
      </c>
      <c r="EO69" s="36" t="s">
        <v>503</v>
      </c>
      <c r="EP69" s="36">
        <v>10</v>
      </c>
      <c r="EQ69" s="36" t="s">
        <v>504</v>
      </c>
      <c r="ER69" s="36" t="s">
        <v>506</v>
      </c>
      <c r="ES69" s="36">
        <v>1</v>
      </c>
      <c r="ET69" s="36" t="s">
        <v>511</v>
      </c>
      <c r="EU69" s="36">
        <v>2</v>
      </c>
      <c r="EV69" s="36" t="s">
        <v>512</v>
      </c>
      <c r="EW69" s="36">
        <v>15.5</v>
      </c>
      <c r="EX69" s="36">
        <v>13.3</v>
      </c>
      <c r="EY69" s="36">
        <v>4</v>
      </c>
      <c r="EZ69" s="36">
        <v>18.5</v>
      </c>
      <c r="FA69" s="36" t="s">
        <v>513</v>
      </c>
      <c r="FB69" s="36">
        <v>14.8</v>
      </c>
      <c r="FC69" s="36">
        <v>11.52</v>
      </c>
      <c r="FD69" s="36">
        <v>4.9000000000000004</v>
      </c>
      <c r="FE69" s="36">
        <v>16.600000000000001</v>
      </c>
      <c r="FF69" s="36" t="s">
        <v>513</v>
      </c>
      <c r="FG69" s="36">
        <v>15</v>
      </c>
      <c r="FH69" s="36">
        <v>13.39</v>
      </c>
      <c r="FI69" s="36">
        <v>6</v>
      </c>
      <c r="FJ69" s="36">
        <v>19.309999999999999</v>
      </c>
      <c r="FK69" s="36" t="s">
        <v>513</v>
      </c>
      <c r="ID69" s="36">
        <v>16.899999999999999</v>
      </c>
      <c r="IE69" s="36">
        <v>15.02</v>
      </c>
      <c r="IF69" s="36">
        <v>8.1</v>
      </c>
      <c r="IG69" s="36">
        <v>18.7</v>
      </c>
      <c r="IH69" s="36" t="s">
        <v>524</v>
      </c>
      <c r="TW69" s="36" t="s">
        <v>523</v>
      </c>
      <c r="TX69" s="36" t="s">
        <v>515</v>
      </c>
      <c r="TY69" s="36">
        <v>1</v>
      </c>
      <c r="TZ69" s="36" t="s">
        <v>504</v>
      </c>
      <c r="UA69" s="36" t="s">
        <v>506</v>
      </c>
      <c r="UB69" s="36">
        <v>1</v>
      </c>
      <c r="UC69" s="36" t="s">
        <v>511</v>
      </c>
      <c r="UD69" s="36">
        <v>3</v>
      </c>
      <c r="UE69" s="36" t="s">
        <v>516</v>
      </c>
      <c r="UF69" s="36">
        <v>10.68</v>
      </c>
      <c r="UG69" s="36">
        <v>10.25</v>
      </c>
      <c r="UH69" s="36">
        <v>3.28</v>
      </c>
      <c r="UI69" s="36">
        <v>17.72</v>
      </c>
      <c r="UJ69" s="36" t="s">
        <v>513</v>
      </c>
      <c r="UK69" s="36">
        <v>15.94</v>
      </c>
      <c r="UL69" s="36">
        <v>13.85</v>
      </c>
      <c r="UM69" s="36">
        <v>9.06</v>
      </c>
      <c r="UN69" s="36">
        <v>19.690000000000001</v>
      </c>
      <c r="UO69" s="36" t="s">
        <v>513</v>
      </c>
      <c r="UP69" s="36">
        <v>18.38</v>
      </c>
      <c r="UQ69" s="36">
        <v>14.49</v>
      </c>
      <c r="UR69" s="36">
        <v>9.33</v>
      </c>
      <c r="US69" s="36">
        <v>19.38</v>
      </c>
      <c r="UT69" s="36" t="s">
        <v>513</v>
      </c>
      <c r="ZF69" s="36">
        <v>17.11</v>
      </c>
      <c r="ZG69" s="36">
        <v>13.89</v>
      </c>
      <c r="ZH69" s="36">
        <v>8</v>
      </c>
      <c r="ZI69" s="36">
        <v>19.61</v>
      </c>
      <c r="ZJ69" s="36" t="s">
        <v>513</v>
      </c>
      <c r="ZK69" s="36">
        <v>13.49</v>
      </c>
      <c r="ZL69" s="36">
        <v>13.57</v>
      </c>
      <c r="ZM69" s="36">
        <v>9.32</v>
      </c>
      <c r="ZN69" s="36">
        <v>17.79</v>
      </c>
      <c r="ZO69" s="36" t="s">
        <v>513</v>
      </c>
      <c r="ZP69" s="36">
        <v>15.79</v>
      </c>
      <c r="ZQ69" s="36">
        <v>13.5</v>
      </c>
      <c r="ZR69" s="36">
        <v>7.72</v>
      </c>
      <c r="ZS69" s="36">
        <v>20</v>
      </c>
      <c r="ZT69" s="36" t="s">
        <v>513</v>
      </c>
      <c r="AEF69" s="36">
        <v>15.66</v>
      </c>
      <c r="AEG69" s="36">
        <v>10.35</v>
      </c>
      <c r="AEH69" s="36">
        <v>5.9</v>
      </c>
      <c r="AEI69" s="36">
        <v>16.66</v>
      </c>
      <c r="AEJ69" s="36" t="s">
        <v>513</v>
      </c>
      <c r="AEK69" s="36">
        <v>14.2</v>
      </c>
      <c r="AEL69" s="36">
        <v>12.81</v>
      </c>
      <c r="AEM69" s="36">
        <v>8.9</v>
      </c>
      <c r="AEN69" s="36">
        <v>18.7</v>
      </c>
      <c r="AEO69" s="36" t="s">
        <v>513</v>
      </c>
      <c r="AEP69" s="36">
        <v>18.920000000000002</v>
      </c>
      <c r="AEQ69" s="36">
        <v>15.02</v>
      </c>
      <c r="AER69" s="36">
        <v>9.92</v>
      </c>
      <c r="AES69" s="36">
        <v>20</v>
      </c>
      <c r="AET69" s="36" t="s">
        <v>513</v>
      </c>
    </row>
    <row r="70" spans="1:921" x14ac:dyDescent="0.2">
      <c r="A70" s="4">
        <v>137</v>
      </c>
      <c r="B70" s="5" t="s">
        <v>1091</v>
      </c>
      <c r="C70" s="26">
        <f t="shared" si="60"/>
        <v>400.14476190476194</v>
      </c>
      <c r="D70" s="4">
        <f t="shared" si="62"/>
        <v>5</v>
      </c>
      <c r="E70" s="35">
        <f t="shared" si="63"/>
        <v>405.14476190476194</v>
      </c>
      <c r="F70" s="4">
        <v>105935</v>
      </c>
      <c r="G70" s="5" t="s">
        <v>720</v>
      </c>
      <c r="H70" s="5" t="s">
        <v>721</v>
      </c>
      <c r="I70" s="5" t="s">
        <v>499</v>
      </c>
      <c r="J70" s="4" t="s">
        <v>500</v>
      </c>
      <c r="K70" s="5" t="s">
        <v>501</v>
      </c>
      <c r="L70" s="5" t="s">
        <v>1045</v>
      </c>
      <c r="M70" s="4" t="s">
        <v>504</v>
      </c>
      <c r="N70" s="5" t="s">
        <v>631</v>
      </c>
      <c r="O70" s="4" t="s">
        <v>1052</v>
      </c>
      <c r="Q70" s="6">
        <f>CHOOSE(MATCH(M70,{"P";"S";"ST2S";"STMG";"ES";"L";"DAEU";"STL";"STI2D";"SCI";"PA";"STAV"},0),0,100,15,0,5,0,0,10,0,20,10,10)</f>
        <v>100</v>
      </c>
      <c r="R70" s="4">
        <v>2</v>
      </c>
      <c r="S70" s="4">
        <v>1</v>
      </c>
      <c r="T70" s="4">
        <v>2</v>
      </c>
      <c r="U70" s="4">
        <f t="shared" si="64"/>
        <v>2</v>
      </c>
      <c r="V70" s="4">
        <v>3</v>
      </c>
      <c r="W70" s="10">
        <f t="shared" si="65"/>
        <v>28.571428571428573</v>
      </c>
      <c r="X70" s="5" t="s">
        <v>722</v>
      </c>
      <c r="Y70" s="4" t="s">
        <v>568</v>
      </c>
      <c r="Z70" s="12">
        <f>CHOOSE(MATCH(Y70,{"Faible";"Moyen";"Assez bon";"Bon";"Très bon"},0),-5,0,0,5,10)</f>
        <v>5</v>
      </c>
      <c r="AA70" s="15">
        <v>15.5</v>
      </c>
      <c r="AB70" s="4">
        <v>7</v>
      </c>
      <c r="AC70" s="4">
        <v>13.3</v>
      </c>
      <c r="AD70" s="4">
        <f t="shared" si="66"/>
        <v>2.1999999999999993</v>
      </c>
      <c r="AE70" s="4">
        <f t="shared" si="67"/>
        <v>23</v>
      </c>
      <c r="AF70" s="12">
        <f t="shared" si="68"/>
        <v>73.900000000000006</v>
      </c>
      <c r="AG70" s="4">
        <v>12.2</v>
      </c>
      <c r="AH70" s="4">
        <v>13</v>
      </c>
      <c r="AI70" s="4">
        <v>11.52</v>
      </c>
      <c r="AJ70" s="4">
        <f t="shared" si="69"/>
        <v>0.67999999999999972</v>
      </c>
      <c r="AK70" s="4">
        <f t="shared" si="70"/>
        <v>17</v>
      </c>
      <c r="AL70" s="12">
        <f t="shared" si="71"/>
        <v>54.959999999999994</v>
      </c>
      <c r="AM70" s="5">
        <v>13.77</v>
      </c>
      <c r="AN70" s="4">
        <v>13</v>
      </c>
      <c r="AO70" s="4">
        <v>13.39</v>
      </c>
      <c r="AP70" s="4">
        <f t="shared" si="72"/>
        <v>0.37999999999999901</v>
      </c>
      <c r="AQ70" s="4">
        <f t="shared" si="61"/>
        <v>17</v>
      </c>
      <c r="AR70" s="12">
        <f t="shared" si="73"/>
        <v>59.07</v>
      </c>
      <c r="AS70" s="20">
        <f t="shared" si="74"/>
        <v>187.93</v>
      </c>
      <c r="AT70" s="4">
        <v>18</v>
      </c>
      <c r="AU70" s="4">
        <v>10</v>
      </c>
      <c r="AV70" s="4">
        <v>13</v>
      </c>
      <c r="AW70" s="24">
        <f t="shared" si="75"/>
        <v>208.43</v>
      </c>
      <c r="AX70" s="28">
        <f t="shared" si="76"/>
        <v>337.00142857142862</v>
      </c>
      <c r="AY70" s="41">
        <f t="shared" si="77"/>
        <v>15.166666666666666</v>
      </c>
      <c r="AZ70" s="41">
        <f t="shared" si="78"/>
        <v>13.323333333333332</v>
      </c>
      <c r="BA70" s="9">
        <f t="shared" si="79"/>
        <v>1.8433333333333337</v>
      </c>
      <c r="BB70" s="43">
        <f t="shared" si="80"/>
        <v>49.186666666666667</v>
      </c>
      <c r="BC70" s="41">
        <f t="shared" si="81"/>
        <v>14.013333333333334</v>
      </c>
      <c r="BD70" s="41">
        <f t="shared" si="82"/>
        <v>13.816666666666668</v>
      </c>
      <c r="BE70" s="9">
        <f t="shared" si="83"/>
        <v>0.19666666666666544</v>
      </c>
      <c r="BF70" s="43">
        <f t="shared" si="84"/>
        <v>42.43333333333333</v>
      </c>
      <c r="BG70" s="41">
        <f t="shared" si="85"/>
        <v>11.92</v>
      </c>
      <c r="BH70" s="41">
        <f t="shared" si="86"/>
        <v>12.466666666666667</v>
      </c>
      <c r="BI70" s="9">
        <f t="shared" si="87"/>
        <v>-0.54666666666666686</v>
      </c>
      <c r="BJ70" s="43">
        <f t="shared" si="88"/>
        <v>34.666666666666664</v>
      </c>
      <c r="BK70" s="45">
        <f t="shared" si="89"/>
        <v>126.28666666666666</v>
      </c>
      <c r="BL70" s="36">
        <v>12.2</v>
      </c>
      <c r="BM70" s="36">
        <v>13</v>
      </c>
      <c r="BN70" s="36">
        <v>27</v>
      </c>
      <c r="BO70" s="36">
        <v>13.77</v>
      </c>
      <c r="BP70" s="36">
        <v>13</v>
      </c>
      <c r="BQ70" s="36">
        <v>27</v>
      </c>
      <c r="DZ70" s="36">
        <v>18</v>
      </c>
      <c r="EA70" s="36">
        <v>10</v>
      </c>
      <c r="EC70" s="36">
        <v>13</v>
      </c>
      <c r="EN70" s="36" t="s">
        <v>510</v>
      </c>
      <c r="EO70" s="36" t="s">
        <v>503</v>
      </c>
      <c r="EP70" s="36">
        <v>10</v>
      </c>
      <c r="EQ70" s="36" t="s">
        <v>504</v>
      </c>
      <c r="ER70" s="36" t="s">
        <v>506</v>
      </c>
      <c r="ES70" s="36">
        <v>1</v>
      </c>
      <c r="ET70" s="36" t="s">
        <v>511</v>
      </c>
      <c r="EU70" s="36">
        <v>2</v>
      </c>
      <c r="EV70" s="36" t="s">
        <v>512</v>
      </c>
      <c r="EW70" s="36">
        <v>15.5</v>
      </c>
      <c r="EX70" s="36">
        <v>13.3</v>
      </c>
      <c r="EY70" s="36">
        <v>4</v>
      </c>
      <c r="EZ70" s="36">
        <v>18.5</v>
      </c>
      <c r="FA70" s="36" t="s">
        <v>513</v>
      </c>
      <c r="FB70" s="36">
        <v>12.2</v>
      </c>
      <c r="FC70" s="36">
        <v>11.52</v>
      </c>
      <c r="FD70" s="36">
        <v>4.9000000000000004</v>
      </c>
      <c r="FE70" s="36">
        <v>16.600000000000001</v>
      </c>
      <c r="FF70" s="36" t="s">
        <v>513</v>
      </c>
      <c r="FG70" s="36">
        <v>13.77</v>
      </c>
      <c r="FH70" s="36">
        <v>13.39</v>
      </c>
      <c r="FI70" s="36">
        <v>6</v>
      </c>
      <c r="FJ70" s="36">
        <v>19.309999999999999</v>
      </c>
      <c r="FK70" s="36" t="s">
        <v>513</v>
      </c>
      <c r="II70" s="36">
        <v>16.670000000000002</v>
      </c>
      <c r="IJ70" s="36">
        <v>14.67</v>
      </c>
      <c r="IK70" s="36">
        <v>7.33</v>
      </c>
      <c r="IL70" s="36">
        <v>20</v>
      </c>
      <c r="IM70" s="36" t="s">
        <v>524</v>
      </c>
      <c r="TW70" s="36" t="s">
        <v>523</v>
      </c>
      <c r="TX70" s="36" t="s">
        <v>515</v>
      </c>
      <c r="TY70" s="36">
        <v>1</v>
      </c>
      <c r="TZ70" s="36" t="s">
        <v>504</v>
      </c>
      <c r="UA70" s="36" t="s">
        <v>506</v>
      </c>
      <c r="UB70" s="36">
        <v>1</v>
      </c>
      <c r="UC70" s="36" t="s">
        <v>511</v>
      </c>
      <c r="UD70" s="36">
        <v>3</v>
      </c>
      <c r="UE70" s="36" t="s">
        <v>516</v>
      </c>
      <c r="UF70" s="36">
        <v>14.31</v>
      </c>
      <c r="UG70" s="36">
        <v>13.17</v>
      </c>
      <c r="UH70" s="36">
        <v>9.65</v>
      </c>
      <c r="UI70" s="36">
        <v>19.149999999999999</v>
      </c>
      <c r="UJ70" s="36" t="s">
        <v>513</v>
      </c>
      <c r="UK70" s="36">
        <v>16.579999999999998</v>
      </c>
      <c r="UL70" s="36">
        <v>14.65</v>
      </c>
      <c r="UM70" s="36">
        <v>8.94</v>
      </c>
      <c r="UN70" s="36">
        <v>18.100000000000001</v>
      </c>
      <c r="UO70" s="36" t="s">
        <v>513</v>
      </c>
      <c r="UP70" s="36">
        <v>12.7</v>
      </c>
      <c r="UQ70" s="36">
        <v>12.4</v>
      </c>
      <c r="UR70" s="36">
        <v>6.8</v>
      </c>
      <c r="US70" s="36">
        <v>17.7</v>
      </c>
      <c r="UT70" s="36" t="s">
        <v>513</v>
      </c>
      <c r="ZF70" s="36">
        <v>15.15</v>
      </c>
      <c r="ZG70" s="36">
        <v>13.17</v>
      </c>
      <c r="ZH70" s="36">
        <v>7.87</v>
      </c>
      <c r="ZI70" s="36">
        <v>18.46</v>
      </c>
      <c r="ZJ70" s="36" t="s">
        <v>513</v>
      </c>
      <c r="ZK70" s="36">
        <v>12.38</v>
      </c>
      <c r="ZL70" s="36">
        <v>12.48</v>
      </c>
      <c r="ZM70" s="36">
        <v>5.25</v>
      </c>
      <c r="ZN70" s="36">
        <v>18.88</v>
      </c>
      <c r="ZO70" s="36" t="s">
        <v>513</v>
      </c>
      <c r="ZP70" s="36">
        <v>10.73</v>
      </c>
      <c r="ZQ70" s="36">
        <v>12.56</v>
      </c>
      <c r="ZR70" s="36">
        <v>6.48</v>
      </c>
      <c r="ZS70" s="36">
        <v>16.86</v>
      </c>
      <c r="ZT70" s="36" t="s">
        <v>513</v>
      </c>
      <c r="AEF70" s="36">
        <v>16.04</v>
      </c>
      <c r="AEG70" s="36">
        <v>13.63</v>
      </c>
      <c r="AEH70" s="36">
        <v>7.37</v>
      </c>
      <c r="AEI70" s="36">
        <v>18.760000000000002</v>
      </c>
      <c r="AEJ70" s="36" t="s">
        <v>513</v>
      </c>
      <c r="AEK70" s="36">
        <v>13.08</v>
      </c>
      <c r="AEL70" s="36">
        <v>14.32</v>
      </c>
      <c r="AEM70" s="36">
        <v>6.87</v>
      </c>
      <c r="AEN70" s="36">
        <v>19.399999999999999</v>
      </c>
      <c r="AEO70" s="36" t="s">
        <v>513</v>
      </c>
      <c r="AEP70" s="36">
        <v>12.33</v>
      </c>
      <c r="AEQ70" s="36">
        <v>12.44</v>
      </c>
      <c r="AER70" s="36">
        <v>8.7100000000000009</v>
      </c>
      <c r="AES70" s="36">
        <v>16.27</v>
      </c>
      <c r="AET70" s="36" t="s">
        <v>513</v>
      </c>
    </row>
    <row r="71" spans="1:921" x14ac:dyDescent="0.2">
      <c r="A71" s="4">
        <v>137</v>
      </c>
      <c r="B71" s="5" t="s">
        <v>1090</v>
      </c>
      <c r="C71" s="26">
        <f t="shared" si="60"/>
        <v>248.76499999999999</v>
      </c>
      <c r="D71" s="4">
        <f t="shared" si="62"/>
        <v>5</v>
      </c>
      <c r="E71" s="35">
        <f t="shared" si="63"/>
        <v>253.76499999999999</v>
      </c>
      <c r="F71" s="4">
        <v>105953</v>
      </c>
      <c r="G71" s="5" t="s">
        <v>723</v>
      </c>
      <c r="H71" s="5" t="s">
        <v>724</v>
      </c>
      <c r="I71" s="5" t="s">
        <v>499</v>
      </c>
      <c r="J71" s="4" t="s">
        <v>500</v>
      </c>
      <c r="K71" s="5" t="s">
        <v>501</v>
      </c>
      <c r="L71" s="5" t="s">
        <v>1045</v>
      </c>
      <c r="M71" s="4" t="s">
        <v>504</v>
      </c>
      <c r="N71" s="5" t="s">
        <v>631</v>
      </c>
      <c r="O71" s="4" t="s">
        <v>1052</v>
      </c>
      <c r="Q71" s="6">
        <f>CHOOSE(MATCH(M71,{"P";"S";"ST2S";"STMG";"ES";"L";"DAEU";"STL";"STI2D";"SCI";"PA";"STAV"},0),0,100,15,0,5,0,0,10,0,20,10,10)</f>
        <v>100</v>
      </c>
      <c r="R71" s="4">
        <v>3</v>
      </c>
      <c r="S71" s="4">
        <v>2</v>
      </c>
      <c r="T71" s="4">
        <v>4</v>
      </c>
      <c r="U71" s="4">
        <f t="shared" si="64"/>
        <v>3</v>
      </c>
      <c r="V71" s="4">
        <v>2</v>
      </c>
      <c r="W71" s="10">
        <f t="shared" si="65"/>
        <v>16.666666666666668</v>
      </c>
      <c r="X71" s="5" t="s">
        <v>725</v>
      </c>
      <c r="Y71" s="4" t="s">
        <v>568</v>
      </c>
      <c r="Z71" s="12">
        <f>CHOOSE(MATCH(Y71,{"Faible";"Moyen";"Assez bon";"Bon";"Très bon"},0),-5,0,0,5,10)</f>
        <v>5</v>
      </c>
      <c r="AA71" s="15">
        <v>10</v>
      </c>
      <c r="AB71" s="4">
        <v>22</v>
      </c>
      <c r="AC71" s="4">
        <v>13.3</v>
      </c>
      <c r="AD71" s="4">
        <f t="shared" si="66"/>
        <v>-3.3000000000000007</v>
      </c>
      <c r="AE71" s="4">
        <f t="shared" si="67"/>
        <v>8</v>
      </c>
      <c r="AF71" s="12">
        <f t="shared" si="68"/>
        <v>31.4</v>
      </c>
      <c r="AG71" s="4">
        <v>8.5</v>
      </c>
      <c r="AH71" s="4">
        <v>21</v>
      </c>
      <c r="AI71" s="4">
        <v>11.52</v>
      </c>
      <c r="AJ71" s="4">
        <f t="shared" si="69"/>
        <v>-3.0199999999999996</v>
      </c>
      <c r="AK71" s="4">
        <f t="shared" si="70"/>
        <v>9</v>
      </c>
      <c r="AL71" s="12">
        <f t="shared" si="71"/>
        <v>28.46</v>
      </c>
      <c r="AM71" s="5">
        <v>6</v>
      </c>
      <c r="AN71" s="4">
        <v>27</v>
      </c>
      <c r="AO71" s="4">
        <v>13.39</v>
      </c>
      <c r="AP71" s="4">
        <f t="shared" si="72"/>
        <v>-7.3900000000000006</v>
      </c>
      <c r="AQ71" s="4">
        <f t="shared" si="61"/>
        <v>3</v>
      </c>
      <c r="AR71" s="12">
        <f t="shared" si="73"/>
        <v>6.2199999999999989</v>
      </c>
      <c r="AS71" s="20">
        <f t="shared" si="74"/>
        <v>66.08</v>
      </c>
      <c r="AT71" s="4">
        <v>13</v>
      </c>
      <c r="AU71" s="4">
        <v>9</v>
      </c>
      <c r="AV71" s="4">
        <v>11</v>
      </c>
      <c r="AW71" s="24">
        <f t="shared" si="75"/>
        <v>82.58</v>
      </c>
      <c r="AX71" s="28">
        <f t="shared" si="76"/>
        <v>199.24666666666667</v>
      </c>
      <c r="AY71" s="41">
        <f t="shared" si="77"/>
        <v>8.2833333333333332</v>
      </c>
      <c r="AZ71" s="41">
        <f t="shared" si="78"/>
        <v>11.863333333333335</v>
      </c>
      <c r="BA71" s="9">
        <f t="shared" si="79"/>
        <v>-3.5800000000000018</v>
      </c>
      <c r="BB71" s="43">
        <f t="shared" si="80"/>
        <v>17.689999999999998</v>
      </c>
      <c r="BC71" s="41">
        <f t="shared" si="81"/>
        <v>13.353333333333333</v>
      </c>
      <c r="BD71" s="41">
        <f t="shared" si="82"/>
        <v>13.876666666666667</v>
      </c>
      <c r="BE71" s="9">
        <f t="shared" si="83"/>
        <v>-0.52333333333333343</v>
      </c>
      <c r="BF71" s="43">
        <f t="shared" si="84"/>
        <v>39.013333333333335</v>
      </c>
      <c r="BG71" s="41">
        <f t="shared" si="85"/>
        <v>14</v>
      </c>
      <c r="BH71" s="41">
        <f t="shared" si="86"/>
        <v>13.833333333333334</v>
      </c>
      <c r="BI71" s="9">
        <f t="shared" si="87"/>
        <v>0.16666666666666607</v>
      </c>
      <c r="BJ71" s="43">
        <f t="shared" si="88"/>
        <v>42.333333333333329</v>
      </c>
      <c r="BK71" s="45">
        <f t="shared" si="89"/>
        <v>99.036666666666662</v>
      </c>
      <c r="BL71" s="36">
        <v>8.5</v>
      </c>
      <c r="BM71" s="36">
        <v>21</v>
      </c>
      <c r="BN71" s="36">
        <v>27</v>
      </c>
      <c r="BO71" s="36">
        <v>6</v>
      </c>
      <c r="BP71" s="36">
        <v>27</v>
      </c>
      <c r="BQ71" s="36">
        <v>27</v>
      </c>
      <c r="DZ71" s="36">
        <v>13</v>
      </c>
      <c r="EA71" s="36">
        <v>9</v>
      </c>
      <c r="EC71" s="36">
        <v>11</v>
      </c>
      <c r="EN71" s="36" t="s">
        <v>510</v>
      </c>
      <c r="EO71" s="36" t="s">
        <v>503</v>
      </c>
      <c r="EP71" s="36">
        <v>10</v>
      </c>
      <c r="EQ71" s="36" t="s">
        <v>504</v>
      </c>
      <c r="ER71" s="36" t="s">
        <v>506</v>
      </c>
      <c r="ES71" s="36">
        <v>1</v>
      </c>
      <c r="ET71" s="36" t="s">
        <v>511</v>
      </c>
      <c r="EU71" s="36">
        <v>2</v>
      </c>
      <c r="EV71" s="36" t="s">
        <v>512</v>
      </c>
      <c r="EW71" s="36">
        <v>10</v>
      </c>
      <c r="EX71" s="36">
        <v>13.3</v>
      </c>
      <c r="EY71" s="36">
        <v>4</v>
      </c>
      <c r="EZ71" s="36">
        <v>18.5</v>
      </c>
      <c r="FA71" s="36" t="s">
        <v>513</v>
      </c>
      <c r="FB71" s="36">
        <v>8.5</v>
      </c>
      <c r="FC71" s="36">
        <v>11.52</v>
      </c>
      <c r="FD71" s="36">
        <v>4.9000000000000004</v>
      </c>
      <c r="FE71" s="36">
        <v>16.600000000000001</v>
      </c>
      <c r="FF71" s="36" t="s">
        <v>513</v>
      </c>
      <c r="FG71" s="36">
        <v>6</v>
      </c>
      <c r="FH71" s="36">
        <v>13.39</v>
      </c>
      <c r="FI71" s="36">
        <v>6</v>
      </c>
      <c r="FJ71" s="36">
        <v>19.309999999999999</v>
      </c>
      <c r="FK71" s="36" t="s">
        <v>513</v>
      </c>
      <c r="II71" s="36">
        <v>7.33</v>
      </c>
      <c r="IJ71" s="36">
        <v>14.67</v>
      </c>
      <c r="IK71" s="36">
        <v>7.33</v>
      </c>
      <c r="IL71" s="36">
        <v>20</v>
      </c>
      <c r="IM71" s="36" t="s">
        <v>524</v>
      </c>
      <c r="TW71" s="36" t="s">
        <v>514</v>
      </c>
      <c r="TX71" s="36" t="s">
        <v>515</v>
      </c>
      <c r="TY71" s="36">
        <v>1</v>
      </c>
      <c r="TZ71" s="36" t="s">
        <v>504</v>
      </c>
      <c r="UA71" s="36" t="s">
        <v>506</v>
      </c>
      <c r="UB71" s="36">
        <v>1</v>
      </c>
      <c r="UC71" s="36" t="s">
        <v>511</v>
      </c>
      <c r="UD71" s="36">
        <v>3</v>
      </c>
      <c r="UE71" s="36" t="s">
        <v>516</v>
      </c>
      <c r="UF71" s="36">
        <v>9.6999999999999993</v>
      </c>
      <c r="UG71" s="36">
        <v>13</v>
      </c>
      <c r="UH71" s="36">
        <v>2.1</v>
      </c>
      <c r="UI71" s="36">
        <v>17.600000000000001</v>
      </c>
      <c r="UJ71" s="36" t="s">
        <v>513</v>
      </c>
      <c r="UK71" s="36">
        <v>14.18</v>
      </c>
      <c r="UL71" s="36">
        <v>14.85</v>
      </c>
      <c r="UM71" s="36">
        <v>8.8000000000000007</v>
      </c>
      <c r="UN71" s="36">
        <v>18.36</v>
      </c>
      <c r="UO71" s="36" t="s">
        <v>513</v>
      </c>
      <c r="UP71" s="36">
        <v>13</v>
      </c>
      <c r="UQ71" s="36">
        <v>13</v>
      </c>
      <c r="UR71" s="36">
        <v>8.5</v>
      </c>
      <c r="US71" s="36">
        <v>17.5</v>
      </c>
      <c r="UT71" s="36" t="s">
        <v>513</v>
      </c>
      <c r="ZF71" s="36">
        <v>7.55</v>
      </c>
      <c r="ZG71" s="36">
        <v>10.79</v>
      </c>
      <c r="ZH71" s="36">
        <v>2.8</v>
      </c>
      <c r="ZI71" s="36">
        <v>17.3</v>
      </c>
      <c r="ZJ71" s="36" t="s">
        <v>513</v>
      </c>
      <c r="ZK71" s="36">
        <v>11.88</v>
      </c>
      <c r="ZL71" s="36">
        <v>13.54</v>
      </c>
      <c r="ZM71" s="36">
        <v>2</v>
      </c>
      <c r="ZN71" s="36">
        <v>19.04</v>
      </c>
      <c r="ZO71" s="36" t="s">
        <v>513</v>
      </c>
      <c r="ZP71" s="36">
        <v>11</v>
      </c>
      <c r="ZQ71" s="36">
        <v>14.5</v>
      </c>
      <c r="ZR71" s="36">
        <v>7</v>
      </c>
      <c r="ZS71" s="36">
        <v>19</v>
      </c>
      <c r="ZT71" s="36" t="s">
        <v>513</v>
      </c>
      <c r="AEF71" s="36">
        <v>7.6</v>
      </c>
      <c r="AEG71" s="36">
        <v>11.8</v>
      </c>
      <c r="AEH71" s="36">
        <v>2.6</v>
      </c>
      <c r="AEI71" s="36">
        <v>18.600000000000001</v>
      </c>
      <c r="AEJ71" s="36" t="s">
        <v>513</v>
      </c>
      <c r="AEK71" s="36">
        <v>14</v>
      </c>
      <c r="AEL71" s="36">
        <v>13.24</v>
      </c>
      <c r="AEM71" s="36">
        <v>3.4</v>
      </c>
      <c r="AEN71" s="36">
        <v>18.2</v>
      </c>
      <c r="AEO71" s="36" t="s">
        <v>513</v>
      </c>
      <c r="AEP71" s="36">
        <v>18</v>
      </c>
      <c r="AEQ71" s="36">
        <v>14</v>
      </c>
      <c r="AER71" s="36">
        <v>8</v>
      </c>
      <c r="AES71" s="36">
        <v>18</v>
      </c>
      <c r="AET71" s="36" t="s">
        <v>513</v>
      </c>
    </row>
    <row r="72" spans="1:921" x14ac:dyDescent="0.2">
      <c r="A72" s="4">
        <v>137</v>
      </c>
      <c r="B72" s="5" t="s">
        <v>1091</v>
      </c>
      <c r="C72" s="26">
        <f t="shared" si="60"/>
        <v>406.17666666666673</v>
      </c>
      <c r="D72" s="4">
        <f t="shared" si="62"/>
        <v>5</v>
      </c>
      <c r="E72" s="35">
        <f t="shared" si="63"/>
        <v>411.17666666666673</v>
      </c>
      <c r="F72" s="4">
        <v>105963</v>
      </c>
      <c r="G72" s="5" t="s">
        <v>726</v>
      </c>
      <c r="H72" s="5" t="s">
        <v>727</v>
      </c>
      <c r="I72" s="5" t="s">
        <v>499</v>
      </c>
      <c r="J72" s="4" t="s">
        <v>500</v>
      </c>
      <c r="K72" s="5" t="s">
        <v>501</v>
      </c>
      <c r="L72" s="5" t="s">
        <v>1045</v>
      </c>
      <c r="M72" s="4" t="s">
        <v>504</v>
      </c>
      <c r="N72" s="5" t="s">
        <v>604</v>
      </c>
      <c r="O72" s="4" t="s">
        <v>1052</v>
      </c>
      <c r="Q72" s="6">
        <f>CHOOSE(MATCH(M72,{"P";"S";"ST2S";"STMG";"ES";"L";"DAEU";"STL";"STI2D";"SCI";"PA";"STAV"},0),0,100,15,0,5,0,0,10,0,20,10,10)</f>
        <v>100</v>
      </c>
      <c r="R72" s="4">
        <v>1</v>
      </c>
      <c r="S72" s="4">
        <v>1</v>
      </c>
      <c r="T72" s="4">
        <v>1</v>
      </c>
      <c r="U72" s="4">
        <f t="shared" si="64"/>
        <v>1</v>
      </c>
      <c r="V72" s="4">
        <v>4</v>
      </c>
      <c r="W72" s="10">
        <f t="shared" si="65"/>
        <v>50</v>
      </c>
      <c r="X72" s="5" t="s">
        <v>615</v>
      </c>
      <c r="Y72" s="4" t="s">
        <v>568</v>
      </c>
      <c r="Z72" s="12">
        <f>CHOOSE(MATCH(Y72,{"Faible";"Moyen";"Assez bon";"Bon";"Très bon"},0),-5,0,0,5,10)</f>
        <v>5</v>
      </c>
      <c r="AA72" s="15">
        <v>13</v>
      </c>
      <c r="AB72" s="4">
        <v>15</v>
      </c>
      <c r="AC72" s="4">
        <v>13</v>
      </c>
      <c r="AD72" s="4">
        <f t="shared" si="66"/>
        <v>0</v>
      </c>
      <c r="AE72" s="4">
        <f t="shared" si="67"/>
        <v>15</v>
      </c>
      <c r="AF72" s="12">
        <f t="shared" si="68"/>
        <v>54</v>
      </c>
      <c r="AG72" s="4">
        <v>10.8</v>
      </c>
      <c r="AH72" s="4">
        <v>18</v>
      </c>
      <c r="AI72" s="4">
        <v>12.71</v>
      </c>
      <c r="AJ72" s="4">
        <f t="shared" si="69"/>
        <v>-1.9100000000000001</v>
      </c>
      <c r="AK72" s="4">
        <f t="shared" si="70"/>
        <v>12</v>
      </c>
      <c r="AL72" s="12">
        <f t="shared" si="71"/>
        <v>40.580000000000005</v>
      </c>
      <c r="AM72" s="5">
        <v>15</v>
      </c>
      <c r="AN72" s="4">
        <v>5</v>
      </c>
      <c r="AO72" s="4">
        <v>13.5</v>
      </c>
      <c r="AP72" s="4">
        <f t="shared" si="72"/>
        <v>1.5</v>
      </c>
      <c r="AQ72" s="4">
        <f t="shared" si="61"/>
        <v>25</v>
      </c>
      <c r="AR72" s="12">
        <f t="shared" si="73"/>
        <v>73</v>
      </c>
      <c r="AS72" s="20">
        <f t="shared" si="74"/>
        <v>167.58</v>
      </c>
      <c r="AT72" s="4">
        <v>16</v>
      </c>
      <c r="AU72" s="4">
        <v>17</v>
      </c>
      <c r="AV72" s="4">
        <v>19</v>
      </c>
      <c r="AW72" s="24">
        <f t="shared" si="75"/>
        <v>193.58</v>
      </c>
      <c r="AX72" s="28">
        <f t="shared" si="76"/>
        <v>343.58000000000004</v>
      </c>
      <c r="AY72" s="41">
        <f t="shared" si="77"/>
        <v>14.166666666666666</v>
      </c>
      <c r="AZ72" s="41">
        <f t="shared" si="78"/>
        <v>13.433333333333332</v>
      </c>
      <c r="BA72" s="9">
        <f t="shared" si="79"/>
        <v>0.73333333333333428</v>
      </c>
      <c r="BB72" s="43">
        <f t="shared" si="80"/>
        <v>43.966666666666669</v>
      </c>
      <c r="BC72" s="41">
        <f t="shared" si="81"/>
        <v>13.386666666666665</v>
      </c>
      <c r="BD72" s="41">
        <f t="shared" si="82"/>
        <v>14.08</v>
      </c>
      <c r="BE72" s="9">
        <f t="shared" si="83"/>
        <v>-0.69333333333333513</v>
      </c>
      <c r="BF72" s="43">
        <f t="shared" si="84"/>
        <v>38.773333333333326</v>
      </c>
      <c r="BG72" s="41">
        <f t="shared" si="85"/>
        <v>14.433333333333332</v>
      </c>
      <c r="BH72" s="41">
        <f t="shared" si="86"/>
        <v>14.856666666666667</v>
      </c>
      <c r="BI72" s="9">
        <f t="shared" si="87"/>
        <v>-0.42333333333333556</v>
      </c>
      <c r="BJ72" s="43">
        <f t="shared" si="88"/>
        <v>42.453333333333326</v>
      </c>
      <c r="BK72" s="45">
        <f t="shared" si="89"/>
        <v>125.19333333333333</v>
      </c>
      <c r="BL72" s="36">
        <v>10.8</v>
      </c>
      <c r="BM72" s="36">
        <v>18</v>
      </c>
      <c r="BN72" s="36">
        <v>28</v>
      </c>
      <c r="BO72" s="36">
        <v>15</v>
      </c>
      <c r="BP72" s="36">
        <v>5</v>
      </c>
      <c r="BQ72" s="36">
        <v>28</v>
      </c>
      <c r="DZ72" s="36">
        <v>16</v>
      </c>
      <c r="EA72" s="36">
        <v>17</v>
      </c>
      <c r="EC72" s="36">
        <v>19</v>
      </c>
      <c r="EN72" s="36" t="s">
        <v>510</v>
      </c>
      <c r="EO72" s="36" t="s">
        <v>503</v>
      </c>
      <c r="EP72" s="36">
        <v>10</v>
      </c>
      <c r="EQ72" s="36" t="s">
        <v>504</v>
      </c>
      <c r="ER72" s="36" t="s">
        <v>506</v>
      </c>
      <c r="ES72" s="36">
        <v>1</v>
      </c>
      <c r="ET72" s="36" t="s">
        <v>511</v>
      </c>
      <c r="EU72" s="36">
        <v>2</v>
      </c>
      <c r="EV72" s="36" t="s">
        <v>512</v>
      </c>
      <c r="EW72" s="36">
        <v>13</v>
      </c>
      <c r="EX72" s="36">
        <v>13</v>
      </c>
      <c r="EY72" s="36">
        <v>8</v>
      </c>
      <c r="EZ72" s="36">
        <v>19</v>
      </c>
      <c r="FA72" s="36" t="s">
        <v>513</v>
      </c>
      <c r="FB72" s="36">
        <v>10.8</v>
      </c>
      <c r="FC72" s="36">
        <v>12.71</v>
      </c>
      <c r="FD72" s="36">
        <v>8.1999999999999993</v>
      </c>
      <c r="FE72" s="36">
        <v>18.399999999999999</v>
      </c>
      <c r="FF72" s="36" t="s">
        <v>513</v>
      </c>
      <c r="FG72" s="36">
        <v>15</v>
      </c>
      <c r="FH72" s="36">
        <v>13.5</v>
      </c>
      <c r="FI72" s="36">
        <v>9.5</v>
      </c>
      <c r="FJ72" s="36">
        <v>17</v>
      </c>
      <c r="FK72" s="36" t="s">
        <v>513</v>
      </c>
      <c r="II72" s="36">
        <v>16.920000000000002</v>
      </c>
      <c r="IJ72" s="36">
        <v>15.69</v>
      </c>
      <c r="IK72" s="36">
        <v>10.64</v>
      </c>
      <c r="IL72" s="36">
        <v>18.13</v>
      </c>
      <c r="IM72" s="36" t="s">
        <v>524</v>
      </c>
      <c r="TW72" s="36" t="s">
        <v>523</v>
      </c>
      <c r="TX72" s="36" t="s">
        <v>515</v>
      </c>
      <c r="TY72" s="36">
        <v>1</v>
      </c>
      <c r="TZ72" s="36" t="s">
        <v>504</v>
      </c>
      <c r="UA72" s="36" t="s">
        <v>506</v>
      </c>
      <c r="UB72" s="36">
        <v>1</v>
      </c>
      <c r="UC72" s="36" t="s">
        <v>511</v>
      </c>
      <c r="UD72" s="36">
        <v>3</v>
      </c>
      <c r="UE72" s="36" t="s">
        <v>516</v>
      </c>
      <c r="UF72" s="36">
        <v>14.4</v>
      </c>
      <c r="UG72" s="36">
        <v>13.8</v>
      </c>
      <c r="UH72" s="36">
        <v>7.5</v>
      </c>
      <c r="UI72" s="36">
        <v>19.100000000000001</v>
      </c>
      <c r="UJ72" s="36" t="s">
        <v>513</v>
      </c>
      <c r="UK72" s="36">
        <v>12.73</v>
      </c>
      <c r="UL72" s="36">
        <v>13.9</v>
      </c>
      <c r="UM72" s="36">
        <v>8.8000000000000007</v>
      </c>
      <c r="UN72" s="36">
        <v>18.55</v>
      </c>
      <c r="UO72" s="36" t="s">
        <v>513</v>
      </c>
      <c r="UP72" s="36">
        <v>15.4</v>
      </c>
      <c r="UQ72" s="36">
        <v>14.66</v>
      </c>
      <c r="UR72" s="36">
        <v>9.9</v>
      </c>
      <c r="US72" s="36">
        <v>19</v>
      </c>
      <c r="UT72" s="36" t="s">
        <v>513</v>
      </c>
      <c r="ZF72" s="36">
        <v>12.8</v>
      </c>
      <c r="ZG72" s="36">
        <v>13.1</v>
      </c>
      <c r="ZH72" s="36">
        <v>6.5</v>
      </c>
      <c r="ZI72" s="36">
        <v>19.100000000000001</v>
      </c>
      <c r="ZJ72" s="36" t="s">
        <v>513</v>
      </c>
      <c r="ZK72" s="36">
        <v>12.86</v>
      </c>
      <c r="ZL72" s="36">
        <v>14.34</v>
      </c>
      <c r="ZM72" s="36">
        <v>8</v>
      </c>
      <c r="ZN72" s="36">
        <v>18.86</v>
      </c>
      <c r="ZO72" s="36" t="s">
        <v>513</v>
      </c>
      <c r="ZP72" s="36">
        <v>13.5</v>
      </c>
      <c r="ZQ72" s="36">
        <v>14.74</v>
      </c>
      <c r="ZR72" s="36">
        <v>9.9</v>
      </c>
      <c r="ZS72" s="36">
        <v>17.899999999999999</v>
      </c>
      <c r="ZT72" s="36" t="s">
        <v>513</v>
      </c>
      <c r="AEF72" s="36">
        <v>15.3</v>
      </c>
      <c r="AEG72" s="36">
        <v>13.4</v>
      </c>
      <c r="AEH72" s="36">
        <v>5.6</v>
      </c>
      <c r="AEI72" s="36">
        <v>19.8</v>
      </c>
      <c r="AEJ72" s="36" t="s">
        <v>513</v>
      </c>
      <c r="AEK72" s="36">
        <v>14.57</v>
      </c>
      <c r="AEL72" s="36">
        <v>14</v>
      </c>
      <c r="AEM72" s="36">
        <v>8.43</v>
      </c>
      <c r="AEN72" s="36">
        <v>18.29</v>
      </c>
      <c r="AEO72" s="36" t="s">
        <v>513</v>
      </c>
      <c r="AEP72" s="36">
        <v>14.4</v>
      </c>
      <c r="AEQ72" s="36">
        <v>15.17</v>
      </c>
      <c r="AER72" s="36">
        <v>10</v>
      </c>
      <c r="AES72" s="36">
        <v>18</v>
      </c>
      <c r="AET72" s="36" t="s">
        <v>513</v>
      </c>
    </row>
    <row r="73" spans="1:921" x14ac:dyDescent="0.2">
      <c r="A73" s="4">
        <v>137</v>
      </c>
      <c r="B73" s="5" t="s">
        <v>1091</v>
      </c>
      <c r="C73" s="26">
        <f t="shared" ref="C73:C104" si="90">AX73+(BK73/2)</f>
        <v>409.62809523809528</v>
      </c>
      <c r="D73" s="4">
        <f t="shared" si="62"/>
        <v>5</v>
      </c>
      <c r="E73" s="35">
        <f t="shared" si="63"/>
        <v>414.62809523809528</v>
      </c>
      <c r="F73" s="4">
        <v>105965</v>
      </c>
      <c r="G73" s="5" t="s">
        <v>728</v>
      </c>
      <c r="H73" s="5" t="s">
        <v>729</v>
      </c>
      <c r="I73" s="5" t="s">
        <v>527</v>
      </c>
      <c r="J73" s="4" t="s">
        <v>500</v>
      </c>
      <c r="K73" s="5" t="s">
        <v>501</v>
      </c>
      <c r="L73" s="5" t="s">
        <v>1045</v>
      </c>
      <c r="M73" s="4" t="s">
        <v>504</v>
      </c>
      <c r="N73" s="5" t="s">
        <v>644</v>
      </c>
      <c r="O73" s="4" t="s">
        <v>1052</v>
      </c>
      <c r="Q73" s="6">
        <f>CHOOSE(MATCH(M73,{"P";"S";"ST2S";"STMG";"ES";"L";"DAEU";"STL";"STI2D";"SCI";"PA";"STAV"},0),0,100,15,0,5,0,0,10,0,20,10,10)</f>
        <v>100</v>
      </c>
      <c r="R73" s="4">
        <v>1</v>
      </c>
      <c r="S73" s="4">
        <v>2</v>
      </c>
      <c r="T73" s="4">
        <v>2</v>
      </c>
      <c r="U73" s="4">
        <f t="shared" si="64"/>
        <v>2</v>
      </c>
      <c r="V73" s="4">
        <v>3</v>
      </c>
      <c r="W73" s="10">
        <f t="shared" si="65"/>
        <v>28.571428571428573</v>
      </c>
      <c r="X73" s="5" t="s">
        <v>730</v>
      </c>
      <c r="Y73" s="4" t="s">
        <v>568</v>
      </c>
      <c r="Z73" s="12">
        <f>CHOOSE(MATCH(Y73,{"Faible";"Moyen";"Assez bon";"Bon";"Très bon"},0),-5,0,0,5,10)</f>
        <v>5</v>
      </c>
      <c r="AA73" s="15">
        <v>15.2</v>
      </c>
      <c r="AB73" s="4">
        <v>6</v>
      </c>
      <c r="AC73" s="4">
        <v>12.53</v>
      </c>
      <c r="AD73" s="4">
        <f t="shared" si="66"/>
        <v>2.67</v>
      </c>
      <c r="AE73" s="4">
        <f t="shared" si="67"/>
        <v>24</v>
      </c>
      <c r="AF73" s="12">
        <f t="shared" si="68"/>
        <v>74.94</v>
      </c>
      <c r="AG73" s="4">
        <v>13.92</v>
      </c>
      <c r="AH73" s="4">
        <v>14</v>
      </c>
      <c r="AI73" s="4">
        <v>13.8</v>
      </c>
      <c r="AJ73" s="4">
        <f t="shared" si="69"/>
        <v>0.11999999999999922</v>
      </c>
      <c r="AK73" s="4">
        <f t="shared" si="70"/>
        <v>16</v>
      </c>
      <c r="AL73" s="12">
        <f t="shared" si="71"/>
        <v>58</v>
      </c>
      <c r="AM73" s="5">
        <v>14.75</v>
      </c>
      <c r="AN73" s="4">
        <v>10</v>
      </c>
      <c r="AO73" s="4">
        <v>13.93</v>
      </c>
      <c r="AP73" s="4">
        <f t="shared" si="72"/>
        <v>0.82000000000000028</v>
      </c>
      <c r="AQ73" s="4">
        <f t="shared" si="61"/>
        <v>20</v>
      </c>
      <c r="AR73" s="12">
        <f t="shared" si="73"/>
        <v>65.89</v>
      </c>
      <c r="AS73" s="20">
        <f t="shared" si="74"/>
        <v>198.82999999999998</v>
      </c>
      <c r="AT73" s="4">
        <v>14</v>
      </c>
      <c r="AU73" s="4">
        <v>11</v>
      </c>
      <c r="AV73" s="4">
        <v>17</v>
      </c>
      <c r="AW73" s="24">
        <f t="shared" si="75"/>
        <v>219.82999999999998</v>
      </c>
      <c r="AX73" s="28">
        <f t="shared" si="76"/>
        <v>348.4014285714286</v>
      </c>
      <c r="AY73" s="41">
        <f t="shared" si="77"/>
        <v>13.573333333333332</v>
      </c>
      <c r="AZ73" s="41">
        <f t="shared" si="78"/>
        <v>13.323333333333332</v>
      </c>
      <c r="BA73" s="9">
        <f t="shared" si="79"/>
        <v>0.25</v>
      </c>
      <c r="BB73" s="43">
        <f t="shared" si="80"/>
        <v>41.22</v>
      </c>
      <c r="BC73" s="41">
        <f t="shared" si="81"/>
        <v>13.536666666666667</v>
      </c>
      <c r="BD73" s="41">
        <f t="shared" si="82"/>
        <v>13.816666666666668</v>
      </c>
      <c r="BE73" s="9">
        <f t="shared" si="83"/>
        <v>-0.28000000000000114</v>
      </c>
      <c r="BF73" s="43">
        <f t="shared" si="84"/>
        <v>40.049999999999997</v>
      </c>
      <c r="BG73" s="41">
        <f t="shared" si="85"/>
        <v>13.223333333333334</v>
      </c>
      <c r="BH73" s="41">
        <f t="shared" si="86"/>
        <v>12.466666666666667</v>
      </c>
      <c r="BI73" s="9">
        <f t="shared" si="87"/>
        <v>0.75666666666666771</v>
      </c>
      <c r="BJ73" s="43">
        <f t="shared" si="88"/>
        <v>41.183333333333337</v>
      </c>
      <c r="BK73" s="45">
        <f t="shared" si="89"/>
        <v>122.45333333333333</v>
      </c>
      <c r="BL73" s="36">
        <v>13.92</v>
      </c>
      <c r="BM73" s="36">
        <v>14</v>
      </c>
      <c r="BN73" s="36">
        <v>27</v>
      </c>
      <c r="BO73" s="36">
        <v>14.75</v>
      </c>
      <c r="BP73" s="36">
        <v>10</v>
      </c>
      <c r="BQ73" s="36">
        <v>27</v>
      </c>
      <c r="DZ73" s="36">
        <v>14</v>
      </c>
      <c r="EA73" s="36">
        <v>11</v>
      </c>
      <c r="EC73" s="36">
        <v>17</v>
      </c>
      <c r="EN73" s="36" t="s">
        <v>510</v>
      </c>
      <c r="EO73" s="36" t="s">
        <v>503</v>
      </c>
      <c r="EP73" s="36">
        <v>10</v>
      </c>
      <c r="EQ73" s="36" t="s">
        <v>504</v>
      </c>
      <c r="ER73" s="36" t="s">
        <v>506</v>
      </c>
      <c r="ES73" s="36">
        <v>1</v>
      </c>
      <c r="ET73" s="36" t="s">
        <v>511</v>
      </c>
      <c r="EU73" s="36">
        <v>2</v>
      </c>
      <c r="EV73" s="36" t="s">
        <v>512</v>
      </c>
      <c r="EW73" s="36">
        <v>15.2</v>
      </c>
      <c r="EX73" s="36">
        <v>12.53</v>
      </c>
      <c r="EY73" s="36">
        <v>6.7</v>
      </c>
      <c r="EZ73" s="36">
        <v>19.3</v>
      </c>
      <c r="FA73" s="36" t="s">
        <v>513</v>
      </c>
      <c r="FB73" s="36">
        <v>13.92</v>
      </c>
      <c r="FC73" s="36">
        <v>13.8</v>
      </c>
      <c r="FD73" s="36">
        <v>7.94</v>
      </c>
      <c r="FE73" s="36">
        <v>17.61</v>
      </c>
      <c r="FF73" s="36" t="s">
        <v>513</v>
      </c>
      <c r="FG73" s="36">
        <v>14.75</v>
      </c>
      <c r="FH73" s="36">
        <v>13.93</v>
      </c>
      <c r="FI73" s="36">
        <v>7.5</v>
      </c>
      <c r="FJ73" s="36">
        <v>18.38</v>
      </c>
      <c r="FK73" s="36" t="s">
        <v>513</v>
      </c>
      <c r="II73" s="36">
        <v>15.93</v>
      </c>
      <c r="IJ73" s="36">
        <v>14.34</v>
      </c>
      <c r="IK73" s="36">
        <v>11.81</v>
      </c>
      <c r="IL73" s="36">
        <v>15.93</v>
      </c>
      <c r="IM73" s="36" t="s">
        <v>524</v>
      </c>
      <c r="TW73" s="36" t="s">
        <v>523</v>
      </c>
      <c r="TX73" s="36" t="s">
        <v>515</v>
      </c>
      <c r="TY73" s="36">
        <v>1</v>
      </c>
      <c r="TZ73" s="36" t="s">
        <v>504</v>
      </c>
      <c r="UA73" s="36" t="s">
        <v>506</v>
      </c>
      <c r="UB73" s="36">
        <v>1</v>
      </c>
      <c r="UC73" s="36" t="s">
        <v>511</v>
      </c>
      <c r="UD73" s="36">
        <v>3</v>
      </c>
      <c r="UE73" s="36" t="s">
        <v>516</v>
      </c>
      <c r="UF73" s="36">
        <v>13.69</v>
      </c>
      <c r="UG73" s="36">
        <v>13.17</v>
      </c>
      <c r="UH73" s="36">
        <v>9.65</v>
      </c>
      <c r="UI73" s="36">
        <v>19.149999999999999</v>
      </c>
      <c r="UJ73" s="36" t="s">
        <v>513</v>
      </c>
      <c r="UK73" s="36">
        <v>14.05</v>
      </c>
      <c r="UL73" s="36">
        <v>14.65</v>
      </c>
      <c r="UM73" s="36">
        <v>8.94</v>
      </c>
      <c r="UN73" s="36">
        <v>18.100000000000001</v>
      </c>
      <c r="UO73" s="36" t="s">
        <v>513</v>
      </c>
      <c r="UP73" s="36">
        <v>12.8</v>
      </c>
      <c r="UQ73" s="36">
        <v>12.4</v>
      </c>
      <c r="UR73" s="36">
        <v>6.8</v>
      </c>
      <c r="US73" s="36">
        <v>17.7</v>
      </c>
      <c r="UT73" s="36" t="s">
        <v>513</v>
      </c>
      <c r="ZF73" s="36">
        <v>14</v>
      </c>
      <c r="ZG73" s="36">
        <v>13.17</v>
      </c>
      <c r="ZH73" s="36">
        <v>7.87</v>
      </c>
      <c r="ZI73" s="36">
        <v>18.46</v>
      </c>
      <c r="ZJ73" s="36" t="s">
        <v>513</v>
      </c>
      <c r="ZK73" s="36">
        <v>13</v>
      </c>
      <c r="ZL73" s="36">
        <v>12.48</v>
      </c>
      <c r="ZM73" s="36">
        <v>5.25</v>
      </c>
      <c r="ZN73" s="36">
        <v>18.88</v>
      </c>
      <c r="ZO73" s="36" t="s">
        <v>513</v>
      </c>
      <c r="ZP73" s="36">
        <v>14.54</v>
      </c>
      <c r="ZQ73" s="36">
        <v>12.56</v>
      </c>
      <c r="ZR73" s="36">
        <v>6.48</v>
      </c>
      <c r="ZS73" s="36">
        <v>16.86</v>
      </c>
      <c r="ZT73" s="36" t="s">
        <v>513</v>
      </c>
      <c r="AEF73" s="36">
        <v>13.03</v>
      </c>
      <c r="AEG73" s="36">
        <v>13.63</v>
      </c>
      <c r="AEH73" s="36">
        <v>7.37</v>
      </c>
      <c r="AEI73" s="36">
        <v>18.760000000000002</v>
      </c>
      <c r="AEJ73" s="36" t="s">
        <v>513</v>
      </c>
      <c r="AEK73" s="36">
        <v>13.56</v>
      </c>
      <c r="AEL73" s="36">
        <v>14.32</v>
      </c>
      <c r="AEM73" s="36">
        <v>6.87</v>
      </c>
      <c r="AEN73" s="36">
        <v>19.399999999999999</v>
      </c>
      <c r="AEO73" s="36" t="s">
        <v>513</v>
      </c>
      <c r="AEP73" s="36">
        <v>12.33</v>
      </c>
      <c r="AEQ73" s="36">
        <v>12.44</v>
      </c>
      <c r="AER73" s="36">
        <v>8.7100000000000009</v>
      </c>
      <c r="AES73" s="36">
        <v>16.27</v>
      </c>
      <c r="AET73" s="36" t="s">
        <v>513</v>
      </c>
    </row>
    <row r="74" spans="1:921" x14ac:dyDescent="0.2">
      <c r="A74" s="4">
        <v>137</v>
      </c>
      <c r="B74" s="5" t="s">
        <v>1091</v>
      </c>
      <c r="C74" s="26">
        <f t="shared" si="90"/>
        <v>411.65500000000003</v>
      </c>
      <c r="D74" s="4">
        <f t="shared" si="62"/>
        <v>5</v>
      </c>
      <c r="E74" s="35">
        <f t="shared" si="63"/>
        <v>416.65500000000003</v>
      </c>
      <c r="F74" s="4">
        <v>105971</v>
      </c>
      <c r="G74" s="5" t="s">
        <v>731</v>
      </c>
      <c r="H74" s="5" t="s">
        <v>732</v>
      </c>
      <c r="I74" s="5" t="s">
        <v>499</v>
      </c>
      <c r="J74" s="4" t="s">
        <v>500</v>
      </c>
      <c r="K74" s="5" t="s">
        <v>501</v>
      </c>
      <c r="L74" s="5" t="s">
        <v>1045</v>
      </c>
      <c r="M74" s="4" t="s">
        <v>504</v>
      </c>
      <c r="N74" s="5" t="s">
        <v>644</v>
      </c>
      <c r="O74" s="4" t="s">
        <v>1052</v>
      </c>
      <c r="Q74" s="6">
        <f>CHOOSE(MATCH(M74,{"P";"S";"ST2S";"STMG";"ES";"L";"DAEU";"STL";"STI2D";"SCI";"PA";"STAV"},0),0,100,15,0,5,0,0,10,0,20,10,10)</f>
        <v>100</v>
      </c>
      <c r="R74" s="4">
        <v>2</v>
      </c>
      <c r="S74" s="4">
        <v>2</v>
      </c>
      <c r="T74" s="4">
        <v>1</v>
      </c>
      <c r="U74" s="4">
        <f t="shared" si="64"/>
        <v>1</v>
      </c>
      <c r="V74" s="4">
        <v>4</v>
      </c>
      <c r="W74" s="10">
        <f t="shared" si="65"/>
        <v>33.333333333333336</v>
      </c>
      <c r="X74" s="5" t="s">
        <v>733</v>
      </c>
      <c r="Y74" s="4" t="s">
        <v>568</v>
      </c>
      <c r="Z74" s="12">
        <f>CHOOSE(MATCH(Y74,{"Faible";"Moyen";"Assez bon";"Bon";"Très bon"},0),-5,0,0,5,10)</f>
        <v>5</v>
      </c>
      <c r="AA74" s="15">
        <v>13.6</v>
      </c>
      <c r="AB74" s="4">
        <v>10</v>
      </c>
      <c r="AC74" s="4">
        <v>12.53</v>
      </c>
      <c r="AD74" s="4">
        <f t="shared" si="66"/>
        <v>1.0700000000000003</v>
      </c>
      <c r="AE74" s="4">
        <f t="shared" si="67"/>
        <v>20</v>
      </c>
      <c r="AF74" s="12">
        <f t="shared" si="68"/>
        <v>62.94</v>
      </c>
      <c r="AG74" s="4">
        <v>14.93</v>
      </c>
      <c r="AH74" s="4">
        <v>9</v>
      </c>
      <c r="AI74" s="4">
        <v>13.8</v>
      </c>
      <c r="AJ74" s="4">
        <f t="shared" si="69"/>
        <v>1.129999999999999</v>
      </c>
      <c r="AK74" s="4">
        <f t="shared" si="70"/>
        <v>21</v>
      </c>
      <c r="AL74" s="12">
        <f t="shared" si="71"/>
        <v>68.05</v>
      </c>
      <c r="AM74" s="5">
        <v>13.75</v>
      </c>
      <c r="AN74" s="4">
        <v>17</v>
      </c>
      <c r="AO74" s="4">
        <v>13.93</v>
      </c>
      <c r="AP74" s="4">
        <f t="shared" si="72"/>
        <v>-0.17999999999999972</v>
      </c>
      <c r="AQ74" s="4">
        <f t="shared" si="61"/>
        <v>13</v>
      </c>
      <c r="AR74" s="12">
        <f t="shared" si="73"/>
        <v>53.89</v>
      </c>
      <c r="AS74" s="20">
        <f t="shared" si="74"/>
        <v>184.88</v>
      </c>
      <c r="AT74" s="4">
        <v>19</v>
      </c>
      <c r="AU74" s="4">
        <v>17</v>
      </c>
      <c r="AV74" s="4">
        <v>17</v>
      </c>
      <c r="AW74" s="24">
        <f t="shared" si="75"/>
        <v>211.38</v>
      </c>
      <c r="AX74" s="28">
        <f t="shared" si="76"/>
        <v>344.71333333333337</v>
      </c>
      <c r="AY74" s="41">
        <f t="shared" si="77"/>
        <v>12.833333333333334</v>
      </c>
      <c r="AZ74" s="41">
        <f t="shared" si="78"/>
        <v>12.833333333333334</v>
      </c>
      <c r="BA74" s="9">
        <f t="shared" si="79"/>
        <v>0</v>
      </c>
      <c r="BB74" s="43">
        <f t="shared" si="80"/>
        <v>38.5</v>
      </c>
      <c r="BC74" s="41">
        <f t="shared" si="81"/>
        <v>14.533333333333333</v>
      </c>
      <c r="BD74" s="41">
        <f t="shared" si="82"/>
        <v>13.503333333333332</v>
      </c>
      <c r="BE74" s="9">
        <f t="shared" si="83"/>
        <v>1.0300000000000011</v>
      </c>
      <c r="BF74" s="43">
        <f t="shared" si="84"/>
        <v>45.660000000000004</v>
      </c>
      <c r="BG74" s="41">
        <f t="shared" si="85"/>
        <v>15.623333333333335</v>
      </c>
      <c r="BH74" s="41">
        <f t="shared" si="86"/>
        <v>14.196666666666665</v>
      </c>
      <c r="BI74" s="9">
        <f t="shared" si="87"/>
        <v>1.4266666666666694</v>
      </c>
      <c r="BJ74" s="43">
        <f t="shared" si="88"/>
        <v>49.723333333333343</v>
      </c>
      <c r="BK74" s="45">
        <f t="shared" si="89"/>
        <v>133.88333333333333</v>
      </c>
      <c r="BL74" s="36">
        <v>14.93</v>
      </c>
      <c r="BM74" s="36">
        <v>9</v>
      </c>
      <c r="BN74" s="36">
        <v>27</v>
      </c>
      <c r="BO74" s="36">
        <v>13.75</v>
      </c>
      <c r="BP74" s="36">
        <v>17</v>
      </c>
      <c r="BQ74" s="36">
        <v>27</v>
      </c>
      <c r="DZ74" s="36">
        <v>19</v>
      </c>
      <c r="EA74" s="36">
        <v>17</v>
      </c>
      <c r="EC74" s="36">
        <v>17</v>
      </c>
      <c r="EN74" s="36" t="s">
        <v>510</v>
      </c>
      <c r="EO74" s="36" t="s">
        <v>503</v>
      </c>
      <c r="EP74" s="36">
        <v>10</v>
      </c>
      <c r="EQ74" s="36" t="s">
        <v>504</v>
      </c>
      <c r="ER74" s="36" t="s">
        <v>506</v>
      </c>
      <c r="ES74" s="36">
        <v>1</v>
      </c>
      <c r="ET74" s="36" t="s">
        <v>511</v>
      </c>
      <c r="EU74" s="36">
        <v>2</v>
      </c>
      <c r="EV74" s="36" t="s">
        <v>512</v>
      </c>
      <c r="EW74" s="36">
        <v>13.6</v>
      </c>
      <c r="EX74" s="36">
        <v>12.53</v>
      </c>
      <c r="EY74" s="36">
        <v>6.7</v>
      </c>
      <c r="EZ74" s="36">
        <v>19.3</v>
      </c>
      <c r="FA74" s="36" t="s">
        <v>513</v>
      </c>
      <c r="FB74" s="36">
        <v>14.93</v>
      </c>
      <c r="FC74" s="36">
        <v>13.8</v>
      </c>
      <c r="FD74" s="36">
        <v>7.94</v>
      </c>
      <c r="FE74" s="36">
        <v>17.61</v>
      </c>
      <c r="FF74" s="36" t="s">
        <v>513</v>
      </c>
      <c r="FG74" s="36">
        <v>13.75</v>
      </c>
      <c r="FH74" s="36">
        <v>13.93</v>
      </c>
      <c r="FI74" s="36">
        <v>7.5</v>
      </c>
      <c r="FJ74" s="36">
        <v>18.38</v>
      </c>
      <c r="FK74" s="36" t="s">
        <v>513</v>
      </c>
      <c r="II74" s="36">
        <v>15.17</v>
      </c>
      <c r="IJ74" s="36">
        <v>14.34</v>
      </c>
      <c r="IK74" s="36">
        <v>11.81</v>
      </c>
      <c r="IL74" s="36">
        <v>15.93</v>
      </c>
      <c r="IM74" s="36" t="s">
        <v>524</v>
      </c>
      <c r="TW74" s="36" t="s">
        <v>523</v>
      </c>
      <c r="TX74" s="36" t="s">
        <v>515</v>
      </c>
      <c r="TY74" s="36">
        <v>1</v>
      </c>
      <c r="TZ74" s="36" t="s">
        <v>504</v>
      </c>
      <c r="UA74" s="36" t="s">
        <v>506</v>
      </c>
      <c r="UB74" s="36">
        <v>1</v>
      </c>
      <c r="UC74" s="36" t="s">
        <v>511</v>
      </c>
      <c r="UD74" s="36">
        <v>3</v>
      </c>
      <c r="UE74" s="36" t="s">
        <v>516</v>
      </c>
      <c r="UF74" s="36">
        <v>11</v>
      </c>
      <c r="UG74" s="36">
        <v>13.3</v>
      </c>
      <c r="UH74" s="36">
        <v>7</v>
      </c>
      <c r="UI74" s="36">
        <v>18.2</v>
      </c>
      <c r="UJ74" s="36" t="s">
        <v>513</v>
      </c>
      <c r="UK74" s="36">
        <v>15</v>
      </c>
      <c r="UL74" s="36">
        <v>13.7</v>
      </c>
      <c r="UM74" s="36">
        <v>9.6</v>
      </c>
      <c r="UN74" s="36">
        <v>18.3</v>
      </c>
      <c r="UO74" s="36" t="s">
        <v>513</v>
      </c>
      <c r="UP74" s="36">
        <v>15.64</v>
      </c>
      <c r="UQ74" s="36">
        <v>13.79</v>
      </c>
      <c r="UR74" s="36">
        <v>9.85</v>
      </c>
      <c r="US74" s="36">
        <v>17.03</v>
      </c>
      <c r="UT74" s="36" t="s">
        <v>513</v>
      </c>
      <c r="ZF74" s="36">
        <v>13</v>
      </c>
      <c r="ZG74" s="36">
        <v>11.8</v>
      </c>
      <c r="ZH74" s="36">
        <v>5.8</v>
      </c>
      <c r="ZI74" s="36">
        <v>17.899999999999999</v>
      </c>
      <c r="ZJ74" s="36" t="s">
        <v>513</v>
      </c>
      <c r="ZK74" s="36">
        <v>15</v>
      </c>
      <c r="ZL74" s="36">
        <v>13.95</v>
      </c>
      <c r="ZM74" s="36">
        <v>10</v>
      </c>
      <c r="ZN74" s="36">
        <v>18.399999999999999</v>
      </c>
      <c r="ZO74" s="36" t="s">
        <v>513</v>
      </c>
      <c r="ZP74" s="36">
        <v>14.45</v>
      </c>
      <c r="ZQ74" s="36">
        <v>14.15</v>
      </c>
      <c r="ZR74" s="36">
        <v>9.39</v>
      </c>
      <c r="ZS74" s="36">
        <v>17.95</v>
      </c>
      <c r="ZT74" s="36" t="s">
        <v>513</v>
      </c>
      <c r="AEF74" s="36">
        <v>14.5</v>
      </c>
      <c r="AEG74" s="36">
        <v>13.4</v>
      </c>
      <c r="AEH74" s="36">
        <v>8.6</v>
      </c>
      <c r="AEI74" s="36">
        <v>18.899999999999999</v>
      </c>
      <c r="AEJ74" s="36" t="s">
        <v>513</v>
      </c>
      <c r="AEK74" s="36">
        <v>13.6</v>
      </c>
      <c r="AEL74" s="36">
        <v>12.86</v>
      </c>
      <c r="AEM74" s="36">
        <v>6.1</v>
      </c>
      <c r="AEN74" s="36">
        <v>18.100000000000001</v>
      </c>
      <c r="AEO74" s="36" t="s">
        <v>513</v>
      </c>
      <c r="AEP74" s="36">
        <v>16.78</v>
      </c>
      <c r="AEQ74" s="36">
        <v>14.65</v>
      </c>
      <c r="AER74" s="36">
        <v>11.31</v>
      </c>
      <c r="AES74" s="36">
        <v>17.34</v>
      </c>
      <c r="AET74" s="36" t="s">
        <v>513</v>
      </c>
    </row>
    <row r="75" spans="1:921" x14ac:dyDescent="0.2">
      <c r="A75" s="4">
        <v>137</v>
      </c>
      <c r="B75" s="5" t="s">
        <v>1091</v>
      </c>
      <c r="C75" s="26">
        <f t="shared" si="90"/>
        <v>484.49476190476184</v>
      </c>
      <c r="D75" s="4">
        <f t="shared" si="62"/>
        <v>0</v>
      </c>
      <c r="E75" s="35">
        <f t="shared" si="63"/>
        <v>484.49476190476184</v>
      </c>
      <c r="F75" s="4">
        <v>106175</v>
      </c>
      <c r="G75" s="5" t="s">
        <v>752</v>
      </c>
      <c r="H75" s="5" t="s">
        <v>753</v>
      </c>
      <c r="I75" s="5" t="s">
        <v>499</v>
      </c>
      <c r="J75" s="4" t="s">
        <v>507</v>
      </c>
      <c r="K75" s="5" t="s">
        <v>501</v>
      </c>
      <c r="L75" s="5" t="s">
        <v>1051</v>
      </c>
      <c r="M75" s="4" t="s">
        <v>504</v>
      </c>
      <c r="N75" s="5" t="s">
        <v>736</v>
      </c>
      <c r="O75" s="4" t="s">
        <v>1052</v>
      </c>
      <c r="Q75" s="6">
        <f>CHOOSE(MATCH(M75,{"P";"S";"ST2S";"STMG";"ES";"L";"DAEU";"STL";"STI2D";"SCI";"PA";"STAV"},0),0,100,15,0,5,0,0,10,0,20,10,10)</f>
        <v>100</v>
      </c>
      <c r="R75" s="4">
        <v>2</v>
      </c>
      <c r="S75" s="4">
        <v>2</v>
      </c>
      <c r="T75" s="4">
        <v>2</v>
      </c>
      <c r="U75" s="4">
        <f t="shared" si="64"/>
        <v>1</v>
      </c>
      <c r="V75" s="4">
        <v>4</v>
      </c>
      <c r="W75" s="10">
        <f t="shared" si="65"/>
        <v>28.571428571428573</v>
      </c>
      <c r="Y75" s="4" t="s">
        <v>529</v>
      </c>
      <c r="Z75" s="12">
        <f>CHOOSE(MATCH(Y75,{"Faible";"Moyen";"Assez bon";"Bon";"Très bon"},0),-5,0,0,5,10)</f>
        <v>0</v>
      </c>
      <c r="AA75" s="15">
        <v>15.81</v>
      </c>
      <c r="AB75" s="4">
        <v>1</v>
      </c>
      <c r="AC75" s="4">
        <v>10.51</v>
      </c>
      <c r="AD75" s="4">
        <f t="shared" si="66"/>
        <v>5.3000000000000007</v>
      </c>
      <c r="AE75" s="4">
        <f t="shared" si="67"/>
        <v>29</v>
      </c>
      <c r="AF75" s="12">
        <f t="shared" si="68"/>
        <v>87.03</v>
      </c>
      <c r="AG75" s="4">
        <v>13.36</v>
      </c>
      <c r="AH75" s="4">
        <v>4</v>
      </c>
      <c r="AI75" s="4">
        <v>10.78</v>
      </c>
      <c r="AJ75" s="4">
        <f t="shared" si="69"/>
        <v>2.58</v>
      </c>
      <c r="AK75" s="4">
        <f t="shared" si="70"/>
        <v>26</v>
      </c>
      <c r="AL75" s="12">
        <f t="shared" si="71"/>
        <v>71.239999999999995</v>
      </c>
      <c r="AM75" s="5">
        <v>16.100000000000001</v>
      </c>
      <c r="AN75" s="4">
        <v>3</v>
      </c>
      <c r="AO75" s="4">
        <v>11.9</v>
      </c>
      <c r="AP75" s="4">
        <f t="shared" si="72"/>
        <v>4.2000000000000011</v>
      </c>
      <c r="AQ75" s="4">
        <f t="shared" si="61"/>
        <v>27</v>
      </c>
      <c r="AR75" s="12">
        <f t="shared" si="73"/>
        <v>83.7</v>
      </c>
      <c r="AS75" s="20">
        <f t="shared" si="74"/>
        <v>241.96999999999997</v>
      </c>
      <c r="AT75" s="4">
        <v>16</v>
      </c>
      <c r="AU75" s="4">
        <v>18</v>
      </c>
      <c r="AV75" s="4">
        <v>20</v>
      </c>
      <c r="AW75" s="24">
        <f t="shared" si="75"/>
        <v>268.96999999999997</v>
      </c>
      <c r="AX75" s="28">
        <f t="shared" si="76"/>
        <v>397.54142857142853</v>
      </c>
      <c r="AY75" s="41">
        <f t="shared" si="77"/>
        <v>17.346666666666668</v>
      </c>
      <c r="AZ75" s="41">
        <f t="shared" si="78"/>
        <v>12.770000000000001</v>
      </c>
      <c r="BA75" s="9">
        <f t="shared" si="79"/>
        <v>4.5766666666666662</v>
      </c>
      <c r="BB75" s="43">
        <f t="shared" si="80"/>
        <v>61.193333333333342</v>
      </c>
      <c r="BC75" s="41">
        <f t="shared" si="81"/>
        <v>16.833333333333332</v>
      </c>
      <c r="BD75" s="41">
        <f t="shared" si="82"/>
        <v>13.13</v>
      </c>
      <c r="BE75" s="9">
        <f t="shared" si="83"/>
        <v>3.7033333333333314</v>
      </c>
      <c r="BF75" s="43">
        <f t="shared" si="84"/>
        <v>57.906666666666666</v>
      </c>
      <c r="BG75" s="41">
        <f t="shared" si="85"/>
        <v>15.700000000000001</v>
      </c>
      <c r="BH75" s="41">
        <f t="shared" si="86"/>
        <v>11.846666666666666</v>
      </c>
      <c r="BI75" s="9">
        <f t="shared" si="87"/>
        <v>3.8533333333333353</v>
      </c>
      <c r="BJ75" s="43">
        <f t="shared" si="88"/>
        <v>54.806666666666672</v>
      </c>
      <c r="BK75" s="45">
        <f t="shared" si="89"/>
        <v>173.90666666666669</v>
      </c>
      <c r="BL75" s="36">
        <v>13.36</v>
      </c>
      <c r="BM75" s="36">
        <v>4</v>
      </c>
      <c r="BN75" s="36">
        <v>29</v>
      </c>
      <c r="BO75" s="36">
        <v>16.100000000000001</v>
      </c>
      <c r="BP75" s="36">
        <v>3</v>
      </c>
      <c r="BQ75" s="36">
        <v>27</v>
      </c>
      <c r="DT75" s="36">
        <v>18.3</v>
      </c>
      <c r="DU75" s="36">
        <v>1</v>
      </c>
      <c r="DV75" s="36">
        <v>13</v>
      </c>
      <c r="DZ75" s="36">
        <v>16</v>
      </c>
      <c r="EA75" s="36">
        <v>18</v>
      </c>
      <c r="EC75" s="36">
        <v>20</v>
      </c>
      <c r="EN75" s="36" t="s">
        <v>510</v>
      </c>
      <c r="EO75" s="36" t="s">
        <v>503</v>
      </c>
      <c r="EP75" s="36">
        <v>10</v>
      </c>
      <c r="EQ75" s="36" t="s">
        <v>504</v>
      </c>
      <c r="ER75" s="36" t="s">
        <v>506</v>
      </c>
      <c r="ES75" s="36">
        <v>1</v>
      </c>
      <c r="ET75" s="36" t="s">
        <v>511</v>
      </c>
      <c r="EU75" s="36">
        <v>2</v>
      </c>
      <c r="EV75" s="36" t="s">
        <v>512</v>
      </c>
      <c r="EW75" s="36">
        <v>15.81</v>
      </c>
      <c r="EX75" s="36">
        <v>10.51</v>
      </c>
      <c r="EY75" s="36">
        <v>3.07</v>
      </c>
      <c r="EZ75" s="36">
        <v>15.81</v>
      </c>
      <c r="FA75" s="36" t="s">
        <v>513</v>
      </c>
      <c r="FB75" s="36">
        <v>13.36</v>
      </c>
      <c r="FC75" s="36">
        <v>10.78</v>
      </c>
      <c r="FD75" s="36">
        <v>7.11</v>
      </c>
      <c r="FE75" s="36">
        <v>16.75</v>
      </c>
      <c r="FF75" s="36" t="s">
        <v>513</v>
      </c>
      <c r="FG75" s="36">
        <v>16.100000000000001</v>
      </c>
      <c r="FH75" s="36">
        <v>11.9</v>
      </c>
      <c r="FI75" s="36">
        <v>7.5</v>
      </c>
      <c r="FJ75" s="36">
        <v>16.399999999999999</v>
      </c>
      <c r="FK75" s="36" t="s">
        <v>513</v>
      </c>
      <c r="II75" s="36">
        <v>18.3</v>
      </c>
      <c r="IJ75" s="36">
        <v>13.6</v>
      </c>
      <c r="IK75" s="36">
        <v>0</v>
      </c>
      <c r="IL75" s="36">
        <v>18.3</v>
      </c>
      <c r="IM75" s="36" t="s">
        <v>524</v>
      </c>
      <c r="TW75" s="36" t="s">
        <v>523</v>
      </c>
      <c r="TX75" s="36" t="s">
        <v>515</v>
      </c>
      <c r="TY75" s="36">
        <v>1</v>
      </c>
      <c r="TZ75" s="36" t="s">
        <v>504</v>
      </c>
      <c r="UA75" s="36" t="s">
        <v>506</v>
      </c>
      <c r="UB75" s="36">
        <v>1</v>
      </c>
      <c r="UC75" s="36" t="s">
        <v>511</v>
      </c>
      <c r="UD75" s="36">
        <v>3</v>
      </c>
      <c r="UE75" s="36" t="s">
        <v>516</v>
      </c>
      <c r="UF75" s="36">
        <v>16.8</v>
      </c>
      <c r="UG75" s="36">
        <v>11.74</v>
      </c>
      <c r="UH75" s="36">
        <v>5.78</v>
      </c>
      <c r="UI75" s="36">
        <v>19.77</v>
      </c>
      <c r="UJ75" s="36" t="s">
        <v>513</v>
      </c>
      <c r="UK75" s="36">
        <v>16</v>
      </c>
      <c r="UL75" s="36">
        <v>12.75</v>
      </c>
      <c r="UM75" s="36">
        <v>5.4</v>
      </c>
      <c r="UN75" s="36">
        <v>18.7</v>
      </c>
      <c r="UO75" s="36" t="s">
        <v>513</v>
      </c>
      <c r="UP75" s="36">
        <v>14</v>
      </c>
      <c r="UQ75" s="36">
        <v>10.99</v>
      </c>
      <c r="UR75" s="36">
        <v>6.3</v>
      </c>
      <c r="US75" s="36">
        <v>15.7</v>
      </c>
      <c r="UT75" s="36" t="s">
        <v>513</v>
      </c>
      <c r="ZF75" s="36">
        <v>16.32</v>
      </c>
      <c r="ZG75" s="36">
        <v>13.76</v>
      </c>
      <c r="ZH75" s="36">
        <v>7.9</v>
      </c>
      <c r="ZI75" s="36">
        <v>17.88</v>
      </c>
      <c r="ZJ75" s="36" t="s">
        <v>513</v>
      </c>
      <c r="ZK75" s="36">
        <v>16</v>
      </c>
      <c r="ZL75" s="36">
        <v>12.9</v>
      </c>
      <c r="ZM75" s="36">
        <v>7</v>
      </c>
      <c r="ZN75" s="36">
        <v>19</v>
      </c>
      <c r="ZO75" s="36" t="s">
        <v>513</v>
      </c>
      <c r="ZP75" s="36">
        <v>16.3</v>
      </c>
      <c r="ZQ75" s="36">
        <v>12.35</v>
      </c>
      <c r="ZR75" s="36">
        <v>7</v>
      </c>
      <c r="ZS75" s="36">
        <v>16.399999999999999</v>
      </c>
      <c r="ZT75" s="36" t="s">
        <v>513</v>
      </c>
      <c r="AEF75" s="36">
        <v>18.920000000000002</v>
      </c>
      <c r="AEG75" s="36">
        <v>12.81</v>
      </c>
      <c r="AEH75" s="36">
        <v>4.8600000000000003</v>
      </c>
      <c r="AEI75" s="36">
        <v>19.079999999999998</v>
      </c>
      <c r="AEJ75" s="36" t="s">
        <v>513</v>
      </c>
      <c r="AEK75" s="36">
        <v>18.5</v>
      </c>
      <c r="AEL75" s="36">
        <v>13.74</v>
      </c>
      <c r="AEM75" s="36">
        <v>8.8000000000000007</v>
      </c>
      <c r="AEN75" s="36">
        <v>19.5</v>
      </c>
      <c r="AEO75" s="36" t="s">
        <v>513</v>
      </c>
      <c r="AEP75" s="36">
        <v>16.8</v>
      </c>
      <c r="AEQ75" s="36">
        <v>12.2</v>
      </c>
      <c r="AER75" s="36">
        <v>4.8</v>
      </c>
      <c r="AES75" s="36">
        <v>16.8</v>
      </c>
      <c r="AET75" s="36" t="s">
        <v>513</v>
      </c>
    </row>
    <row r="76" spans="1:921" x14ac:dyDescent="0.2">
      <c r="A76" s="4">
        <v>137</v>
      </c>
      <c r="B76" s="5" t="s">
        <v>1091</v>
      </c>
      <c r="C76" s="26">
        <f t="shared" si="90"/>
        <v>439.85666666666668</v>
      </c>
      <c r="D76" s="4">
        <f t="shared" si="62"/>
        <v>0</v>
      </c>
      <c r="E76" s="35">
        <f t="shared" si="63"/>
        <v>439.85666666666668</v>
      </c>
      <c r="F76" s="4">
        <v>106238</v>
      </c>
      <c r="G76" s="5" t="s">
        <v>734</v>
      </c>
      <c r="H76" s="5" t="s">
        <v>735</v>
      </c>
      <c r="I76" s="5" t="s">
        <v>499</v>
      </c>
      <c r="J76" s="4" t="s">
        <v>500</v>
      </c>
      <c r="K76" s="5" t="s">
        <v>501</v>
      </c>
      <c r="L76" s="5" t="s">
        <v>1051</v>
      </c>
      <c r="M76" s="4" t="s">
        <v>504</v>
      </c>
      <c r="N76" s="5" t="s">
        <v>736</v>
      </c>
      <c r="O76" s="4" t="s">
        <v>1052</v>
      </c>
      <c r="Q76" s="6">
        <f>CHOOSE(MATCH(M76,{"P";"S";"ST2S";"STMG";"ES";"L";"DAEU";"STL";"STI2D";"SCI";"PA";"STAV"},0),0,100,15,0,5,0,0,10,0,20,10,10)</f>
        <v>100</v>
      </c>
      <c r="R76" s="4">
        <v>2</v>
      </c>
      <c r="S76" s="4">
        <v>2</v>
      </c>
      <c r="T76" s="4">
        <v>1</v>
      </c>
      <c r="U76" s="4">
        <f t="shared" si="64"/>
        <v>1</v>
      </c>
      <c r="V76" s="4">
        <v>4</v>
      </c>
      <c r="W76" s="10">
        <f t="shared" si="65"/>
        <v>33.333333333333336</v>
      </c>
      <c r="Y76" s="4" t="s">
        <v>529</v>
      </c>
      <c r="Z76" s="12">
        <f>CHOOSE(MATCH(Y76,{"Faible";"Moyen";"Assez bon";"Bon";"Très bon"},0),-5,0,0,5,10)</f>
        <v>0</v>
      </c>
      <c r="AA76" s="15">
        <v>14.1</v>
      </c>
      <c r="AB76" s="4">
        <v>5</v>
      </c>
      <c r="AC76" s="4">
        <v>10.51</v>
      </c>
      <c r="AD76" s="4">
        <f t="shared" si="66"/>
        <v>3.59</v>
      </c>
      <c r="AE76" s="4">
        <f t="shared" si="67"/>
        <v>25</v>
      </c>
      <c r="AF76" s="12">
        <f t="shared" si="68"/>
        <v>74.47999999999999</v>
      </c>
      <c r="AG76" s="4">
        <v>11.81</v>
      </c>
      <c r="AH76" s="4">
        <v>8</v>
      </c>
      <c r="AI76" s="4">
        <v>10.78</v>
      </c>
      <c r="AJ76" s="4">
        <f t="shared" si="69"/>
        <v>1.0300000000000011</v>
      </c>
      <c r="AK76" s="4">
        <f t="shared" si="70"/>
        <v>22</v>
      </c>
      <c r="AL76" s="12">
        <f t="shared" si="71"/>
        <v>59.49</v>
      </c>
      <c r="AM76" s="5">
        <v>14.5</v>
      </c>
      <c r="AN76" s="4">
        <v>7</v>
      </c>
      <c r="AO76" s="4">
        <v>11.9</v>
      </c>
      <c r="AP76" s="4">
        <f t="shared" si="72"/>
        <v>2.5999999999999996</v>
      </c>
      <c r="AQ76" s="4">
        <f t="shared" si="61"/>
        <v>23</v>
      </c>
      <c r="AR76" s="12">
        <f t="shared" si="73"/>
        <v>71.7</v>
      </c>
      <c r="AS76" s="20">
        <f t="shared" si="74"/>
        <v>205.67000000000002</v>
      </c>
      <c r="AT76" s="4">
        <v>16</v>
      </c>
      <c r="AU76" s="4">
        <v>13</v>
      </c>
      <c r="AV76" s="4">
        <v>20</v>
      </c>
      <c r="AW76" s="24">
        <f t="shared" si="75"/>
        <v>230.17000000000002</v>
      </c>
      <c r="AX76" s="28">
        <f t="shared" si="76"/>
        <v>363.50333333333333</v>
      </c>
      <c r="AY76" s="41">
        <f t="shared" si="77"/>
        <v>16.239999999999998</v>
      </c>
      <c r="AZ76" s="41">
        <f t="shared" si="78"/>
        <v>12.770000000000001</v>
      </c>
      <c r="BA76" s="9">
        <f t="shared" si="79"/>
        <v>3.4699999999999971</v>
      </c>
      <c r="BB76" s="43">
        <f t="shared" si="80"/>
        <v>55.66</v>
      </c>
      <c r="BC76" s="41">
        <f t="shared" si="81"/>
        <v>14.733333333333334</v>
      </c>
      <c r="BD76" s="41">
        <f t="shared" si="82"/>
        <v>13.13</v>
      </c>
      <c r="BE76" s="9">
        <f t="shared" si="83"/>
        <v>1.6033333333333335</v>
      </c>
      <c r="BF76" s="43">
        <f t="shared" si="84"/>
        <v>47.406666666666666</v>
      </c>
      <c r="BG76" s="41">
        <f t="shared" si="85"/>
        <v>14.666666666666666</v>
      </c>
      <c r="BH76" s="41">
        <f t="shared" si="86"/>
        <v>11.846666666666666</v>
      </c>
      <c r="BI76" s="9">
        <f t="shared" si="87"/>
        <v>2.8200000000000003</v>
      </c>
      <c r="BJ76" s="43">
        <f t="shared" si="88"/>
        <v>49.64</v>
      </c>
      <c r="BK76" s="45">
        <f t="shared" si="89"/>
        <v>152.70666666666665</v>
      </c>
      <c r="BL76" s="36">
        <v>11.81</v>
      </c>
      <c r="BM76" s="36">
        <v>8</v>
      </c>
      <c r="BN76" s="36">
        <v>29</v>
      </c>
      <c r="BO76" s="36">
        <v>14.5</v>
      </c>
      <c r="BP76" s="36">
        <v>7</v>
      </c>
      <c r="BQ76" s="36">
        <v>27</v>
      </c>
      <c r="DT76" s="36">
        <v>13.7</v>
      </c>
      <c r="DU76" s="36">
        <v>9</v>
      </c>
      <c r="DV76" s="36">
        <v>13</v>
      </c>
      <c r="DZ76" s="36">
        <v>16</v>
      </c>
      <c r="EA76" s="36">
        <v>13</v>
      </c>
      <c r="EC76" s="36">
        <v>20</v>
      </c>
      <c r="EN76" s="36" t="s">
        <v>510</v>
      </c>
      <c r="EO76" s="36" t="s">
        <v>503</v>
      </c>
      <c r="EP76" s="36">
        <v>10</v>
      </c>
      <c r="EQ76" s="36" t="s">
        <v>504</v>
      </c>
      <c r="ER76" s="36" t="s">
        <v>506</v>
      </c>
      <c r="ES76" s="36">
        <v>1</v>
      </c>
      <c r="ET76" s="36" t="s">
        <v>511</v>
      </c>
      <c r="EU76" s="36">
        <v>2</v>
      </c>
      <c r="EV76" s="36" t="s">
        <v>512</v>
      </c>
      <c r="EW76" s="36">
        <v>14.1</v>
      </c>
      <c r="EX76" s="36">
        <v>10.51</v>
      </c>
      <c r="EY76" s="36">
        <v>3.07</v>
      </c>
      <c r="EZ76" s="36">
        <v>15.81</v>
      </c>
      <c r="FA76" s="36" t="s">
        <v>513</v>
      </c>
      <c r="FB76" s="36">
        <v>11.81</v>
      </c>
      <c r="FC76" s="36">
        <v>10.78</v>
      </c>
      <c r="FD76" s="36">
        <v>7.11</v>
      </c>
      <c r="FE76" s="36">
        <v>16.75</v>
      </c>
      <c r="FF76" s="36" t="s">
        <v>513</v>
      </c>
      <c r="FG76" s="36">
        <v>14.5</v>
      </c>
      <c r="FH76" s="36">
        <v>11.9</v>
      </c>
      <c r="FI76" s="36">
        <v>7.5</v>
      </c>
      <c r="FJ76" s="36">
        <v>16.399999999999999</v>
      </c>
      <c r="FK76" s="36" t="s">
        <v>513</v>
      </c>
      <c r="II76" s="36">
        <v>13.7</v>
      </c>
      <c r="IJ76" s="36">
        <v>13.6</v>
      </c>
      <c r="IK76" s="36">
        <v>0</v>
      </c>
      <c r="IL76" s="36">
        <v>18.3</v>
      </c>
      <c r="IM76" s="36" t="s">
        <v>524</v>
      </c>
      <c r="TW76" s="36" t="s">
        <v>523</v>
      </c>
      <c r="TX76" s="36" t="s">
        <v>515</v>
      </c>
      <c r="TY76" s="36">
        <v>1</v>
      </c>
      <c r="TZ76" s="36" t="s">
        <v>504</v>
      </c>
      <c r="UA76" s="36" t="s">
        <v>506</v>
      </c>
      <c r="UB76" s="36">
        <v>1</v>
      </c>
      <c r="UC76" s="36" t="s">
        <v>511</v>
      </c>
      <c r="UD76" s="36">
        <v>3</v>
      </c>
      <c r="UE76" s="36" t="s">
        <v>516</v>
      </c>
      <c r="UF76" s="36">
        <v>14.3</v>
      </c>
      <c r="UG76" s="36">
        <v>11.74</v>
      </c>
      <c r="UH76" s="36">
        <v>5.78</v>
      </c>
      <c r="UI76" s="36">
        <v>19.77</v>
      </c>
      <c r="UJ76" s="36" t="s">
        <v>513</v>
      </c>
      <c r="UK76" s="36">
        <v>14.2</v>
      </c>
      <c r="UL76" s="36">
        <v>12.75</v>
      </c>
      <c r="UM76" s="36">
        <v>5.4</v>
      </c>
      <c r="UN76" s="36">
        <v>18.7</v>
      </c>
      <c r="UO76" s="36" t="s">
        <v>513</v>
      </c>
      <c r="UP76" s="36">
        <v>14.9</v>
      </c>
      <c r="UQ76" s="36">
        <v>10.99</v>
      </c>
      <c r="UR76" s="36">
        <v>6.3</v>
      </c>
      <c r="US76" s="36">
        <v>15.7</v>
      </c>
      <c r="UT76" s="36" t="s">
        <v>513</v>
      </c>
      <c r="ZF76" s="36">
        <v>17.88</v>
      </c>
      <c r="ZG76" s="36">
        <v>13.76</v>
      </c>
      <c r="ZH76" s="36">
        <v>7.9</v>
      </c>
      <c r="ZI76" s="36">
        <v>17.88</v>
      </c>
      <c r="ZJ76" s="36" t="s">
        <v>513</v>
      </c>
      <c r="ZK76" s="36">
        <v>15.2</v>
      </c>
      <c r="ZL76" s="36">
        <v>12.9</v>
      </c>
      <c r="ZM76" s="36">
        <v>7</v>
      </c>
      <c r="ZN76" s="36">
        <v>19</v>
      </c>
      <c r="ZO76" s="36" t="s">
        <v>513</v>
      </c>
      <c r="ZP76" s="36">
        <v>13.5</v>
      </c>
      <c r="ZQ76" s="36">
        <v>12.35</v>
      </c>
      <c r="ZR76" s="36">
        <v>7</v>
      </c>
      <c r="ZS76" s="36">
        <v>16.399999999999999</v>
      </c>
      <c r="ZT76" s="36" t="s">
        <v>513</v>
      </c>
      <c r="AEF76" s="36">
        <v>16.54</v>
      </c>
      <c r="AEG76" s="36">
        <v>12.81</v>
      </c>
      <c r="AEH76" s="36">
        <v>4.8600000000000003</v>
      </c>
      <c r="AEI76" s="36">
        <v>19.079999999999998</v>
      </c>
      <c r="AEJ76" s="36" t="s">
        <v>513</v>
      </c>
      <c r="AEK76" s="36">
        <v>14.8</v>
      </c>
      <c r="AEL76" s="36">
        <v>13.74</v>
      </c>
      <c r="AEM76" s="36">
        <v>8.8000000000000007</v>
      </c>
      <c r="AEN76" s="36">
        <v>19.5</v>
      </c>
      <c r="AEO76" s="36" t="s">
        <v>513</v>
      </c>
      <c r="AEP76" s="36">
        <v>15.6</v>
      </c>
      <c r="AEQ76" s="36">
        <v>12.2</v>
      </c>
      <c r="AER76" s="36">
        <v>4.8</v>
      </c>
      <c r="AES76" s="36">
        <v>16.8</v>
      </c>
      <c r="AET76" s="36" t="s">
        <v>513</v>
      </c>
    </row>
    <row r="77" spans="1:921" x14ac:dyDescent="0.2">
      <c r="A77" s="4">
        <v>137</v>
      </c>
      <c r="B77" s="5" t="s">
        <v>1090</v>
      </c>
      <c r="C77" s="26">
        <f t="shared" si="90"/>
        <v>66.888333333333321</v>
      </c>
      <c r="D77" s="4">
        <f t="shared" si="62"/>
        <v>-5</v>
      </c>
      <c r="E77" s="35">
        <f t="shared" si="63"/>
        <v>61.888333333333321</v>
      </c>
      <c r="F77" s="4">
        <v>106243</v>
      </c>
      <c r="G77" s="5" t="s">
        <v>737</v>
      </c>
      <c r="H77" s="5" t="s">
        <v>738</v>
      </c>
      <c r="I77" s="5" t="s">
        <v>527</v>
      </c>
      <c r="J77" s="4" t="s">
        <v>500</v>
      </c>
      <c r="K77" s="5" t="s">
        <v>501</v>
      </c>
      <c r="L77" s="5" t="s">
        <v>1051</v>
      </c>
      <c r="M77" s="4" t="s">
        <v>739</v>
      </c>
      <c r="N77" s="5" t="s">
        <v>740</v>
      </c>
      <c r="Q77" s="6">
        <f>CHOOSE(MATCH(M77,{"P";"S";"ST2S";"STMG";"ES";"L";"DAEU";"STL";"STI2D";"SCI";"PA";"STAV"},0),0,100,15,0,5,0,0,10,0,20,10,10)</f>
        <v>0</v>
      </c>
      <c r="R77" s="4">
        <v>4</v>
      </c>
      <c r="S77" s="4">
        <v>4</v>
      </c>
      <c r="T77" s="4">
        <v>4</v>
      </c>
      <c r="U77" s="4">
        <f t="shared" si="64"/>
        <v>4</v>
      </c>
      <c r="V77" s="4">
        <v>1</v>
      </c>
      <c r="W77" s="10">
        <f t="shared" si="65"/>
        <v>12.5</v>
      </c>
      <c r="Y77" s="4" t="s">
        <v>742</v>
      </c>
      <c r="Z77" s="12">
        <f>CHOOSE(MATCH(Y77,{"Faible";"Moyen";"Assez bon";"Bon";"Très bon"},0),-5,0,0,5,10)</f>
        <v>-5</v>
      </c>
      <c r="AA77" s="15">
        <v>4.8</v>
      </c>
      <c r="AB77" s="4">
        <v>26</v>
      </c>
      <c r="AC77" s="4">
        <v>8.6</v>
      </c>
      <c r="AD77" s="4">
        <f t="shared" si="66"/>
        <v>-3.8</v>
      </c>
      <c r="AE77" s="4">
        <f t="shared" si="67"/>
        <v>4</v>
      </c>
      <c r="AF77" s="12">
        <f t="shared" si="68"/>
        <v>10.799999999999999</v>
      </c>
      <c r="AG77" s="4">
        <v>5.3</v>
      </c>
      <c r="AH77" s="4">
        <v>26</v>
      </c>
      <c r="AI77" s="4">
        <v>9.98</v>
      </c>
      <c r="AJ77" s="4">
        <f t="shared" si="69"/>
        <v>-4.6800000000000006</v>
      </c>
      <c r="AK77" s="4">
        <f t="shared" si="70"/>
        <v>4</v>
      </c>
      <c r="AL77" s="12">
        <f t="shared" si="71"/>
        <v>10.539999999999997</v>
      </c>
      <c r="AM77" s="5"/>
      <c r="AN77" s="4"/>
      <c r="AO77" s="4"/>
      <c r="AP77" s="4">
        <f t="shared" si="72"/>
        <v>0</v>
      </c>
      <c r="AQ77" s="4">
        <v>0</v>
      </c>
      <c r="AR77" s="12">
        <f t="shared" si="73"/>
        <v>0</v>
      </c>
      <c r="AS77" s="20">
        <f t="shared" si="74"/>
        <v>21.339999999999996</v>
      </c>
      <c r="AT77" s="4">
        <v>9</v>
      </c>
      <c r="AU77" s="4">
        <v>9</v>
      </c>
      <c r="AW77" s="24">
        <f t="shared" si="75"/>
        <v>30.339999999999996</v>
      </c>
      <c r="AX77" s="28">
        <f t="shared" si="76"/>
        <v>42.839999999999996</v>
      </c>
      <c r="AY77" s="41">
        <f t="shared" si="77"/>
        <v>7.8166666666666664</v>
      </c>
      <c r="AZ77" s="41">
        <f t="shared" si="78"/>
        <v>11.226666666666667</v>
      </c>
      <c r="BA77" s="9">
        <f t="shared" si="79"/>
        <v>-3.41</v>
      </c>
      <c r="BB77" s="43">
        <f t="shared" si="80"/>
        <v>16.63</v>
      </c>
      <c r="BC77" s="41">
        <f t="shared" si="81"/>
        <v>10.193333333333333</v>
      </c>
      <c r="BD77" s="41">
        <f t="shared" si="82"/>
        <v>9.75</v>
      </c>
      <c r="BE77" s="9">
        <f t="shared" si="83"/>
        <v>0.44333333333333336</v>
      </c>
      <c r="BF77" s="43">
        <f t="shared" si="84"/>
        <v>31.466666666666665</v>
      </c>
      <c r="BG77" s="41">
        <f t="shared" si="85"/>
        <v>0</v>
      </c>
      <c r="BH77" s="41">
        <f t="shared" si="86"/>
        <v>0</v>
      </c>
      <c r="BI77" s="9">
        <f t="shared" si="87"/>
        <v>0</v>
      </c>
      <c r="BJ77" s="43">
        <f t="shared" si="88"/>
        <v>0</v>
      </c>
      <c r="BK77" s="45">
        <f t="shared" si="89"/>
        <v>48.096666666666664</v>
      </c>
      <c r="BL77" s="36">
        <v>5.3</v>
      </c>
      <c r="BM77" s="36">
        <v>26</v>
      </c>
      <c r="BN77" s="36">
        <v>29</v>
      </c>
      <c r="DE77" s="36">
        <v>9.8800000000000008</v>
      </c>
      <c r="DF77" s="36">
        <v>10</v>
      </c>
      <c r="DG77" s="36">
        <v>14</v>
      </c>
      <c r="DZ77" s="36">
        <v>9</v>
      </c>
      <c r="EA77" s="36">
        <v>9</v>
      </c>
      <c r="EK77" s="36">
        <v>16</v>
      </c>
      <c r="EN77" s="36" t="s">
        <v>510</v>
      </c>
      <c r="EO77" s="36" t="s">
        <v>503</v>
      </c>
      <c r="EP77" s="36">
        <v>10</v>
      </c>
      <c r="EQ77" s="36" t="s">
        <v>739</v>
      </c>
      <c r="ER77" s="36" t="s">
        <v>741</v>
      </c>
      <c r="ES77" s="36">
        <v>2</v>
      </c>
      <c r="ET77" s="36" t="s">
        <v>575</v>
      </c>
      <c r="EU77" s="36">
        <v>2</v>
      </c>
      <c r="EV77" s="36" t="s">
        <v>512</v>
      </c>
      <c r="EW77" s="36">
        <v>4.8</v>
      </c>
      <c r="EX77" s="36">
        <v>8.6</v>
      </c>
      <c r="EY77" s="36">
        <v>0.3</v>
      </c>
      <c r="EZ77" s="36">
        <v>15.8</v>
      </c>
      <c r="FA77" s="36" t="s">
        <v>513</v>
      </c>
      <c r="FB77" s="36">
        <v>5.3</v>
      </c>
      <c r="FC77" s="36">
        <v>9.98</v>
      </c>
      <c r="FD77" s="36">
        <v>3.5</v>
      </c>
      <c r="FE77" s="36">
        <v>19.600000000000001</v>
      </c>
      <c r="FF77" s="36" t="s">
        <v>513</v>
      </c>
      <c r="IX77" s="36">
        <v>9.8800000000000008</v>
      </c>
      <c r="IY77" s="36">
        <v>10.72</v>
      </c>
      <c r="IZ77" s="36">
        <v>4.5</v>
      </c>
      <c r="JA77" s="36">
        <v>15.09</v>
      </c>
      <c r="JB77" s="36" t="s">
        <v>513</v>
      </c>
      <c r="TW77" s="36" t="s">
        <v>523</v>
      </c>
      <c r="TX77" s="36" t="s">
        <v>515</v>
      </c>
      <c r="TY77" s="36">
        <v>1</v>
      </c>
      <c r="TZ77" s="36" t="s">
        <v>739</v>
      </c>
      <c r="UA77" s="36" t="s">
        <v>741</v>
      </c>
      <c r="UB77" s="36">
        <v>2</v>
      </c>
      <c r="UC77" s="36" t="s">
        <v>575</v>
      </c>
      <c r="UD77" s="36">
        <v>3</v>
      </c>
      <c r="UE77" s="36" t="s">
        <v>516</v>
      </c>
      <c r="UF77" s="36">
        <v>6.75</v>
      </c>
      <c r="UG77" s="36">
        <v>10.98</v>
      </c>
      <c r="UJ77" s="36" t="s">
        <v>524</v>
      </c>
      <c r="UK77" s="36">
        <v>8.1999999999999993</v>
      </c>
      <c r="UL77" s="36">
        <v>8.23</v>
      </c>
      <c r="UO77" s="36" t="s">
        <v>524</v>
      </c>
      <c r="YK77" s="36" t="s">
        <v>524</v>
      </c>
      <c r="ZF77" s="36">
        <v>9.1999999999999993</v>
      </c>
      <c r="ZG77" s="36">
        <v>11.7</v>
      </c>
      <c r="ZH77" s="36">
        <v>5.6</v>
      </c>
      <c r="ZI77" s="36">
        <v>18.8</v>
      </c>
      <c r="ZJ77" s="36" t="s">
        <v>513</v>
      </c>
      <c r="ZK77" s="36">
        <v>12</v>
      </c>
      <c r="ZL77" s="36">
        <v>10.86</v>
      </c>
      <c r="ZM77" s="36">
        <v>6.33</v>
      </c>
      <c r="ZN77" s="36">
        <v>15.33</v>
      </c>
      <c r="ZO77" s="36" t="s">
        <v>513</v>
      </c>
      <c r="ADG77" s="36">
        <v>11.7</v>
      </c>
      <c r="ADH77" s="36">
        <v>13.45</v>
      </c>
      <c r="ADI77" s="36">
        <v>8.3000000000000007</v>
      </c>
      <c r="ADJ77" s="36">
        <v>17</v>
      </c>
      <c r="ADK77" s="36" t="s">
        <v>513</v>
      </c>
      <c r="AEF77" s="36">
        <v>7.5</v>
      </c>
      <c r="AEG77" s="36">
        <v>11</v>
      </c>
      <c r="AEH77" s="36">
        <v>3.2</v>
      </c>
      <c r="AEI77" s="36">
        <v>16.7</v>
      </c>
      <c r="AEJ77" s="36" t="s">
        <v>513</v>
      </c>
      <c r="AEK77" s="36">
        <v>10.38</v>
      </c>
      <c r="AEL77" s="36">
        <v>10.16</v>
      </c>
      <c r="AEM77" s="36">
        <v>6.29</v>
      </c>
      <c r="AEN77" s="36">
        <v>13.52</v>
      </c>
      <c r="AEO77" s="36" t="s">
        <v>513</v>
      </c>
      <c r="AIG77" s="36">
        <v>11.5</v>
      </c>
      <c r="AIH77" s="36">
        <v>12.36</v>
      </c>
      <c r="AII77" s="36">
        <v>10</v>
      </c>
      <c r="AIJ77" s="36">
        <v>14.6</v>
      </c>
      <c r="AIK77" s="36" t="s">
        <v>513</v>
      </c>
    </row>
    <row r="78" spans="1:921" x14ac:dyDescent="0.2">
      <c r="A78" s="4">
        <v>137</v>
      </c>
      <c r="B78" s="5" t="s">
        <v>1090</v>
      </c>
      <c r="C78" s="26">
        <f t="shared" si="90"/>
        <v>276.16499999999996</v>
      </c>
      <c r="D78" s="4">
        <f t="shared" si="62"/>
        <v>0</v>
      </c>
      <c r="E78" s="35">
        <f t="shared" si="63"/>
        <v>276.16499999999996</v>
      </c>
      <c r="F78" s="4">
        <v>106257</v>
      </c>
      <c r="G78" s="5" t="s">
        <v>743</v>
      </c>
      <c r="H78" s="5" t="s">
        <v>744</v>
      </c>
      <c r="I78" s="5" t="s">
        <v>499</v>
      </c>
      <c r="J78" s="4" t="s">
        <v>500</v>
      </c>
      <c r="K78" s="5" t="s">
        <v>501</v>
      </c>
      <c r="L78" s="5" t="s">
        <v>1051</v>
      </c>
      <c r="M78" s="4" t="s">
        <v>504</v>
      </c>
      <c r="N78" s="5" t="s">
        <v>736</v>
      </c>
      <c r="O78" s="4" t="s">
        <v>1052</v>
      </c>
      <c r="Q78" s="6">
        <f>CHOOSE(MATCH(M78,{"P";"S";"ST2S";"STMG";"ES";"L";"DAEU";"STL";"STI2D";"SCI";"PA";"STAV"},0),0,100,15,0,5,0,0,10,0,20,10,10)</f>
        <v>100</v>
      </c>
      <c r="R78" s="4">
        <v>4</v>
      </c>
      <c r="S78" s="4">
        <v>4</v>
      </c>
      <c r="T78" s="4">
        <v>4</v>
      </c>
      <c r="U78" s="4">
        <f t="shared" si="64"/>
        <v>3</v>
      </c>
      <c r="V78" s="4">
        <v>2</v>
      </c>
      <c r="W78" s="10">
        <f t="shared" si="65"/>
        <v>13.333333333333334</v>
      </c>
      <c r="Y78" s="4" t="s">
        <v>529</v>
      </c>
      <c r="Z78" s="12">
        <f>CHOOSE(MATCH(Y78,{"Faible";"Moyen";"Assez bon";"Bon";"Très bon"},0),-5,0,0,5,10)</f>
        <v>0</v>
      </c>
      <c r="AA78" s="15">
        <v>7.05</v>
      </c>
      <c r="AB78" s="4">
        <v>22</v>
      </c>
      <c r="AC78" s="4">
        <v>10.51</v>
      </c>
      <c r="AD78" s="4">
        <f t="shared" si="66"/>
        <v>-3.46</v>
      </c>
      <c r="AE78" s="4">
        <f t="shared" si="67"/>
        <v>8</v>
      </c>
      <c r="AF78" s="12">
        <f t="shared" si="68"/>
        <v>22.229999999999997</v>
      </c>
      <c r="AG78" s="4">
        <v>8.6199999999999992</v>
      </c>
      <c r="AH78" s="4">
        <v>21</v>
      </c>
      <c r="AI78" s="4">
        <v>10.78</v>
      </c>
      <c r="AJ78" s="4">
        <f t="shared" si="69"/>
        <v>-2.16</v>
      </c>
      <c r="AK78" s="4">
        <f t="shared" si="70"/>
        <v>9</v>
      </c>
      <c r="AL78" s="12">
        <f t="shared" si="71"/>
        <v>30.54</v>
      </c>
      <c r="AM78" s="5">
        <v>12.2</v>
      </c>
      <c r="AN78" s="4">
        <v>13</v>
      </c>
      <c r="AO78" s="4">
        <v>11.9</v>
      </c>
      <c r="AP78" s="4">
        <f t="shared" si="72"/>
        <v>0.29999999999999893</v>
      </c>
      <c r="AQ78" s="4">
        <f t="shared" ref="AQ78:AQ90" si="91">30-AN78</f>
        <v>17</v>
      </c>
      <c r="AR78" s="12">
        <f t="shared" si="73"/>
        <v>54.199999999999989</v>
      </c>
      <c r="AS78" s="20">
        <f t="shared" si="74"/>
        <v>106.96999999999998</v>
      </c>
      <c r="AT78" s="4">
        <v>11</v>
      </c>
      <c r="AU78" s="4">
        <v>10</v>
      </c>
      <c r="AV78" s="4">
        <v>18</v>
      </c>
      <c r="AW78" s="24">
        <f t="shared" si="75"/>
        <v>126.46999999999998</v>
      </c>
      <c r="AX78" s="28">
        <f t="shared" si="76"/>
        <v>239.80333333333331</v>
      </c>
      <c r="AY78" s="41">
        <f t="shared" si="77"/>
        <v>11.143333333333333</v>
      </c>
      <c r="AZ78" s="41">
        <f t="shared" si="78"/>
        <v>12.770000000000001</v>
      </c>
      <c r="BA78" s="9">
        <f t="shared" si="79"/>
        <v>-1.6266666666666687</v>
      </c>
      <c r="BB78" s="43">
        <f t="shared" si="80"/>
        <v>30.176666666666662</v>
      </c>
      <c r="BC78" s="41">
        <f t="shared" si="81"/>
        <v>9.1666666666666661</v>
      </c>
      <c r="BD78" s="41">
        <f t="shared" si="82"/>
        <v>13.13</v>
      </c>
      <c r="BE78" s="9">
        <f t="shared" si="83"/>
        <v>-3.9633333333333347</v>
      </c>
      <c r="BF78" s="43">
        <f t="shared" si="84"/>
        <v>19.573333333333331</v>
      </c>
      <c r="BG78" s="41">
        <f t="shared" si="85"/>
        <v>9.3333333333333339</v>
      </c>
      <c r="BH78" s="41">
        <f t="shared" si="86"/>
        <v>11.846666666666666</v>
      </c>
      <c r="BI78" s="9">
        <f t="shared" si="87"/>
        <v>-2.5133333333333319</v>
      </c>
      <c r="BJ78" s="43">
        <f t="shared" si="88"/>
        <v>22.973333333333336</v>
      </c>
      <c r="BK78" s="45">
        <f t="shared" si="89"/>
        <v>72.723333333333329</v>
      </c>
      <c r="BL78" s="36">
        <v>8.6199999999999992</v>
      </c>
      <c r="BM78" s="36">
        <v>21</v>
      </c>
      <c r="BN78" s="36">
        <v>29</v>
      </c>
      <c r="BO78" s="36">
        <v>12.2</v>
      </c>
      <c r="BP78" s="36">
        <v>13</v>
      </c>
      <c r="BQ78" s="36">
        <v>27</v>
      </c>
      <c r="DZ78" s="36">
        <v>11</v>
      </c>
      <c r="EA78" s="36">
        <v>10</v>
      </c>
      <c r="EC78" s="36">
        <v>18</v>
      </c>
      <c r="EN78" s="36" t="s">
        <v>510</v>
      </c>
      <c r="EO78" s="36" t="s">
        <v>503</v>
      </c>
      <c r="EP78" s="36">
        <v>10</v>
      </c>
      <c r="EQ78" s="36" t="s">
        <v>504</v>
      </c>
      <c r="ER78" s="36" t="s">
        <v>506</v>
      </c>
      <c r="ES78" s="36">
        <v>1</v>
      </c>
      <c r="ET78" s="36" t="s">
        <v>511</v>
      </c>
      <c r="EU78" s="36">
        <v>2</v>
      </c>
      <c r="EV78" s="36" t="s">
        <v>512</v>
      </c>
      <c r="EW78" s="36">
        <v>7.05</v>
      </c>
      <c r="EX78" s="36">
        <v>10.51</v>
      </c>
      <c r="EY78" s="36">
        <v>3.07</v>
      </c>
      <c r="EZ78" s="36">
        <v>15.81</v>
      </c>
      <c r="FA78" s="36" t="s">
        <v>513</v>
      </c>
      <c r="FB78" s="36">
        <v>8.6199999999999992</v>
      </c>
      <c r="FC78" s="36">
        <v>10.78</v>
      </c>
      <c r="FD78" s="36">
        <v>7.11</v>
      </c>
      <c r="FE78" s="36">
        <v>16.75</v>
      </c>
      <c r="FF78" s="36" t="s">
        <v>513</v>
      </c>
      <c r="FG78" s="36">
        <v>12.2</v>
      </c>
      <c r="FH78" s="36">
        <v>11.9</v>
      </c>
      <c r="FI78" s="36">
        <v>7.5</v>
      </c>
      <c r="FJ78" s="36">
        <v>16.399999999999999</v>
      </c>
      <c r="FK78" s="36" t="s">
        <v>513</v>
      </c>
      <c r="TW78" s="36" t="s">
        <v>523</v>
      </c>
      <c r="TX78" s="36" t="s">
        <v>515</v>
      </c>
      <c r="TY78" s="36">
        <v>1</v>
      </c>
      <c r="TZ78" s="36" t="s">
        <v>504</v>
      </c>
      <c r="UA78" s="36" t="s">
        <v>506</v>
      </c>
      <c r="UB78" s="36">
        <v>1</v>
      </c>
      <c r="UC78" s="36" t="s">
        <v>511</v>
      </c>
      <c r="UD78" s="36">
        <v>3</v>
      </c>
      <c r="UE78" s="36" t="s">
        <v>516</v>
      </c>
      <c r="UF78" s="36">
        <v>7.13</v>
      </c>
      <c r="UG78" s="36">
        <v>11.74</v>
      </c>
      <c r="UH78" s="36">
        <v>5.78</v>
      </c>
      <c r="UI78" s="36">
        <v>19.77</v>
      </c>
      <c r="UJ78" s="36" t="s">
        <v>513</v>
      </c>
      <c r="UK78" s="36">
        <v>9.1</v>
      </c>
      <c r="UL78" s="36">
        <v>12.75</v>
      </c>
      <c r="UM78" s="36">
        <v>5.4</v>
      </c>
      <c r="UN78" s="36">
        <v>18.7</v>
      </c>
      <c r="UO78" s="36" t="s">
        <v>513</v>
      </c>
      <c r="UP78" s="36">
        <v>6.3</v>
      </c>
      <c r="UQ78" s="36">
        <v>10.99</v>
      </c>
      <c r="UR78" s="36">
        <v>6.3</v>
      </c>
      <c r="US78" s="36">
        <v>15.7</v>
      </c>
      <c r="UT78" s="36" t="s">
        <v>513</v>
      </c>
      <c r="ZF78" s="36">
        <v>15.97</v>
      </c>
      <c r="ZG78" s="36">
        <v>13.76</v>
      </c>
      <c r="ZH78" s="36">
        <v>7.9</v>
      </c>
      <c r="ZI78" s="36">
        <v>17.88</v>
      </c>
      <c r="ZJ78" s="36" t="s">
        <v>513</v>
      </c>
      <c r="ZK78" s="36">
        <v>9.6</v>
      </c>
      <c r="ZL78" s="36">
        <v>12.9</v>
      </c>
      <c r="ZM78" s="36">
        <v>7</v>
      </c>
      <c r="ZN78" s="36">
        <v>19</v>
      </c>
      <c r="ZO78" s="36" t="s">
        <v>513</v>
      </c>
      <c r="ZP78" s="36">
        <v>11.5</v>
      </c>
      <c r="ZQ78" s="36">
        <v>12.35</v>
      </c>
      <c r="ZR78" s="36">
        <v>7</v>
      </c>
      <c r="ZS78" s="36">
        <v>16.399999999999999</v>
      </c>
      <c r="ZT78" s="36" t="s">
        <v>513</v>
      </c>
      <c r="AEF78" s="36">
        <v>10.33</v>
      </c>
      <c r="AEG78" s="36">
        <v>12.81</v>
      </c>
      <c r="AEH78" s="36">
        <v>4.8600000000000003</v>
      </c>
      <c r="AEI78" s="36">
        <v>19.079999999999998</v>
      </c>
      <c r="AEJ78" s="36" t="s">
        <v>513</v>
      </c>
      <c r="AEK78" s="36">
        <v>8.8000000000000007</v>
      </c>
      <c r="AEL78" s="36">
        <v>13.74</v>
      </c>
      <c r="AEM78" s="36">
        <v>8.8000000000000007</v>
      </c>
      <c r="AEN78" s="36">
        <v>19.5</v>
      </c>
      <c r="AEO78" s="36" t="s">
        <v>513</v>
      </c>
      <c r="AEP78" s="36">
        <v>10.199999999999999</v>
      </c>
      <c r="AEQ78" s="36">
        <v>12.2</v>
      </c>
      <c r="AER78" s="36">
        <v>4.8</v>
      </c>
      <c r="AES78" s="36">
        <v>16.8</v>
      </c>
      <c r="AET78" s="36" t="s">
        <v>513</v>
      </c>
    </row>
    <row r="79" spans="1:921" x14ac:dyDescent="0.2">
      <c r="A79" s="4">
        <v>137</v>
      </c>
      <c r="B79" s="5" t="s">
        <v>1090</v>
      </c>
      <c r="C79" s="26">
        <f t="shared" si="90"/>
        <v>326.15666666666669</v>
      </c>
      <c r="D79" s="4">
        <f t="shared" si="62"/>
        <v>0</v>
      </c>
      <c r="E79" s="35">
        <f t="shared" si="63"/>
        <v>326.15666666666669</v>
      </c>
      <c r="F79" s="4">
        <v>106283</v>
      </c>
      <c r="G79" s="5" t="s">
        <v>745</v>
      </c>
      <c r="H79" s="5" t="s">
        <v>746</v>
      </c>
      <c r="I79" s="5" t="s">
        <v>527</v>
      </c>
      <c r="J79" s="4" t="s">
        <v>500</v>
      </c>
      <c r="K79" s="5" t="s">
        <v>501</v>
      </c>
      <c r="L79" s="5" t="s">
        <v>1051</v>
      </c>
      <c r="M79" s="4" t="s">
        <v>504</v>
      </c>
      <c r="N79" s="5" t="s">
        <v>736</v>
      </c>
      <c r="O79" s="4" t="s">
        <v>1052</v>
      </c>
      <c r="Q79" s="6">
        <f>CHOOSE(MATCH(M79,{"P";"S";"ST2S";"STMG";"ES";"L";"DAEU";"STL";"STI2D";"SCI";"PA";"STAV"},0),0,100,15,0,5,0,0,10,0,20,10,10)</f>
        <v>100</v>
      </c>
      <c r="R79" s="4">
        <v>3</v>
      </c>
      <c r="S79" s="4">
        <v>3</v>
      </c>
      <c r="T79" s="4">
        <v>3</v>
      </c>
      <c r="U79" s="4">
        <f t="shared" si="64"/>
        <v>3</v>
      </c>
      <c r="V79" s="4">
        <v>2</v>
      </c>
      <c r="W79" s="10">
        <f t="shared" si="65"/>
        <v>16.666666666666668</v>
      </c>
      <c r="X79" s="5" t="s">
        <v>747</v>
      </c>
      <c r="Y79" s="4" t="s">
        <v>529</v>
      </c>
      <c r="Z79" s="12">
        <f>CHOOSE(MATCH(Y79,{"Faible";"Moyen";"Assez bon";"Bon";"Très bon"},0),-5,0,0,5,10)</f>
        <v>0</v>
      </c>
      <c r="AA79" s="15">
        <v>7.58</v>
      </c>
      <c r="AB79" s="4">
        <v>20</v>
      </c>
      <c r="AC79" s="4">
        <v>10.51</v>
      </c>
      <c r="AD79" s="4">
        <f t="shared" si="66"/>
        <v>-2.9299999999999997</v>
      </c>
      <c r="AE79" s="4">
        <f t="shared" si="67"/>
        <v>10</v>
      </c>
      <c r="AF79" s="12">
        <f t="shared" si="68"/>
        <v>26.880000000000003</v>
      </c>
      <c r="AG79" s="4">
        <v>10.93</v>
      </c>
      <c r="AH79" s="4">
        <v>10</v>
      </c>
      <c r="AI79" s="4">
        <v>10.78</v>
      </c>
      <c r="AJ79" s="4">
        <f t="shared" si="69"/>
        <v>0.15000000000000036</v>
      </c>
      <c r="AK79" s="4">
        <f t="shared" si="70"/>
        <v>20</v>
      </c>
      <c r="AL79" s="12">
        <f t="shared" si="71"/>
        <v>53.09</v>
      </c>
      <c r="AM79" s="5">
        <v>12.9</v>
      </c>
      <c r="AN79" s="4">
        <v>10</v>
      </c>
      <c r="AO79" s="4">
        <v>11.9</v>
      </c>
      <c r="AP79" s="4">
        <f t="shared" si="72"/>
        <v>1</v>
      </c>
      <c r="AQ79" s="4">
        <f t="shared" si="91"/>
        <v>20</v>
      </c>
      <c r="AR79" s="12">
        <f t="shared" si="73"/>
        <v>60.7</v>
      </c>
      <c r="AS79" s="20">
        <f t="shared" si="74"/>
        <v>140.67000000000002</v>
      </c>
      <c r="AT79" s="4">
        <v>16</v>
      </c>
      <c r="AU79" s="4">
        <v>7</v>
      </c>
      <c r="AV79" s="4">
        <v>18</v>
      </c>
      <c r="AW79" s="24">
        <f t="shared" si="75"/>
        <v>161.17000000000002</v>
      </c>
      <c r="AX79" s="28">
        <f t="shared" si="76"/>
        <v>277.8366666666667</v>
      </c>
      <c r="AY79" s="41">
        <f t="shared" si="77"/>
        <v>11.160000000000002</v>
      </c>
      <c r="AZ79" s="41">
        <f t="shared" si="78"/>
        <v>12.770000000000001</v>
      </c>
      <c r="BA79" s="9">
        <f t="shared" si="79"/>
        <v>-1.6099999999999994</v>
      </c>
      <c r="BB79" s="43">
        <f t="shared" si="80"/>
        <v>30.260000000000005</v>
      </c>
      <c r="BC79" s="41">
        <f t="shared" si="81"/>
        <v>11.933333333333332</v>
      </c>
      <c r="BD79" s="41">
        <f t="shared" si="82"/>
        <v>13.13</v>
      </c>
      <c r="BE79" s="9">
        <f t="shared" si="83"/>
        <v>-1.196666666666669</v>
      </c>
      <c r="BF79" s="43">
        <f t="shared" si="84"/>
        <v>33.406666666666659</v>
      </c>
      <c r="BG79" s="41">
        <f t="shared" si="85"/>
        <v>11.333333333333334</v>
      </c>
      <c r="BH79" s="41">
        <f t="shared" si="86"/>
        <v>11.846666666666666</v>
      </c>
      <c r="BI79" s="9">
        <f t="shared" si="87"/>
        <v>-0.51333333333333186</v>
      </c>
      <c r="BJ79" s="43">
        <f t="shared" si="88"/>
        <v>32.973333333333336</v>
      </c>
      <c r="BK79" s="45">
        <f t="shared" si="89"/>
        <v>96.64</v>
      </c>
      <c r="BL79" s="36">
        <v>10.93</v>
      </c>
      <c r="BM79" s="36">
        <v>10</v>
      </c>
      <c r="BN79" s="36">
        <v>29</v>
      </c>
      <c r="BO79" s="36">
        <v>12.9</v>
      </c>
      <c r="BP79" s="36">
        <v>10</v>
      </c>
      <c r="BQ79" s="36">
        <v>27</v>
      </c>
      <c r="DQ79" s="36">
        <v>15.5</v>
      </c>
      <c r="DR79" s="36">
        <v>5</v>
      </c>
      <c r="DS79" s="36">
        <v>9</v>
      </c>
      <c r="DZ79" s="36">
        <v>16</v>
      </c>
      <c r="EA79" s="36">
        <v>7</v>
      </c>
      <c r="EC79" s="36">
        <v>18</v>
      </c>
      <c r="EN79" s="36" t="s">
        <v>510</v>
      </c>
      <c r="EO79" s="36" t="s">
        <v>503</v>
      </c>
      <c r="EP79" s="36">
        <v>10</v>
      </c>
      <c r="EQ79" s="36" t="s">
        <v>504</v>
      </c>
      <c r="ER79" s="36" t="s">
        <v>506</v>
      </c>
      <c r="ES79" s="36">
        <v>1</v>
      </c>
      <c r="ET79" s="36" t="s">
        <v>511</v>
      </c>
      <c r="EU79" s="36">
        <v>2</v>
      </c>
      <c r="EV79" s="36" t="s">
        <v>512</v>
      </c>
      <c r="EW79" s="36">
        <v>7.58</v>
      </c>
      <c r="EX79" s="36">
        <v>10.51</v>
      </c>
      <c r="EY79" s="36">
        <v>3.07</v>
      </c>
      <c r="EZ79" s="36">
        <v>15.81</v>
      </c>
      <c r="FA79" s="36" t="s">
        <v>513</v>
      </c>
      <c r="FB79" s="36">
        <v>10.93</v>
      </c>
      <c r="FC79" s="36">
        <v>10.78</v>
      </c>
      <c r="FD79" s="36">
        <v>7.11</v>
      </c>
      <c r="FE79" s="36">
        <v>16.75</v>
      </c>
      <c r="FF79" s="36" t="s">
        <v>513</v>
      </c>
      <c r="FG79" s="36">
        <v>12.9</v>
      </c>
      <c r="FH79" s="36">
        <v>11.9</v>
      </c>
      <c r="FI79" s="36">
        <v>7.5</v>
      </c>
      <c r="FJ79" s="36">
        <v>16.399999999999999</v>
      </c>
      <c r="FK79" s="36" t="s">
        <v>513</v>
      </c>
      <c r="ID79" s="36">
        <v>15.5</v>
      </c>
      <c r="IE79" s="36">
        <v>14.38</v>
      </c>
      <c r="IF79" s="36">
        <v>7.3</v>
      </c>
      <c r="IG79" s="36">
        <v>20</v>
      </c>
      <c r="IH79" s="36" t="s">
        <v>513</v>
      </c>
      <c r="TW79" s="36" t="s">
        <v>523</v>
      </c>
      <c r="TX79" s="36" t="s">
        <v>515</v>
      </c>
      <c r="TY79" s="36">
        <v>1</v>
      </c>
      <c r="TZ79" s="36" t="s">
        <v>504</v>
      </c>
      <c r="UA79" s="36" t="s">
        <v>506</v>
      </c>
      <c r="UB79" s="36">
        <v>1</v>
      </c>
      <c r="UC79" s="36" t="s">
        <v>511</v>
      </c>
      <c r="UD79" s="36">
        <v>3</v>
      </c>
      <c r="UE79" s="36" t="s">
        <v>516</v>
      </c>
      <c r="UF79" s="36">
        <v>9.75</v>
      </c>
      <c r="UG79" s="36">
        <v>11.74</v>
      </c>
      <c r="UH79" s="36">
        <v>5.78</v>
      </c>
      <c r="UI79" s="36">
        <v>19.77</v>
      </c>
      <c r="UJ79" s="36" t="s">
        <v>513</v>
      </c>
      <c r="UK79" s="36">
        <v>13.4</v>
      </c>
      <c r="UL79" s="36">
        <v>12.75</v>
      </c>
      <c r="UM79" s="36">
        <v>5.4</v>
      </c>
      <c r="UN79" s="36">
        <v>18.7</v>
      </c>
      <c r="UO79" s="36" t="s">
        <v>513</v>
      </c>
      <c r="UP79" s="36">
        <v>11.3</v>
      </c>
      <c r="UQ79" s="36">
        <v>10.99</v>
      </c>
      <c r="UR79" s="36">
        <v>6.3</v>
      </c>
      <c r="US79" s="36">
        <v>15.7</v>
      </c>
      <c r="UT79" s="36" t="s">
        <v>513</v>
      </c>
      <c r="ZF79" s="36">
        <v>10.81</v>
      </c>
      <c r="ZG79" s="36">
        <v>13.76</v>
      </c>
      <c r="ZH79" s="36">
        <v>7.9</v>
      </c>
      <c r="ZI79" s="36">
        <v>17.88</v>
      </c>
      <c r="ZJ79" s="36" t="s">
        <v>513</v>
      </c>
      <c r="ZK79" s="36">
        <v>8</v>
      </c>
      <c r="ZL79" s="36">
        <v>12.9</v>
      </c>
      <c r="ZM79" s="36">
        <v>7</v>
      </c>
      <c r="ZN79" s="36">
        <v>19</v>
      </c>
      <c r="ZO79" s="36" t="s">
        <v>513</v>
      </c>
      <c r="ZP79" s="36">
        <v>9.8000000000000007</v>
      </c>
      <c r="ZQ79" s="36">
        <v>12.35</v>
      </c>
      <c r="ZR79" s="36">
        <v>7</v>
      </c>
      <c r="ZS79" s="36">
        <v>16.399999999999999</v>
      </c>
      <c r="ZT79" s="36" t="s">
        <v>513</v>
      </c>
      <c r="AEF79" s="36">
        <v>12.92</v>
      </c>
      <c r="AEG79" s="36">
        <v>12.81</v>
      </c>
      <c r="AEH79" s="36">
        <v>4.8600000000000003</v>
      </c>
      <c r="AEI79" s="36">
        <v>19.079999999999998</v>
      </c>
      <c r="AEJ79" s="36" t="s">
        <v>513</v>
      </c>
      <c r="AEK79" s="36">
        <v>14.4</v>
      </c>
      <c r="AEL79" s="36">
        <v>13.74</v>
      </c>
      <c r="AEM79" s="36">
        <v>8.8000000000000007</v>
      </c>
      <c r="AEN79" s="36">
        <v>19.5</v>
      </c>
      <c r="AEO79" s="36" t="s">
        <v>513</v>
      </c>
      <c r="AEP79" s="36">
        <v>12.9</v>
      </c>
      <c r="AEQ79" s="36">
        <v>12.2</v>
      </c>
      <c r="AER79" s="36">
        <v>4.8</v>
      </c>
      <c r="AES79" s="36">
        <v>16.8</v>
      </c>
      <c r="AET79" s="36" t="s">
        <v>513</v>
      </c>
    </row>
    <row r="80" spans="1:921" x14ac:dyDescent="0.2">
      <c r="A80" s="4">
        <v>137</v>
      </c>
      <c r="B80" s="5" t="s">
        <v>1091</v>
      </c>
      <c r="C80" s="26">
        <f t="shared" si="90"/>
        <v>411.65666666666669</v>
      </c>
      <c r="D80" s="4">
        <f t="shared" si="62"/>
        <v>0</v>
      </c>
      <c r="E80" s="35">
        <f t="shared" si="63"/>
        <v>411.65666666666669</v>
      </c>
      <c r="F80" s="4">
        <v>106294</v>
      </c>
      <c r="G80" s="5" t="s">
        <v>748</v>
      </c>
      <c r="H80" s="5" t="s">
        <v>749</v>
      </c>
      <c r="I80" s="5" t="s">
        <v>499</v>
      </c>
      <c r="J80" s="4" t="s">
        <v>500</v>
      </c>
      <c r="K80" s="5" t="s">
        <v>501</v>
      </c>
      <c r="L80" s="5" t="s">
        <v>1051</v>
      </c>
      <c r="M80" s="4" t="s">
        <v>504</v>
      </c>
      <c r="N80" s="5" t="s">
        <v>736</v>
      </c>
      <c r="O80" s="4" t="s">
        <v>1052</v>
      </c>
      <c r="Q80" s="6">
        <f>CHOOSE(MATCH(M80,{"P";"S";"ST2S";"STMG";"ES";"L";"DAEU";"STL";"STI2D";"SCI";"PA";"STAV"},0),0,100,15,0,5,0,0,10,0,20,10,10)</f>
        <v>100</v>
      </c>
      <c r="R80" s="4">
        <v>2</v>
      </c>
      <c r="S80" s="4">
        <v>2</v>
      </c>
      <c r="T80" s="4">
        <v>1</v>
      </c>
      <c r="U80" s="4">
        <f t="shared" si="64"/>
        <v>1</v>
      </c>
      <c r="V80" s="4">
        <v>4</v>
      </c>
      <c r="W80" s="10">
        <f t="shared" si="65"/>
        <v>33.333333333333336</v>
      </c>
      <c r="Y80" s="4" t="s">
        <v>529</v>
      </c>
      <c r="Z80" s="12">
        <f>CHOOSE(MATCH(Y80,{"Faible";"Moyen";"Assez bon";"Bon";"Très bon"},0),-5,0,0,5,10)</f>
        <v>0</v>
      </c>
      <c r="AA80" s="15">
        <v>11.78</v>
      </c>
      <c r="AB80" s="4">
        <v>13</v>
      </c>
      <c r="AC80" s="4">
        <v>10.51</v>
      </c>
      <c r="AD80" s="4">
        <f t="shared" si="66"/>
        <v>1.2699999999999996</v>
      </c>
      <c r="AE80" s="4">
        <f t="shared" si="67"/>
        <v>17</v>
      </c>
      <c r="AF80" s="12">
        <f t="shared" si="68"/>
        <v>54.879999999999995</v>
      </c>
      <c r="AG80" s="4">
        <v>9.9700000000000006</v>
      </c>
      <c r="AH80" s="4">
        <v>16</v>
      </c>
      <c r="AI80" s="4">
        <v>10.78</v>
      </c>
      <c r="AJ80" s="4">
        <f t="shared" si="69"/>
        <v>-0.80999999999999872</v>
      </c>
      <c r="AK80" s="4">
        <f t="shared" si="70"/>
        <v>14</v>
      </c>
      <c r="AL80" s="12">
        <f t="shared" si="71"/>
        <v>42.290000000000006</v>
      </c>
      <c r="AM80" s="5">
        <v>15.9</v>
      </c>
      <c r="AN80" s="4">
        <v>4</v>
      </c>
      <c r="AO80" s="4">
        <v>11.9</v>
      </c>
      <c r="AP80" s="4">
        <f t="shared" si="72"/>
        <v>4</v>
      </c>
      <c r="AQ80" s="4">
        <f t="shared" si="91"/>
        <v>26</v>
      </c>
      <c r="AR80" s="12">
        <f t="shared" si="73"/>
        <v>81.7</v>
      </c>
      <c r="AS80" s="20">
        <f t="shared" si="74"/>
        <v>178.87</v>
      </c>
      <c r="AT80" s="4">
        <v>15</v>
      </c>
      <c r="AU80" s="4">
        <v>18</v>
      </c>
      <c r="AV80" s="4">
        <v>20</v>
      </c>
      <c r="AW80" s="24">
        <f t="shared" si="75"/>
        <v>205.37</v>
      </c>
      <c r="AX80" s="28">
        <f t="shared" si="76"/>
        <v>338.70333333333338</v>
      </c>
      <c r="AY80" s="41">
        <f t="shared" si="77"/>
        <v>14.146666666666667</v>
      </c>
      <c r="AZ80" s="41">
        <f t="shared" si="78"/>
        <v>12.770000000000001</v>
      </c>
      <c r="BA80" s="9">
        <f t="shared" si="79"/>
        <v>1.3766666666666652</v>
      </c>
      <c r="BB80" s="43">
        <f t="shared" si="80"/>
        <v>45.193333333333328</v>
      </c>
      <c r="BC80" s="41">
        <f t="shared" si="81"/>
        <v>15.333333333333334</v>
      </c>
      <c r="BD80" s="41">
        <f t="shared" si="82"/>
        <v>13.13</v>
      </c>
      <c r="BE80" s="9">
        <f t="shared" si="83"/>
        <v>2.2033333333333331</v>
      </c>
      <c r="BF80" s="43">
        <f t="shared" si="84"/>
        <v>50.406666666666666</v>
      </c>
      <c r="BG80" s="41">
        <f t="shared" si="85"/>
        <v>14.799999999999999</v>
      </c>
      <c r="BH80" s="41">
        <f t="shared" si="86"/>
        <v>11.846666666666666</v>
      </c>
      <c r="BI80" s="9">
        <f t="shared" si="87"/>
        <v>2.9533333333333331</v>
      </c>
      <c r="BJ80" s="43">
        <f t="shared" si="88"/>
        <v>50.306666666666665</v>
      </c>
      <c r="BK80" s="45">
        <f t="shared" si="89"/>
        <v>145.90666666666667</v>
      </c>
      <c r="BL80" s="36">
        <v>9.9700000000000006</v>
      </c>
      <c r="BM80" s="36">
        <v>16</v>
      </c>
      <c r="BN80" s="36">
        <v>29</v>
      </c>
      <c r="BO80" s="36">
        <v>15.9</v>
      </c>
      <c r="BP80" s="36">
        <v>4</v>
      </c>
      <c r="BQ80" s="36">
        <v>27</v>
      </c>
      <c r="DT80" s="36">
        <v>17.3</v>
      </c>
      <c r="DU80" s="36">
        <v>5</v>
      </c>
      <c r="DV80" s="36">
        <v>13</v>
      </c>
      <c r="DZ80" s="36">
        <v>15</v>
      </c>
      <c r="EA80" s="36">
        <v>18</v>
      </c>
      <c r="EC80" s="36">
        <v>20</v>
      </c>
      <c r="EN80" s="36" t="s">
        <v>510</v>
      </c>
      <c r="EO80" s="36" t="s">
        <v>503</v>
      </c>
      <c r="EP80" s="36">
        <v>10</v>
      </c>
      <c r="EQ80" s="36" t="s">
        <v>504</v>
      </c>
      <c r="ER80" s="36" t="s">
        <v>506</v>
      </c>
      <c r="ES80" s="36">
        <v>1</v>
      </c>
      <c r="ET80" s="36" t="s">
        <v>511</v>
      </c>
      <c r="EU80" s="36">
        <v>2</v>
      </c>
      <c r="EV80" s="36" t="s">
        <v>512</v>
      </c>
      <c r="EW80" s="36">
        <v>11.78</v>
      </c>
      <c r="EX80" s="36">
        <v>10.51</v>
      </c>
      <c r="EY80" s="36">
        <v>3.07</v>
      </c>
      <c r="EZ80" s="36">
        <v>15.81</v>
      </c>
      <c r="FA80" s="36" t="s">
        <v>513</v>
      </c>
      <c r="FB80" s="36">
        <v>9.9700000000000006</v>
      </c>
      <c r="FC80" s="36">
        <v>10.78</v>
      </c>
      <c r="FD80" s="36">
        <v>7.11</v>
      </c>
      <c r="FE80" s="36">
        <v>16.75</v>
      </c>
      <c r="FF80" s="36" t="s">
        <v>513</v>
      </c>
      <c r="FG80" s="36">
        <v>15.9</v>
      </c>
      <c r="FH80" s="36">
        <v>11.9</v>
      </c>
      <c r="FI80" s="36">
        <v>7.5</v>
      </c>
      <c r="FJ80" s="36">
        <v>16.399999999999999</v>
      </c>
      <c r="FK80" s="36" t="s">
        <v>513</v>
      </c>
      <c r="II80" s="36">
        <v>17.3</v>
      </c>
      <c r="IJ80" s="36">
        <v>13.6</v>
      </c>
      <c r="IK80" s="36">
        <v>0</v>
      </c>
      <c r="IL80" s="36">
        <v>18.3</v>
      </c>
      <c r="IM80" s="36" t="s">
        <v>524</v>
      </c>
      <c r="TW80" s="36" t="s">
        <v>523</v>
      </c>
      <c r="TX80" s="36" t="s">
        <v>515</v>
      </c>
      <c r="TY80" s="36">
        <v>1</v>
      </c>
      <c r="TZ80" s="36" t="s">
        <v>504</v>
      </c>
      <c r="UA80" s="36" t="s">
        <v>506</v>
      </c>
      <c r="UB80" s="36">
        <v>1</v>
      </c>
      <c r="UC80" s="36" t="s">
        <v>511</v>
      </c>
      <c r="UD80" s="36">
        <v>3</v>
      </c>
      <c r="UE80" s="36" t="s">
        <v>516</v>
      </c>
      <c r="UF80" s="36">
        <v>13.7</v>
      </c>
      <c r="UG80" s="36">
        <v>11.74</v>
      </c>
      <c r="UH80" s="36">
        <v>5.78</v>
      </c>
      <c r="UI80" s="36">
        <v>19.77</v>
      </c>
      <c r="UJ80" s="36" t="s">
        <v>513</v>
      </c>
      <c r="UK80" s="36">
        <v>13.2</v>
      </c>
      <c r="UL80" s="36">
        <v>12.75</v>
      </c>
      <c r="UM80" s="36">
        <v>5.4</v>
      </c>
      <c r="UN80" s="36">
        <v>18.7</v>
      </c>
      <c r="UO80" s="36" t="s">
        <v>513</v>
      </c>
      <c r="UP80" s="36">
        <v>13.7</v>
      </c>
      <c r="UQ80" s="36">
        <v>10.99</v>
      </c>
      <c r="UR80" s="36">
        <v>6.3</v>
      </c>
      <c r="US80" s="36">
        <v>15.7</v>
      </c>
      <c r="UT80" s="36" t="s">
        <v>513</v>
      </c>
      <c r="ZF80" s="36">
        <v>13.54</v>
      </c>
      <c r="ZG80" s="36">
        <v>13.76</v>
      </c>
      <c r="ZH80" s="36">
        <v>7.9</v>
      </c>
      <c r="ZI80" s="36">
        <v>17.88</v>
      </c>
      <c r="ZJ80" s="36" t="s">
        <v>513</v>
      </c>
      <c r="ZK80" s="36">
        <v>16.2</v>
      </c>
      <c r="ZL80" s="36">
        <v>12.9</v>
      </c>
      <c r="ZM80" s="36">
        <v>7</v>
      </c>
      <c r="ZN80" s="36">
        <v>19</v>
      </c>
      <c r="ZO80" s="36" t="s">
        <v>513</v>
      </c>
      <c r="ZP80" s="36">
        <v>16.399999999999999</v>
      </c>
      <c r="ZQ80" s="36">
        <v>12.35</v>
      </c>
      <c r="ZR80" s="36">
        <v>7</v>
      </c>
      <c r="ZS80" s="36">
        <v>16.399999999999999</v>
      </c>
      <c r="ZT80" s="36" t="s">
        <v>513</v>
      </c>
      <c r="AEF80" s="36">
        <v>15.2</v>
      </c>
      <c r="AEG80" s="36">
        <v>12.81</v>
      </c>
      <c r="AEH80" s="36">
        <v>4.8600000000000003</v>
      </c>
      <c r="AEI80" s="36">
        <v>19.079999999999998</v>
      </c>
      <c r="AEJ80" s="36" t="s">
        <v>513</v>
      </c>
      <c r="AEK80" s="36">
        <v>16.600000000000001</v>
      </c>
      <c r="AEL80" s="36">
        <v>13.74</v>
      </c>
      <c r="AEM80" s="36">
        <v>8.8000000000000007</v>
      </c>
      <c r="AEN80" s="36">
        <v>19.5</v>
      </c>
      <c r="AEO80" s="36" t="s">
        <v>513</v>
      </c>
      <c r="AEP80" s="36">
        <v>14.3</v>
      </c>
      <c r="AEQ80" s="36">
        <v>12.2</v>
      </c>
      <c r="AER80" s="36">
        <v>4.8</v>
      </c>
      <c r="AES80" s="36">
        <v>16.8</v>
      </c>
      <c r="AET80" s="36" t="s">
        <v>513</v>
      </c>
    </row>
    <row r="81" spans="1:886" x14ac:dyDescent="0.2">
      <c r="A81" s="4">
        <v>137</v>
      </c>
      <c r="B81" s="5" t="s">
        <v>1091</v>
      </c>
      <c r="C81" s="26">
        <f t="shared" si="90"/>
        <v>485.5280952380952</v>
      </c>
      <c r="D81" s="4">
        <f t="shared" si="62"/>
        <v>0</v>
      </c>
      <c r="E81" s="35">
        <f t="shared" si="63"/>
        <v>485.5280952380952</v>
      </c>
      <c r="F81" s="4">
        <v>106321</v>
      </c>
      <c r="G81" s="5" t="s">
        <v>750</v>
      </c>
      <c r="H81" s="5" t="s">
        <v>751</v>
      </c>
      <c r="I81" s="5" t="s">
        <v>499</v>
      </c>
      <c r="J81" s="4" t="s">
        <v>500</v>
      </c>
      <c r="K81" s="5" t="s">
        <v>501</v>
      </c>
      <c r="L81" s="5" t="s">
        <v>1051</v>
      </c>
      <c r="M81" s="4" t="s">
        <v>504</v>
      </c>
      <c r="N81" s="5" t="s">
        <v>736</v>
      </c>
      <c r="O81" s="4" t="s">
        <v>1052</v>
      </c>
      <c r="Q81" s="6">
        <f>CHOOSE(MATCH(M81,{"P";"S";"ST2S";"STMG";"ES";"L";"DAEU";"STL";"STI2D";"SCI";"PA";"STAV"},0),0,100,15,0,5,0,0,10,0,20,10,10)</f>
        <v>100</v>
      </c>
      <c r="R81" s="4">
        <v>2</v>
      </c>
      <c r="S81" s="4">
        <v>2</v>
      </c>
      <c r="T81" s="4">
        <v>2</v>
      </c>
      <c r="U81" s="4">
        <f t="shared" si="64"/>
        <v>1</v>
      </c>
      <c r="V81" s="4">
        <v>4</v>
      </c>
      <c r="W81" s="10">
        <f t="shared" si="65"/>
        <v>28.571428571428573</v>
      </c>
      <c r="Y81" s="4" t="s">
        <v>529</v>
      </c>
      <c r="Z81" s="12">
        <f>CHOOSE(MATCH(Y81,{"Faible";"Moyen";"Assez bon";"Bon";"Très bon"},0),-5,0,0,5,10)</f>
        <v>0</v>
      </c>
      <c r="AA81" s="15">
        <v>13.76</v>
      </c>
      <c r="AB81" s="4">
        <v>7</v>
      </c>
      <c r="AC81" s="4">
        <v>10.51</v>
      </c>
      <c r="AD81" s="4">
        <f t="shared" si="66"/>
        <v>3.25</v>
      </c>
      <c r="AE81" s="4">
        <f t="shared" si="67"/>
        <v>23</v>
      </c>
      <c r="AF81" s="12">
        <f t="shared" si="68"/>
        <v>70.78</v>
      </c>
      <c r="AG81" s="4">
        <v>15.5</v>
      </c>
      <c r="AH81" s="4">
        <v>2</v>
      </c>
      <c r="AI81" s="4">
        <v>10.78</v>
      </c>
      <c r="AJ81" s="4">
        <f t="shared" si="69"/>
        <v>4.7200000000000006</v>
      </c>
      <c r="AK81" s="4">
        <f t="shared" si="70"/>
        <v>28</v>
      </c>
      <c r="AL81" s="12">
        <f t="shared" si="71"/>
        <v>83.94</v>
      </c>
      <c r="AM81" s="5">
        <v>16.399999999999999</v>
      </c>
      <c r="AN81" s="4">
        <v>1</v>
      </c>
      <c r="AO81" s="4">
        <v>11.9</v>
      </c>
      <c r="AP81" s="4">
        <f t="shared" si="72"/>
        <v>4.4999999999999982</v>
      </c>
      <c r="AQ81" s="4">
        <f t="shared" si="91"/>
        <v>29</v>
      </c>
      <c r="AR81" s="12">
        <f t="shared" si="73"/>
        <v>87.199999999999989</v>
      </c>
      <c r="AS81" s="20">
        <f t="shared" si="74"/>
        <v>241.92</v>
      </c>
      <c r="AT81" s="4">
        <v>16</v>
      </c>
      <c r="AU81" s="4">
        <v>12</v>
      </c>
      <c r="AV81" s="4">
        <v>20</v>
      </c>
      <c r="AW81" s="24">
        <f t="shared" si="75"/>
        <v>265.91999999999996</v>
      </c>
      <c r="AX81" s="28">
        <f t="shared" si="76"/>
        <v>394.49142857142851</v>
      </c>
      <c r="AY81" s="41">
        <f t="shared" si="77"/>
        <v>17.48</v>
      </c>
      <c r="AZ81" s="41">
        <f t="shared" si="78"/>
        <v>12.770000000000001</v>
      </c>
      <c r="BA81" s="9">
        <f t="shared" si="79"/>
        <v>4.7099999999999991</v>
      </c>
      <c r="BB81" s="43">
        <f t="shared" si="80"/>
        <v>61.86</v>
      </c>
      <c r="BC81" s="41">
        <f t="shared" si="81"/>
        <v>18.233333333333334</v>
      </c>
      <c r="BD81" s="41">
        <f t="shared" si="82"/>
        <v>13.13</v>
      </c>
      <c r="BE81" s="9">
        <f t="shared" si="83"/>
        <v>5.1033333333333335</v>
      </c>
      <c r="BF81" s="43">
        <f t="shared" si="84"/>
        <v>64.906666666666666</v>
      </c>
      <c r="BG81" s="41">
        <f t="shared" si="85"/>
        <v>15.800000000000002</v>
      </c>
      <c r="BH81" s="41">
        <f t="shared" si="86"/>
        <v>11.846666666666666</v>
      </c>
      <c r="BI81" s="9">
        <f t="shared" si="87"/>
        <v>3.9533333333333367</v>
      </c>
      <c r="BJ81" s="43">
        <f t="shared" si="88"/>
        <v>55.306666666666679</v>
      </c>
      <c r="BK81" s="45">
        <f t="shared" si="89"/>
        <v>182.07333333333335</v>
      </c>
      <c r="BL81" s="36">
        <v>15.5</v>
      </c>
      <c r="BM81" s="36">
        <v>2</v>
      </c>
      <c r="BN81" s="36">
        <v>29</v>
      </c>
      <c r="BO81" s="36">
        <v>16.399999999999999</v>
      </c>
      <c r="BP81" s="36">
        <v>1</v>
      </c>
      <c r="BQ81" s="36">
        <v>27</v>
      </c>
      <c r="DT81" s="36">
        <v>17.5</v>
      </c>
      <c r="DU81" s="36">
        <v>4</v>
      </c>
      <c r="DV81" s="36">
        <v>13</v>
      </c>
      <c r="DZ81" s="36">
        <v>16</v>
      </c>
      <c r="EA81" s="36">
        <v>12</v>
      </c>
      <c r="EC81" s="36">
        <v>20</v>
      </c>
      <c r="EN81" s="36" t="s">
        <v>510</v>
      </c>
      <c r="EO81" s="36" t="s">
        <v>503</v>
      </c>
      <c r="EP81" s="36">
        <v>10</v>
      </c>
      <c r="EQ81" s="36" t="s">
        <v>504</v>
      </c>
      <c r="ER81" s="36" t="s">
        <v>506</v>
      </c>
      <c r="ES81" s="36">
        <v>1</v>
      </c>
      <c r="ET81" s="36" t="s">
        <v>511</v>
      </c>
      <c r="EU81" s="36">
        <v>2</v>
      </c>
      <c r="EV81" s="36" t="s">
        <v>512</v>
      </c>
      <c r="EW81" s="36">
        <v>13.76</v>
      </c>
      <c r="EX81" s="36">
        <v>10.51</v>
      </c>
      <c r="EY81" s="36">
        <v>3.07</v>
      </c>
      <c r="EZ81" s="36">
        <v>15.81</v>
      </c>
      <c r="FA81" s="36" t="s">
        <v>513</v>
      </c>
      <c r="FB81" s="36">
        <v>15.5</v>
      </c>
      <c r="FC81" s="36">
        <v>10.78</v>
      </c>
      <c r="FD81" s="36">
        <v>7.11</v>
      </c>
      <c r="FE81" s="36">
        <v>16.75</v>
      </c>
      <c r="FF81" s="36" t="s">
        <v>513</v>
      </c>
      <c r="FG81" s="36">
        <v>16.399999999999999</v>
      </c>
      <c r="FH81" s="36">
        <v>11.9</v>
      </c>
      <c r="FI81" s="36">
        <v>7.5</v>
      </c>
      <c r="FJ81" s="36">
        <v>16.399999999999999</v>
      </c>
      <c r="FK81" s="36" t="s">
        <v>513</v>
      </c>
      <c r="II81" s="36">
        <v>17.5</v>
      </c>
      <c r="IJ81" s="36">
        <v>11.29</v>
      </c>
      <c r="IK81" s="36">
        <v>0</v>
      </c>
      <c r="IL81" s="36">
        <v>18.3</v>
      </c>
      <c r="IM81" s="36" t="s">
        <v>524</v>
      </c>
      <c r="TW81" s="36" t="s">
        <v>523</v>
      </c>
      <c r="TX81" s="36" t="s">
        <v>515</v>
      </c>
      <c r="TY81" s="36">
        <v>1</v>
      </c>
      <c r="TZ81" s="36" t="s">
        <v>504</v>
      </c>
      <c r="UA81" s="36" t="s">
        <v>506</v>
      </c>
      <c r="UB81" s="36">
        <v>1</v>
      </c>
      <c r="UC81" s="36" t="s">
        <v>511</v>
      </c>
      <c r="UD81" s="36">
        <v>3</v>
      </c>
      <c r="UE81" s="36" t="s">
        <v>516</v>
      </c>
      <c r="UF81" s="36">
        <v>17.37</v>
      </c>
      <c r="UG81" s="36">
        <v>11.74</v>
      </c>
      <c r="UH81" s="36">
        <v>5.78</v>
      </c>
      <c r="UI81" s="36">
        <v>19.77</v>
      </c>
      <c r="UJ81" s="36" t="s">
        <v>513</v>
      </c>
      <c r="UK81" s="36">
        <v>18.7</v>
      </c>
      <c r="UL81" s="36">
        <v>12.75</v>
      </c>
      <c r="UM81" s="36">
        <v>5.4</v>
      </c>
      <c r="UN81" s="36">
        <v>18.7</v>
      </c>
      <c r="UO81" s="36" t="s">
        <v>513</v>
      </c>
      <c r="UP81" s="36">
        <v>15.4</v>
      </c>
      <c r="UQ81" s="36">
        <v>10.99</v>
      </c>
      <c r="UR81" s="36">
        <v>6.3</v>
      </c>
      <c r="US81" s="36">
        <v>15.7</v>
      </c>
      <c r="UT81" s="36" t="s">
        <v>513</v>
      </c>
      <c r="ZF81" s="36">
        <v>16.79</v>
      </c>
      <c r="ZG81" s="36">
        <v>13.76</v>
      </c>
      <c r="ZH81" s="36">
        <v>7.9</v>
      </c>
      <c r="ZI81" s="36">
        <v>17.88</v>
      </c>
      <c r="ZJ81" s="36" t="s">
        <v>513</v>
      </c>
      <c r="ZK81" s="36">
        <v>17.3</v>
      </c>
      <c r="ZL81" s="36">
        <v>12.9</v>
      </c>
      <c r="ZM81" s="36">
        <v>7</v>
      </c>
      <c r="ZN81" s="36">
        <v>19</v>
      </c>
      <c r="ZO81" s="36" t="s">
        <v>513</v>
      </c>
      <c r="ZP81" s="36">
        <v>15.3</v>
      </c>
      <c r="ZQ81" s="36">
        <v>12.35</v>
      </c>
      <c r="ZR81" s="36">
        <v>7</v>
      </c>
      <c r="ZS81" s="36">
        <v>16.399999999999999</v>
      </c>
      <c r="ZT81" s="36" t="s">
        <v>513</v>
      </c>
      <c r="AEF81" s="36">
        <v>18.28</v>
      </c>
      <c r="AEG81" s="36">
        <v>12.81</v>
      </c>
      <c r="AEH81" s="36">
        <v>4.8600000000000003</v>
      </c>
      <c r="AEI81" s="36">
        <v>19.079999999999998</v>
      </c>
      <c r="AEJ81" s="36" t="s">
        <v>513</v>
      </c>
      <c r="AEK81" s="36">
        <v>18.7</v>
      </c>
      <c r="AEL81" s="36">
        <v>13.74</v>
      </c>
      <c r="AEM81" s="36">
        <v>8.8000000000000007</v>
      </c>
      <c r="AEN81" s="36">
        <v>19.5</v>
      </c>
      <c r="AEO81" s="36" t="s">
        <v>513</v>
      </c>
      <c r="AEP81" s="36">
        <v>16.7</v>
      </c>
      <c r="AEQ81" s="36">
        <v>12.2</v>
      </c>
      <c r="AER81" s="36">
        <v>4.8</v>
      </c>
      <c r="AES81" s="36">
        <v>16.8</v>
      </c>
      <c r="AET81" s="36" t="s">
        <v>513</v>
      </c>
    </row>
    <row r="82" spans="1:886" x14ac:dyDescent="0.2">
      <c r="A82" s="4">
        <v>137</v>
      </c>
      <c r="B82" s="5" t="s">
        <v>1090</v>
      </c>
      <c r="C82" s="26">
        <f t="shared" si="90"/>
        <v>363.20015151515156</v>
      </c>
      <c r="D82" s="4">
        <f t="shared" si="62"/>
        <v>0</v>
      </c>
      <c r="E82" s="35">
        <f t="shared" si="63"/>
        <v>363.20015151515156</v>
      </c>
      <c r="F82" s="4">
        <v>106519</v>
      </c>
      <c r="G82" s="5" t="s">
        <v>883</v>
      </c>
      <c r="H82" s="5" t="s">
        <v>884</v>
      </c>
      <c r="I82" s="5" t="s">
        <v>499</v>
      </c>
      <c r="J82" s="4" t="s">
        <v>500</v>
      </c>
      <c r="K82" s="5" t="s">
        <v>501</v>
      </c>
      <c r="L82" s="5" t="s">
        <v>1048</v>
      </c>
      <c r="M82" s="4" t="s">
        <v>504</v>
      </c>
      <c r="N82" s="5" t="s">
        <v>631</v>
      </c>
      <c r="O82" s="4" t="s">
        <v>1052</v>
      </c>
      <c r="Q82" s="6">
        <f>CHOOSE(MATCH(M82,{"P";"S";"ST2S";"STMG";"ES";"L";"DAEU";"STL";"STI2D";"SCI";"PA";"STAV"},0),0,100,15,0,5,0,0,10,0,20,10,10)</f>
        <v>100</v>
      </c>
      <c r="R82" s="4">
        <v>3</v>
      </c>
      <c r="S82" s="4">
        <v>3</v>
      </c>
      <c r="T82" s="4">
        <v>3</v>
      </c>
      <c r="U82" s="4">
        <f t="shared" si="64"/>
        <v>2</v>
      </c>
      <c r="V82" s="4">
        <v>3</v>
      </c>
      <c r="W82" s="10">
        <f t="shared" si="65"/>
        <v>18.181818181818183</v>
      </c>
      <c r="Y82" s="4" t="s">
        <v>529</v>
      </c>
      <c r="Z82" s="12">
        <f>CHOOSE(MATCH(Y82,{"Faible";"Moyen";"Assez bon";"Bon";"Très bon"},0),-5,0,0,5,10)</f>
        <v>0</v>
      </c>
      <c r="AA82" s="15">
        <v>10.39</v>
      </c>
      <c r="AB82" s="4">
        <v>9</v>
      </c>
      <c r="AC82" s="4">
        <v>10.29</v>
      </c>
      <c r="AD82" s="4">
        <f t="shared" si="66"/>
        <v>0.10000000000000142</v>
      </c>
      <c r="AE82" s="4">
        <f t="shared" si="67"/>
        <v>21</v>
      </c>
      <c r="AF82" s="12">
        <f t="shared" si="68"/>
        <v>52.370000000000005</v>
      </c>
      <c r="AG82" s="4">
        <v>13.22</v>
      </c>
      <c r="AH82" s="4">
        <v>5</v>
      </c>
      <c r="AI82" s="4">
        <v>11.8</v>
      </c>
      <c r="AJ82" s="4">
        <f t="shared" si="69"/>
        <v>1.42</v>
      </c>
      <c r="AK82" s="4">
        <f t="shared" si="70"/>
        <v>25</v>
      </c>
      <c r="AL82" s="12">
        <f t="shared" si="71"/>
        <v>67.5</v>
      </c>
      <c r="AM82" s="5">
        <v>9.3800000000000008</v>
      </c>
      <c r="AN82" s="4">
        <v>12</v>
      </c>
      <c r="AO82" s="4">
        <v>10.210000000000001</v>
      </c>
      <c r="AP82" s="4">
        <f t="shared" si="72"/>
        <v>-0.83000000000000007</v>
      </c>
      <c r="AQ82" s="4">
        <f t="shared" si="91"/>
        <v>18</v>
      </c>
      <c r="AR82" s="12">
        <f t="shared" si="73"/>
        <v>44.480000000000004</v>
      </c>
      <c r="AS82" s="20">
        <f t="shared" si="74"/>
        <v>164.35000000000002</v>
      </c>
      <c r="AT82" s="4">
        <v>9</v>
      </c>
      <c r="AU82" s="4">
        <v>15</v>
      </c>
      <c r="AV82" s="4">
        <v>9</v>
      </c>
      <c r="AW82" s="24">
        <f t="shared" si="75"/>
        <v>180.85000000000002</v>
      </c>
      <c r="AX82" s="28">
        <f t="shared" si="76"/>
        <v>299.03181818181821</v>
      </c>
      <c r="AY82" s="41">
        <f t="shared" si="77"/>
        <v>14.166666666666666</v>
      </c>
      <c r="AZ82" s="41">
        <f t="shared" si="78"/>
        <v>13.56</v>
      </c>
      <c r="BA82" s="9">
        <f t="shared" si="79"/>
        <v>0.60666666666666558</v>
      </c>
      <c r="BB82" s="43">
        <f t="shared" si="80"/>
        <v>43.713333333333331</v>
      </c>
      <c r="BC82" s="41">
        <f t="shared" si="81"/>
        <v>14.6</v>
      </c>
      <c r="BD82" s="41">
        <f t="shared" si="82"/>
        <v>13.556666666666667</v>
      </c>
      <c r="BE82" s="9">
        <f t="shared" si="83"/>
        <v>1.043333333333333</v>
      </c>
      <c r="BF82" s="43">
        <f t="shared" si="84"/>
        <v>45.886666666666663</v>
      </c>
      <c r="BG82" s="41">
        <f t="shared" si="85"/>
        <v>12.243333333333334</v>
      </c>
      <c r="BH82" s="41">
        <f t="shared" si="86"/>
        <v>11.24</v>
      </c>
      <c r="BI82" s="9">
        <f t="shared" si="87"/>
        <v>1.0033333333333339</v>
      </c>
      <c r="BJ82" s="43">
        <f t="shared" si="88"/>
        <v>38.736666666666672</v>
      </c>
      <c r="BK82" s="45">
        <f t="shared" si="89"/>
        <v>128.33666666666667</v>
      </c>
      <c r="BL82" s="36">
        <v>13.22</v>
      </c>
      <c r="BM82" s="36">
        <v>5</v>
      </c>
      <c r="BN82" s="36">
        <v>16</v>
      </c>
      <c r="BO82" s="36">
        <v>9.3800000000000008</v>
      </c>
      <c r="BP82" s="36">
        <v>12</v>
      </c>
      <c r="BQ82" s="36">
        <v>16</v>
      </c>
      <c r="DZ82" s="36">
        <v>9</v>
      </c>
      <c r="EA82" s="36">
        <v>15</v>
      </c>
      <c r="EC82" s="36">
        <v>9</v>
      </c>
      <c r="EN82" s="36" t="s">
        <v>510</v>
      </c>
      <c r="EO82" s="36" t="s">
        <v>503</v>
      </c>
      <c r="EP82" s="36">
        <v>10</v>
      </c>
      <c r="EQ82" s="36" t="s">
        <v>504</v>
      </c>
      <c r="ER82" s="36" t="s">
        <v>506</v>
      </c>
      <c r="ES82" s="36">
        <v>1</v>
      </c>
      <c r="ET82" s="36" t="s">
        <v>511</v>
      </c>
      <c r="EU82" s="36">
        <v>2</v>
      </c>
      <c r="EV82" s="36" t="s">
        <v>512</v>
      </c>
      <c r="EW82" s="36">
        <v>10.39</v>
      </c>
      <c r="EX82" s="36">
        <v>10.29</v>
      </c>
      <c r="EY82" s="36">
        <v>5.79</v>
      </c>
      <c r="EZ82" s="36">
        <v>13.03</v>
      </c>
      <c r="FA82" s="36" t="s">
        <v>513</v>
      </c>
      <c r="FB82" s="36">
        <v>13.22</v>
      </c>
      <c r="FC82" s="36">
        <v>11.8</v>
      </c>
      <c r="FD82" s="36">
        <v>6.14</v>
      </c>
      <c r="FE82" s="36">
        <v>15.65</v>
      </c>
      <c r="FF82" s="36" t="s">
        <v>513</v>
      </c>
      <c r="FG82" s="36">
        <v>9.3800000000000008</v>
      </c>
      <c r="FH82" s="36">
        <v>10.210000000000001</v>
      </c>
      <c r="FI82" s="36">
        <v>4.46</v>
      </c>
      <c r="FJ82" s="36">
        <v>14.34</v>
      </c>
      <c r="FK82" s="36" t="s">
        <v>513</v>
      </c>
      <c r="TW82" s="36" t="s">
        <v>523</v>
      </c>
      <c r="TX82" s="36" t="s">
        <v>515</v>
      </c>
      <c r="TY82" s="36">
        <v>1</v>
      </c>
      <c r="TZ82" s="36" t="s">
        <v>504</v>
      </c>
      <c r="UA82" s="36" t="s">
        <v>506</v>
      </c>
      <c r="UB82" s="36">
        <v>1</v>
      </c>
      <c r="UC82" s="36" t="s">
        <v>511</v>
      </c>
      <c r="UD82" s="36">
        <v>3</v>
      </c>
      <c r="UE82" s="36" t="s">
        <v>516</v>
      </c>
      <c r="UF82" s="36">
        <v>13.5</v>
      </c>
      <c r="UG82" s="36">
        <v>13.42</v>
      </c>
      <c r="UH82" s="36">
        <v>8</v>
      </c>
      <c r="UI82" s="36">
        <v>18.5</v>
      </c>
      <c r="UJ82" s="36" t="s">
        <v>513</v>
      </c>
      <c r="UK82" s="36">
        <v>16.399999999999999</v>
      </c>
      <c r="UL82" s="36">
        <v>14.38</v>
      </c>
      <c r="UM82" s="36">
        <v>9.5</v>
      </c>
      <c r="UN82" s="36">
        <v>19</v>
      </c>
      <c r="UO82" s="36" t="s">
        <v>513</v>
      </c>
      <c r="UP82" s="36">
        <v>11.07</v>
      </c>
      <c r="UQ82" s="36">
        <v>10.79</v>
      </c>
      <c r="UR82" s="36">
        <v>7.2</v>
      </c>
      <c r="US82" s="36">
        <v>14.53</v>
      </c>
      <c r="UT82" s="36" t="s">
        <v>513</v>
      </c>
      <c r="ZF82" s="36">
        <v>16.25</v>
      </c>
      <c r="ZG82" s="36">
        <v>14.73</v>
      </c>
      <c r="ZH82" s="36">
        <v>7.75</v>
      </c>
      <c r="ZI82" s="36">
        <v>19.11</v>
      </c>
      <c r="ZJ82" s="36" t="s">
        <v>513</v>
      </c>
      <c r="ZK82" s="36">
        <v>13.1</v>
      </c>
      <c r="ZL82" s="36">
        <v>12.89</v>
      </c>
      <c r="ZM82" s="36">
        <v>7.6</v>
      </c>
      <c r="ZN82" s="36">
        <v>18.399999999999999</v>
      </c>
      <c r="ZO82" s="36" t="s">
        <v>513</v>
      </c>
      <c r="ZP82" s="36">
        <v>12.92</v>
      </c>
      <c r="ZQ82" s="36">
        <v>11.25</v>
      </c>
      <c r="ZR82" s="36">
        <v>6.53</v>
      </c>
      <c r="ZS82" s="36">
        <v>14.89</v>
      </c>
      <c r="ZT82" s="36" t="s">
        <v>513</v>
      </c>
      <c r="AEF82" s="36">
        <v>12.75</v>
      </c>
      <c r="AEG82" s="36">
        <v>12.53</v>
      </c>
      <c r="AEH82" s="36">
        <v>8</v>
      </c>
      <c r="AEI82" s="36">
        <v>16.75</v>
      </c>
      <c r="AEJ82" s="36" t="s">
        <v>513</v>
      </c>
      <c r="AEK82" s="36">
        <v>14.3</v>
      </c>
      <c r="AEL82" s="36">
        <v>13.4</v>
      </c>
      <c r="AEM82" s="36">
        <v>8.1999999999999993</v>
      </c>
      <c r="AEN82" s="36">
        <v>19.7</v>
      </c>
      <c r="AEO82" s="36" t="s">
        <v>513</v>
      </c>
      <c r="AEP82" s="36">
        <v>12.74</v>
      </c>
      <c r="AEQ82" s="36">
        <v>11.68</v>
      </c>
      <c r="AER82" s="36">
        <v>6.45</v>
      </c>
      <c r="AES82" s="36">
        <v>16.77</v>
      </c>
      <c r="AET82" s="36" t="s">
        <v>513</v>
      </c>
    </row>
    <row r="83" spans="1:886" x14ac:dyDescent="0.2">
      <c r="A83" s="4">
        <v>137</v>
      </c>
      <c r="B83" s="5" t="s">
        <v>1091</v>
      </c>
      <c r="C83" s="26">
        <f t="shared" si="90"/>
        <v>475.84333333333331</v>
      </c>
      <c r="D83" s="4">
        <f t="shared" si="62"/>
        <v>0</v>
      </c>
      <c r="E83" s="35">
        <f t="shared" si="63"/>
        <v>475.84333333333331</v>
      </c>
      <c r="F83" s="4">
        <v>106826</v>
      </c>
      <c r="G83" s="5" t="s">
        <v>891</v>
      </c>
      <c r="H83" s="5" t="s">
        <v>892</v>
      </c>
      <c r="I83" s="5" t="s">
        <v>499</v>
      </c>
      <c r="J83" s="4" t="s">
        <v>500</v>
      </c>
      <c r="K83" s="5" t="s">
        <v>501</v>
      </c>
      <c r="L83" s="5" t="s">
        <v>1048</v>
      </c>
      <c r="M83" s="4" t="s">
        <v>504</v>
      </c>
      <c r="N83" s="5" t="s">
        <v>608</v>
      </c>
      <c r="O83" s="4" t="s">
        <v>1052</v>
      </c>
      <c r="Q83" s="6">
        <f>CHOOSE(MATCH(M83,{"P";"S";"ST2S";"STMG";"ES";"L";"DAEU";"STL";"STI2D";"SCI";"PA";"STAV"},0),0,100,15,0,5,0,0,10,0,20,10,10)</f>
        <v>100</v>
      </c>
      <c r="R83" s="4">
        <v>1</v>
      </c>
      <c r="S83" s="4">
        <v>1</v>
      </c>
      <c r="T83" s="4">
        <v>1</v>
      </c>
      <c r="U83" s="4">
        <f t="shared" si="64"/>
        <v>1</v>
      </c>
      <c r="V83" s="4">
        <v>4</v>
      </c>
      <c r="W83" s="10">
        <f t="shared" si="65"/>
        <v>50</v>
      </c>
      <c r="Y83" s="4" t="s">
        <v>509</v>
      </c>
      <c r="Z83" s="12">
        <f>CHOOSE(MATCH(Y83,{"Faible";"Moyen";"Assez bon";"Bon";"Très bon"},0),-5,0,0,5,10)</f>
        <v>0</v>
      </c>
      <c r="AA83" s="15">
        <v>11.95</v>
      </c>
      <c r="AB83" s="4">
        <v>9</v>
      </c>
      <c r="AC83" s="4">
        <v>9.86</v>
      </c>
      <c r="AD83" s="4">
        <f t="shared" si="66"/>
        <v>2.09</v>
      </c>
      <c r="AE83" s="4">
        <f t="shared" si="67"/>
        <v>21</v>
      </c>
      <c r="AF83" s="12">
        <f t="shared" si="68"/>
        <v>61.029999999999994</v>
      </c>
      <c r="AG83" s="4">
        <v>16.97</v>
      </c>
      <c r="AH83" s="4">
        <v>1</v>
      </c>
      <c r="AI83" s="4">
        <v>12.73</v>
      </c>
      <c r="AJ83" s="4">
        <f t="shared" si="69"/>
        <v>4.2399999999999984</v>
      </c>
      <c r="AK83" s="4">
        <f t="shared" si="70"/>
        <v>29</v>
      </c>
      <c r="AL83" s="12">
        <f t="shared" si="71"/>
        <v>88.389999999999986</v>
      </c>
      <c r="AM83" s="5">
        <v>14.5</v>
      </c>
      <c r="AN83" s="4">
        <v>5</v>
      </c>
      <c r="AO83" s="4">
        <v>11.5</v>
      </c>
      <c r="AP83" s="4">
        <f t="shared" si="72"/>
        <v>3</v>
      </c>
      <c r="AQ83" s="4">
        <f t="shared" si="91"/>
        <v>25</v>
      </c>
      <c r="AR83" s="12">
        <f t="shared" si="73"/>
        <v>74.5</v>
      </c>
      <c r="AS83" s="20">
        <f t="shared" si="74"/>
        <v>223.92</v>
      </c>
      <c r="AT83" s="4">
        <v>16</v>
      </c>
      <c r="AU83" s="4">
        <v>11</v>
      </c>
      <c r="AV83" s="4">
        <v>19</v>
      </c>
      <c r="AW83" s="24">
        <f t="shared" si="75"/>
        <v>246.92</v>
      </c>
      <c r="AX83" s="28">
        <f t="shared" si="76"/>
        <v>396.91999999999996</v>
      </c>
      <c r="AY83" s="41">
        <f t="shared" si="77"/>
        <v>14.513333333333334</v>
      </c>
      <c r="AZ83" s="41">
        <f t="shared" si="78"/>
        <v>12.226666666666667</v>
      </c>
      <c r="BA83" s="9">
        <f t="shared" si="79"/>
        <v>2.2866666666666671</v>
      </c>
      <c r="BB83" s="43">
        <f t="shared" si="80"/>
        <v>48.11333333333333</v>
      </c>
      <c r="BC83" s="41">
        <f t="shared" si="81"/>
        <v>16.806666666666668</v>
      </c>
      <c r="BD83" s="41">
        <f t="shared" si="82"/>
        <v>12.4</v>
      </c>
      <c r="BE83" s="9">
        <f t="shared" si="83"/>
        <v>4.4066666666666681</v>
      </c>
      <c r="BF83" s="43">
        <f t="shared" si="84"/>
        <v>59.233333333333334</v>
      </c>
      <c r="BG83" s="41">
        <f t="shared" si="85"/>
        <v>14.9</v>
      </c>
      <c r="BH83" s="41">
        <f t="shared" si="86"/>
        <v>12</v>
      </c>
      <c r="BI83" s="9">
        <f t="shared" si="87"/>
        <v>2.9000000000000004</v>
      </c>
      <c r="BJ83" s="43">
        <f t="shared" si="88"/>
        <v>50.5</v>
      </c>
      <c r="BK83" s="45">
        <f t="shared" si="89"/>
        <v>157.84666666666666</v>
      </c>
      <c r="BL83" s="36">
        <v>16.97</v>
      </c>
      <c r="BM83" s="36">
        <v>1</v>
      </c>
      <c r="BN83" s="36">
        <v>31</v>
      </c>
      <c r="BO83" s="36">
        <v>14.5</v>
      </c>
      <c r="BP83" s="36">
        <v>5</v>
      </c>
      <c r="BQ83" s="36">
        <v>31</v>
      </c>
      <c r="DQ83" s="36">
        <v>13.18</v>
      </c>
      <c r="DR83" s="36">
        <v>4</v>
      </c>
      <c r="DS83" s="36">
        <v>9</v>
      </c>
      <c r="DZ83" s="36">
        <v>16</v>
      </c>
      <c r="EA83" s="36">
        <v>11</v>
      </c>
      <c r="EC83" s="36">
        <v>19</v>
      </c>
      <c r="EN83" s="36" t="s">
        <v>510</v>
      </c>
      <c r="EO83" s="36" t="s">
        <v>503</v>
      </c>
      <c r="EP83" s="36">
        <v>10</v>
      </c>
      <c r="EQ83" s="36" t="s">
        <v>504</v>
      </c>
      <c r="ER83" s="36" t="s">
        <v>506</v>
      </c>
      <c r="ES83" s="36">
        <v>1</v>
      </c>
      <c r="ET83" s="36" t="s">
        <v>511</v>
      </c>
      <c r="EU83" s="36">
        <v>2</v>
      </c>
      <c r="EV83" s="36" t="s">
        <v>512</v>
      </c>
      <c r="EW83" s="36">
        <v>11.95</v>
      </c>
      <c r="EX83" s="36">
        <v>9.86</v>
      </c>
      <c r="EY83" s="36">
        <v>4.4000000000000004</v>
      </c>
      <c r="EZ83" s="36">
        <v>19.29</v>
      </c>
      <c r="FA83" s="36" t="s">
        <v>513</v>
      </c>
      <c r="FB83" s="36">
        <v>16.97</v>
      </c>
      <c r="FC83" s="36">
        <v>12.73</v>
      </c>
      <c r="FD83" s="36">
        <v>7.85</v>
      </c>
      <c r="FE83" s="36">
        <v>16.97</v>
      </c>
      <c r="FF83" s="36" t="s">
        <v>513</v>
      </c>
      <c r="FG83" s="36">
        <v>14.5</v>
      </c>
      <c r="FH83" s="36">
        <v>11.5</v>
      </c>
      <c r="FI83" s="36">
        <v>7</v>
      </c>
      <c r="FJ83" s="36">
        <v>16</v>
      </c>
      <c r="FK83" s="36" t="s">
        <v>513</v>
      </c>
      <c r="ID83" s="36">
        <v>13.18</v>
      </c>
      <c r="IE83" s="36">
        <v>10.42</v>
      </c>
      <c r="IF83" s="36">
        <v>5.5</v>
      </c>
      <c r="IG83" s="36">
        <v>16.93</v>
      </c>
      <c r="IH83" s="36" t="s">
        <v>513</v>
      </c>
      <c r="TW83" s="36" t="s">
        <v>523</v>
      </c>
      <c r="TX83" s="36" t="s">
        <v>515</v>
      </c>
      <c r="TY83" s="36">
        <v>1</v>
      </c>
      <c r="TZ83" s="36" t="s">
        <v>504</v>
      </c>
      <c r="UA83" s="36" t="s">
        <v>506</v>
      </c>
      <c r="UB83" s="36">
        <v>1</v>
      </c>
      <c r="UC83" s="36" t="s">
        <v>511</v>
      </c>
      <c r="UD83" s="36">
        <v>3</v>
      </c>
      <c r="UE83" s="36" t="s">
        <v>516</v>
      </c>
      <c r="UF83" s="36">
        <v>15.06</v>
      </c>
      <c r="UG83" s="36">
        <v>13.24</v>
      </c>
      <c r="UH83" s="36">
        <v>9.0299999999999994</v>
      </c>
      <c r="UI83" s="36">
        <v>17.3</v>
      </c>
      <c r="UJ83" s="36" t="s">
        <v>513</v>
      </c>
      <c r="UK83" s="36">
        <v>16.43</v>
      </c>
      <c r="UL83" s="36">
        <v>12.86</v>
      </c>
      <c r="UM83" s="36">
        <v>7.32</v>
      </c>
      <c r="UN83" s="36">
        <v>18.12</v>
      </c>
      <c r="UO83" s="36" t="s">
        <v>513</v>
      </c>
      <c r="UP83" s="36">
        <v>16</v>
      </c>
      <c r="UQ83" s="36">
        <v>11.9</v>
      </c>
      <c r="UR83" s="36">
        <v>8</v>
      </c>
      <c r="US83" s="36">
        <v>16</v>
      </c>
      <c r="UT83" s="36" t="s">
        <v>513</v>
      </c>
      <c r="ZF83" s="36">
        <v>13.35</v>
      </c>
      <c r="ZG83" s="36">
        <v>11.25</v>
      </c>
      <c r="ZH83" s="36">
        <v>6.97</v>
      </c>
      <c r="ZI83" s="36">
        <v>17.399999999999999</v>
      </c>
      <c r="ZJ83" s="36" t="s">
        <v>513</v>
      </c>
      <c r="ZK83" s="36">
        <v>17.55</v>
      </c>
      <c r="ZL83" s="36">
        <v>11</v>
      </c>
      <c r="ZM83" s="36">
        <v>6.84</v>
      </c>
      <c r="ZN83" s="36">
        <v>17.55</v>
      </c>
      <c r="ZO83" s="36" t="s">
        <v>513</v>
      </c>
      <c r="ZP83" s="36">
        <v>15.5</v>
      </c>
      <c r="ZQ83" s="36">
        <v>12.7</v>
      </c>
      <c r="ZR83" s="36">
        <v>9</v>
      </c>
      <c r="ZS83" s="36">
        <v>16</v>
      </c>
      <c r="ZT83" s="36" t="s">
        <v>513</v>
      </c>
      <c r="AEF83" s="36">
        <v>15.13</v>
      </c>
      <c r="AEG83" s="36">
        <v>12.19</v>
      </c>
      <c r="AEH83" s="36">
        <v>5.88</v>
      </c>
      <c r="AEI83" s="36">
        <v>17.579999999999998</v>
      </c>
      <c r="AEJ83" s="36" t="s">
        <v>513</v>
      </c>
      <c r="AEK83" s="36">
        <v>16.440000000000001</v>
      </c>
      <c r="AEL83" s="36">
        <v>13.34</v>
      </c>
      <c r="AEM83" s="36">
        <v>5.64</v>
      </c>
      <c r="AEN83" s="36">
        <v>18.38</v>
      </c>
      <c r="AEO83" s="36" t="s">
        <v>513</v>
      </c>
      <c r="AEP83" s="36">
        <v>13.2</v>
      </c>
      <c r="AEQ83" s="36">
        <v>11.4</v>
      </c>
      <c r="AER83" s="36">
        <v>6.7</v>
      </c>
      <c r="AES83" s="36">
        <v>15.4</v>
      </c>
      <c r="AET83" s="36" t="s">
        <v>513</v>
      </c>
    </row>
    <row r="84" spans="1:886" x14ac:dyDescent="0.2">
      <c r="A84" s="4">
        <v>137</v>
      </c>
      <c r="B84" s="5" t="s">
        <v>1090</v>
      </c>
      <c r="C84" s="26">
        <f t="shared" si="90"/>
        <v>318.315</v>
      </c>
      <c r="D84" s="4">
        <f t="shared" si="62"/>
        <v>5</v>
      </c>
      <c r="E84" s="35">
        <f t="shared" si="63"/>
        <v>323.315</v>
      </c>
      <c r="F84" s="4">
        <v>106844</v>
      </c>
      <c r="G84" s="5" t="s">
        <v>893</v>
      </c>
      <c r="H84" s="5" t="s">
        <v>894</v>
      </c>
      <c r="I84" s="5" t="s">
        <v>499</v>
      </c>
      <c r="J84" s="4" t="s">
        <v>500</v>
      </c>
      <c r="K84" s="5" t="s">
        <v>501</v>
      </c>
      <c r="L84" s="5" t="s">
        <v>1048</v>
      </c>
      <c r="M84" s="4" t="s">
        <v>504</v>
      </c>
      <c r="N84" s="5" t="s">
        <v>604</v>
      </c>
      <c r="O84" s="4" t="s">
        <v>1052</v>
      </c>
      <c r="Q84" s="6">
        <f>CHOOSE(MATCH(M84,{"P";"S";"ST2S";"STMG";"ES";"L";"DAEU";"STL";"STI2D";"SCI";"PA";"STAV"},0),0,100,15,0,5,0,0,10,0,20,10,10)</f>
        <v>100</v>
      </c>
      <c r="R84" s="4">
        <v>3</v>
      </c>
      <c r="S84" s="4">
        <v>2</v>
      </c>
      <c r="T84" s="4">
        <v>2</v>
      </c>
      <c r="U84" s="4">
        <f t="shared" si="64"/>
        <v>1</v>
      </c>
      <c r="V84" s="4">
        <v>4</v>
      </c>
      <c r="W84" s="10">
        <f t="shared" si="65"/>
        <v>25</v>
      </c>
      <c r="Y84" s="4" t="s">
        <v>568</v>
      </c>
      <c r="Z84" s="12">
        <f>CHOOSE(MATCH(Y84,{"Faible";"Moyen";"Assez bon";"Bon";"Très bon"},0),-5,0,0,5,10)</f>
        <v>5</v>
      </c>
      <c r="AA84" s="15">
        <v>8</v>
      </c>
      <c r="AB84" s="4">
        <v>25</v>
      </c>
      <c r="AC84" s="4">
        <v>10.4</v>
      </c>
      <c r="AD84" s="4">
        <f t="shared" si="66"/>
        <v>-2.4000000000000004</v>
      </c>
      <c r="AE84" s="4">
        <f t="shared" si="67"/>
        <v>5</v>
      </c>
      <c r="AF84" s="12">
        <f t="shared" si="68"/>
        <v>24.2</v>
      </c>
      <c r="AG84" s="4">
        <v>9.89</v>
      </c>
      <c r="AH84" s="4">
        <v>21</v>
      </c>
      <c r="AI84" s="4">
        <v>11.84</v>
      </c>
      <c r="AJ84" s="4">
        <f t="shared" si="69"/>
        <v>-1.9499999999999993</v>
      </c>
      <c r="AK84" s="4">
        <f t="shared" si="70"/>
        <v>9</v>
      </c>
      <c r="AL84" s="12">
        <f t="shared" si="71"/>
        <v>34.770000000000003</v>
      </c>
      <c r="AM84" s="5">
        <v>12.96</v>
      </c>
      <c r="AN84" s="4">
        <v>16</v>
      </c>
      <c r="AO84" s="4">
        <v>12.83</v>
      </c>
      <c r="AP84" s="4">
        <f t="shared" si="72"/>
        <v>0.13000000000000078</v>
      </c>
      <c r="AQ84" s="4">
        <f t="shared" si="91"/>
        <v>14</v>
      </c>
      <c r="AR84" s="12">
        <f t="shared" si="73"/>
        <v>53.14</v>
      </c>
      <c r="AS84" s="20">
        <f t="shared" si="74"/>
        <v>112.11</v>
      </c>
      <c r="AT84" s="4">
        <v>13</v>
      </c>
      <c r="AU84" s="4">
        <v>13</v>
      </c>
      <c r="AV84" s="4">
        <v>17</v>
      </c>
      <c r="AW84" s="24">
        <f t="shared" si="75"/>
        <v>133.61000000000001</v>
      </c>
      <c r="AX84" s="28">
        <f t="shared" si="76"/>
        <v>258.61</v>
      </c>
      <c r="AY84" s="41">
        <f t="shared" si="77"/>
        <v>12.93</v>
      </c>
      <c r="AZ84" s="41">
        <f t="shared" si="78"/>
        <v>13.56</v>
      </c>
      <c r="BA84" s="9">
        <f t="shared" si="79"/>
        <v>-0.63000000000000078</v>
      </c>
      <c r="BB84" s="43">
        <f t="shared" si="80"/>
        <v>37.53</v>
      </c>
      <c r="BC84" s="41">
        <f t="shared" si="81"/>
        <v>13.346666666666666</v>
      </c>
      <c r="BD84" s="41">
        <f t="shared" si="82"/>
        <v>12.713333333333333</v>
      </c>
      <c r="BE84" s="9">
        <f t="shared" si="83"/>
        <v>0.63333333333333286</v>
      </c>
      <c r="BF84" s="43">
        <f t="shared" si="84"/>
        <v>41.306666666666665</v>
      </c>
      <c r="BG84" s="41">
        <f t="shared" si="85"/>
        <v>13.719999999999999</v>
      </c>
      <c r="BH84" s="41">
        <f t="shared" si="86"/>
        <v>14.013333333333334</v>
      </c>
      <c r="BI84" s="9">
        <f t="shared" si="87"/>
        <v>-0.29333333333333478</v>
      </c>
      <c r="BJ84" s="43">
        <f t="shared" si="88"/>
        <v>40.573333333333323</v>
      </c>
      <c r="BK84" s="45">
        <f t="shared" si="89"/>
        <v>119.41</v>
      </c>
      <c r="BL84" s="36">
        <v>9.89</v>
      </c>
      <c r="BM84" s="36">
        <v>21</v>
      </c>
      <c r="BN84" s="36">
        <v>31</v>
      </c>
      <c r="BO84" s="36">
        <v>12.96</v>
      </c>
      <c r="BP84" s="36">
        <v>16</v>
      </c>
      <c r="BQ84" s="36">
        <v>29</v>
      </c>
      <c r="DT84" s="36">
        <v>14.94</v>
      </c>
      <c r="DU84" s="36">
        <v>4</v>
      </c>
      <c r="DV84" s="36">
        <v>14</v>
      </c>
      <c r="DZ84" s="36">
        <v>13</v>
      </c>
      <c r="EA84" s="36">
        <v>13</v>
      </c>
      <c r="EC84" s="36">
        <v>17</v>
      </c>
      <c r="EN84" s="36" t="s">
        <v>510</v>
      </c>
      <c r="EO84" s="36" t="s">
        <v>503</v>
      </c>
      <c r="EP84" s="36">
        <v>10</v>
      </c>
      <c r="EQ84" s="36" t="s">
        <v>504</v>
      </c>
      <c r="ER84" s="36" t="s">
        <v>506</v>
      </c>
      <c r="ES84" s="36">
        <v>1</v>
      </c>
      <c r="ET84" s="36" t="s">
        <v>511</v>
      </c>
      <c r="EU84" s="36">
        <v>2</v>
      </c>
      <c r="EV84" s="36" t="s">
        <v>512</v>
      </c>
      <c r="EW84" s="36">
        <v>8</v>
      </c>
      <c r="EX84" s="36">
        <v>10.4</v>
      </c>
      <c r="EY84" s="36">
        <v>4.0999999999999996</v>
      </c>
      <c r="EZ84" s="36">
        <v>17.7</v>
      </c>
      <c r="FA84" s="36" t="s">
        <v>513</v>
      </c>
      <c r="FB84" s="36">
        <v>9.89</v>
      </c>
      <c r="FC84" s="36">
        <v>11.84</v>
      </c>
      <c r="FD84" s="36">
        <v>5.48</v>
      </c>
      <c r="FE84" s="36">
        <v>18.649999999999999</v>
      </c>
      <c r="FF84" s="36" t="s">
        <v>513</v>
      </c>
      <c r="FG84" s="36">
        <v>12.96</v>
      </c>
      <c r="FH84" s="36">
        <v>12.83</v>
      </c>
      <c r="FI84" s="36">
        <v>7.4</v>
      </c>
      <c r="FJ84" s="36">
        <v>17.29</v>
      </c>
      <c r="FK84" s="36" t="s">
        <v>513</v>
      </c>
      <c r="II84" s="36">
        <v>14.94</v>
      </c>
      <c r="IJ84" s="36">
        <v>13.1</v>
      </c>
      <c r="IK84" s="36">
        <v>8.82</v>
      </c>
      <c r="IL84" s="36">
        <v>17.41</v>
      </c>
      <c r="IM84" s="36" t="s">
        <v>513</v>
      </c>
      <c r="TW84" s="36" t="s">
        <v>523</v>
      </c>
      <c r="TX84" s="36" t="s">
        <v>515</v>
      </c>
      <c r="TY84" s="36">
        <v>1</v>
      </c>
      <c r="TZ84" s="36" t="s">
        <v>504</v>
      </c>
      <c r="UA84" s="36" t="s">
        <v>506</v>
      </c>
      <c r="UB84" s="36">
        <v>1</v>
      </c>
      <c r="UC84" s="36" t="s">
        <v>511</v>
      </c>
      <c r="UD84" s="36">
        <v>3</v>
      </c>
      <c r="UE84" s="36" t="s">
        <v>516</v>
      </c>
      <c r="UF84" s="36">
        <v>14.57</v>
      </c>
      <c r="UG84" s="36">
        <v>14.79</v>
      </c>
      <c r="UH84" s="36">
        <v>10.95</v>
      </c>
      <c r="UI84" s="36">
        <v>17.5</v>
      </c>
      <c r="UJ84" s="36" t="s">
        <v>513</v>
      </c>
      <c r="UK84" s="36">
        <v>14.06</v>
      </c>
      <c r="UL84" s="36">
        <v>13.24</v>
      </c>
      <c r="UM84" s="36">
        <v>9.24</v>
      </c>
      <c r="UN84" s="36">
        <v>16.739999999999998</v>
      </c>
      <c r="UO84" s="36" t="s">
        <v>513</v>
      </c>
      <c r="UP84" s="36">
        <v>13.83</v>
      </c>
      <c r="UQ84" s="36">
        <v>13.69</v>
      </c>
      <c r="UR84" s="36">
        <v>9.6</v>
      </c>
      <c r="US84" s="36">
        <v>17.57</v>
      </c>
      <c r="UT84" s="36" t="s">
        <v>513</v>
      </c>
      <c r="ZF84" s="36">
        <v>14.14</v>
      </c>
      <c r="ZG84" s="36">
        <v>13.36</v>
      </c>
      <c r="ZH84" s="36">
        <v>7.92</v>
      </c>
      <c r="ZI84" s="36">
        <v>18</v>
      </c>
      <c r="ZJ84" s="36" t="s">
        <v>513</v>
      </c>
      <c r="ZK84" s="36">
        <v>10.119999999999999</v>
      </c>
      <c r="ZL84" s="36">
        <v>11.58</v>
      </c>
      <c r="ZM84" s="36">
        <v>5.57</v>
      </c>
      <c r="ZN84" s="36">
        <v>17.350000000000001</v>
      </c>
      <c r="ZO84" s="36" t="s">
        <v>513</v>
      </c>
      <c r="ZP84" s="36">
        <v>15.38</v>
      </c>
      <c r="ZQ84" s="36">
        <v>14.28</v>
      </c>
      <c r="ZR84" s="36">
        <v>9.1999999999999993</v>
      </c>
      <c r="ZS84" s="36">
        <v>19.39</v>
      </c>
      <c r="ZT84" s="36" t="s">
        <v>513</v>
      </c>
      <c r="AEF84" s="36">
        <v>10.08</v>
      </c>
      <c r="AEG84" s="36">
        <v>12.53</v>
      </c>
      <c r="AEH84" s="36">
        <v>7</v>
      </c>
      <c r="AEI84" s="36">
        <v>16.920000000000002</v>
      </c>
      <c r="AEJ84" s="36" t="s">
        <v>513</v>
      </c>
      <c r="AEK84" s="36">
        <v>15.86</v>
      </c>
      <c r="AEL84" s="36">
        <v>13.32</v>
      </c>
      <c r="AEM84" s="36">
        <v>7.17</v>
      </c>
      <c r="AEN84" s="36">
        <v>18.07</v>
      </c>
      <c r="AEO84" s="36" t="s">
        <v>513</v>
      </c>
      <c r="AEP84" s="36">
        <v>11.95</v>
      </c>
      <c r="AEQ84" s="36">
        <v>14.07</v>
      </c>
      <c r="AER84" s="36">
        <v>8.82</v>
      </c>
      <c r="AES84" s="36">
        <v>19.510000000000002</v>
      </c>
      <c r="AET84" s="36" t="s">
        <v>513</v>
      </c>
    </row>
    <row r="85" spans="1:886" x14ac:dyDescent="0.2">
      <c r="A85" s="4">
        <v>137</v>
      </c>
      <c r="B85" s="5" t="s">
        <v>1090</v>
      </c>
      <c r="C85" s="26">
        <f t="shared" si="90"/>
        <v>353.87976190476189</v>
      </c>
      <c r="D85" s="4">
        <f t="shared" si="62"/>
        <v>0</v>
      </c>
      <c r="E85" s="35">
        <f t="shared" si="63"/>
        <v>353.87976190476189</v>
      </c>
      <c r="F85" s="4">
        <v>106856</v>
      </c>
      <c r="G85" s="5" t="s">
        <v>901</v>
      </c>
      <c r="H85" s="5" t="s">
        <v>902</v>
      </c>
      <c r="I85" s="5" t="s">
        <v>527</v>
      </c>
      <c r="J85" s="4" t="s">
        <v>500</v>
      </c>
      <c r="K85" s="5" t="s">
        <v>501</v>
      </c>
      <c r="L85" s="5" t="s">
        <v>1048</v>
      </c>
      <c r="M85" s="4" t="s">
        <v>504</v>
      </c>
      <c r="N85" s="5" t="s">
        <v>608</v>
      </c>
      <c r="O85" s="4" t="s">
        <v>1052</v>
      </c>
      <c r="Q85" s="6">
        <f>CHOOSE(MATCH(M85,{"P";"S";"ST2S";"STMG";"ES";"L";"DAEU";"STL";"STI2D";"SCI";"PA";"STAV"},0),0,100,15,0,5,0,0,10,0,20,10,10)</f>
        <v>100</v>
      </c>
      <c r="R85" s="4">
        <v>2</v>
      </c>
      <c r="S85" s="4">
        <v>2</v>
      </c>
      <c r="T85" s="4">
        <v>2</v>
      </c>
      <c r="U85" s="4">
        <f t="shared" si="64"/>
        <v>1</v>
      </c>
      <c r="V85" s="4">
        <v>4</v>
      </c>
      <c r="W85" s="10">
        <f t="shared" si="65"/>
        <v>28.571428571428573</v>
      </c>
      <c r="Y85" s="4" t="s">
        <v>509</v>
      </c>
      <c r="Z85" s="12">
        <f>CHOOSE(MATCH(Y85,{"Faible";"Moyen";"Assez bon";"Bon";"Très bon"},0),-5,0,0,5,10)</f>
        <v>0</v>
      </c>
      <c r="AA85" s="15">
        <v>9.6</v>
      </c>
      <c r="AB85" s="4">
        <v>15</v>
      </c>
      <c r="AC85" s="4">
        <v>9.86</v>
      </c>
      <c r="AD85" s="4">
        <f t="shared" si="66"/>
        <v>-0.25999999999999979</v>
      </c>
      <c r="AE85" s="4">
        <f t="shared" si="67"/>
        <v>15</v>
      </c>
      <c r="AF85" s="12">
        <f t="shared" si="68"/>
        <v>43.28</v>
      </c>
      <c r="AG85" s="4">
        <v>12.66</v>
      </c>
      <c r="AH85" s="4">
        <v>16</v>
      </c>
      <c r="AI85" s="4">
        <v>12.73</v>
      </c>
      <c r="AJ85" s="4">
        <f t="shared" si="69"/>
        <v>-7.0000000000000284E-2</v>
      </c>
      <c r="AK85" s="4">
        <f t="shared" si="70"/>
        <v>14</v>
      </c>
      <c r="AL85" s="12">
        <f t="shared" si="71"/>
        <v>51.84</v>
      </c>
      <c r="AM85" s="5">
        <v>11.5</v>
      </c>
      <c r="AN85" s="4">
        <v>12</v>
      </c>
      <c r="AO85" s="4">
        <v>11.5</v>
      </c>
      <c r="AP85" s="4">
        <f t="shared" si="72"/>
        <v>0</v>
      </c>
      <c r="AQ85" s="4">
        <f t="shared" si="91"/>
        <v>18</v>
      </c>
      <c r="AR85" s="12">
        <f t="shared" si="73"/>
        <v>52.5</v>
      </c>
      <c r="AS85" s="20">
        <f t="shared" si="74"/>
        <v>147.62</v>
      </c>
      <c r="AT85" s="4">
        <v>13</v>
      </c>
      <c r="AU85" s="4">
        <v>13</v>
      </c>
      <c r="AV85" s="4">
        <v>14</v>
      </c>
      <c r="AW85" s="24">
        <f t="shared" si="75"/>
        <v>167.62</v>
      </c>
      <c r="AX85" s="28">
        <f t="shared" si="76"/>
        <v>296.19142857142856</v>
      </c>
      <c r="AY85" s="41">
        <f t="shared" si="77"/>
        <v>14.636666666666665</v>
      </c>
      <c r="AZ85" s="41">
        <f t="shared" si="78"/>
        <v>13.56</v>
      </c>
      <c r="BA85" s="9">
        <f t="shared" si="79"/>
        <v>1.0766666666666644</v>
      </c>
      <c r="BB85" s="43">
        <f t="shared" si="80"/>
        <v>46.063333333333325</v>
      </c>
      <c r="BC85" s="41">
        <f t="shared" si="81"/>
        <v>11.910000000000002</v>
      </c>
      <c r="BD85" s="41">
        <f t="shared" si="82"/>
        <v>12.713333333333333</v>
      </c>
      <c r="BE85" s="9">
        <f t="shared" si="83"/>
        <v>-0.80333333333333101</v>
      </c>
      <c r="BF85" s="43">
        <f t="shared" si="84"/>
        <v>34.123333333333342</v>
      </c>
      <c r="BG85" s="41">
        <f t="shared" si="85"/>
        <v>12.643333333333333</v>
      </c>
      <c r="BH85" s="41">
        <f t="shared" si="86"/>
        <v>14.013333333333334</v>
      </c>
      <c r="BI85" s="9">
        <f t="shared" si="87"/>
        <v>-1.370000000000001</v>
      </c>
      <c r="BJ85" s="43">
        <f t="shared" si="88"/>
        <v>35.19</v>
      </c>
      <c r="BK85" s="45">
        <f t="shared" si="89"/>
        <v>115.37666666666667</v>
      </c>
      <c r="BL85" s="36">
        <v>12.66</v>
      </c>
      <c r="BM85" s="36">
        <v>16</v>
      </c>
      <c r="BN85" s="36">
        <v>31</v>
      </c>
      <c r="BO85" s="36">
        <v>11.5</v>
      </c>
      <c r="BP85" s="36">
        <v>12</v>
      </c>
      <c r="BQ85" s="36">
        <v>31</v>
      </c>
      <c r="DT85" s="36">
        <v>12.4</v>
      </c>
      <c r="DU85" s="36">
        <v>8</v>
      </c>
      <c r="DV85" s="36">
        <v>21</v>
      </c>
      <c r="DZ85" s="36">
        <v>13</v>
      </c>
      <c r="EA85" s="36">
        <v>13</v>
      </c>
      <c r="EC85" s="36">
        <v>14</v>
      </c>
      <c r="EN85" s="36" t="s">
        <v>510</v>
      </c>
      <c r="EO85" s="36" t="s">
        <v>503</v>
      </c>
      <c r="EP85" s="36">
        <v>10</v>
      </c>
      <c r="EQ85" s="36" t="s">
        <v>504</v>
      </c>
      <c r="ER85" s="36" t="s">
        <v>506</v>
      </c>
      <c r="ES85" s="36">
        <v>1</v>
      </c>
      <c r="ET85" s="36" t="s">
        <v>511</v>
      </c>
      <c r="EU85" s="36">
        <v>2</v>
      </c>
      <c r="EV85" s="36" t="s">
        <v>512</v>
      </c>
      <c r="EW85" s="36">
        <v>9.6</v>
      </c>
      <c r="EX85" s="36">
        <v>9.86</v>
      </c>
      <c r="EY85" s="36">
        <v>4.4000000000000004</v>
      </c>
      <c r="EZ85" s="36">
        <v>19.29</v>
      </c>
      <c r="FA85" s="36" t="s">
        <v>513</v>
      </c>
      <c r="FB85" s="36">
        <v>12.66</v>
      </c>
      <c r="FC85" s="36">
        <v>12.73</v>
      </c>
      <c r="FD85" s="36">
        <v>7.85</v>
      </c>
      <c r="FE85" s="36">
        <v>16.97</v>
      </c>
      <c r="FF85" s="36" t="s">
        <v>513</v>
      </c>
      <c r="FG85" s="36">
        <v>11.5</v>
      </c>
      <c r="FH85" s="36">
        <v>11.5</v>
      </c>
      <c r="FI85" s="36">
        <v>7</v>
      </c>
      <c r="FJ85" s="36">
        <v>16</v>
      </c>
      <c r="FK85" s="36" t="s">
        <v>513</v>
      </c>
      <c r="II85" s="36">
        <v>12.4</v>
      </c>
      <c r="IJ85" s="36">
        <v>11.9</v>
      </c>
      <c r="IK85" s="36">
        <v>5.9</v>
      </c>
      <c r="IL85" s="36">
        <v>17.2</v>
      </c>
      <c r="IM85" s="36" t="s">
        <v>513</v>
      </c>
      <c r="TW85" s="36" t="s">
        <v>523</v>
      </c>
      <c r="TX85" s="36" t="s">
        <v>515</v>
      </c>
      <c r="TY85" s="36">
        <v>1</v>
      </c>
      <c r="TZ85" s="36" t="s">
        <v>504</v>
      </c>
      <c r="UA85" s="36" t="s">
        <v>506</v>
      </c>
      <c r="UB85" s="36">
        <v>1</v>
      </c>
      <c r="UC85" s="36" t="s">
        <v>511</v>
      </c>
      <c r="UD85" s="36">
        <v>3</v>
      </c>
      <c r="UE85" s="36" t="s">
        <v>516</v>
      </c>
      <c r="UF85" s="36">
        <v>14.05</v>
      </c>
      <c r="UG85" s="36">
        <v>14.79</v>
      </c>
      <c r="UH85" s="36">
        <v>10.95</v>
      </c>
      <c r="UI85" s="36">
        <v>17.5</v>
      </c>
      <c r="UJ85" s="36" t="s">
        <v>513</v>
      </c>
      <c r="UK85" s="36">
        <v>13.74</v>
      </c>
      <c r="UL85" s="36">
        <v>13.24</v>
      </c>
      <c r="UM85" s="36">
        <v>9.24</v>
      </c>
      <c r="UN85" s="36">
        <v>16.739999999999998</v>
      </c>
      <c r="UO85" s="36" t="s">
        <v>513</v>
      </c>
      <c r="UP85" s="36">
        <v>12.34</v>
      </c>
      <c r="UQ85" s="36">
        <v>13.69</v>
      </c>
      <c r="UR85" s="36">
        <v>9.6</v>
      </c>
      <c r="US85" s="36">
        <v>17.57</v>
      </c>
      <c r="UT85" s="36" t="s">
        <v>513</v>
      </c>
      <c r="ZF85" s="36">
        <v>14.86</v>
      </c>
      <c r="ZG85" s="36">
        <v>13.36</v>
      </c>
      <c r="ZH85" s="36">
        <v>7.92</v>
      </c>
      <c r="ZI85" s="36">
        <v>18</v>
      </c>
      <c r="ZJ85" s="36" t="s">
        <v>513</v>
      </c>
      <c r="ZK85" s="36">
        <v>9.57</v>
      </c>
      <c r="ZL85" s="36">
        <v>11.58</v>
      </c>
      <c r="ZM85" s="36">
        <v>5.57</v>
      </c>
      <c r="ZN85" s="36">
        <v>17.350000000000001</v>
      </c>
      <c r="ZO85" s="36" t="s">
        <v>513</v>
      </c>
      <c r="ZP85" s="36">
        <v>12.97</v>
      </c>
      <c r="ZQ85" s="36">
        <v>14.28</v>
      </c>
      <c r="ZR85" s="36">
        <v>9.1999999999999993</v>
      </c>
      <c r="ZS85" s="36">
        <v>19.39</v>
      </c>
      <c r="ZT85" s="36" t="s">
        <v>513</v>
      </c>
      <c r="AEF85" s="36">
        <v>15</v>
      </c>
      <c r="AEG85" s="36">
        <v>12.53</v>
      </c>
      <c r="AEH85" s="36">
        <v>7</v>
      </c>
      <c r="AEI85" s="36">
        <v>16.920000000000002</v>
      </c>
      <c r="AEJ85" s="36" t="s">
        <v>513</v>
      </c>
      <c r="AEK85" s="36">
        <v>12.42</v>
      </c>
      <c r="AEL85" s="36">
        <v>13.32</v>
      </c>
      <c r="AEM85" s="36">
        <v>7.17</v>
      </c>
      <c r="AEN85" s="36">
        <v>18.07</v>
      </c>
      <c r="AEO85" s="36" t="s">
        <v>513</v>
      </c>
      <c r="AEP85" s="36">
        <v>12.62</v>
      </c>
      <c r="AEQ85" s="36">
        <v>14.07</v>
      </c>
      <c r="AER85" s="36">
        <v>8.82</v>
      </c>
      <c r="AES85" s="36">
        <v>19.510000000000002</v>
      </c>
      <c r="AET85" s="36" t="s">
        <v>513</v>
      </c>
    </row>
    <row r="86" spans="1:886" x14ac:dyDescent="0.2">
      <c r="A86" s="4">
        <v>137</v>
      </c>
      <c r="B86" s="5" t="s">
        <v>1090</v>
      </c>
      <c r="C86" s="26">
        <f t="shared" si="90"/>
        <v>330.90499999999997</v>
      </c>
      <c r="D86" s="4">
        <f t="shared" si="62"/>
        <v>0</v>
      </c>
      <c r="E86" s="35">
        <f t="shared" si="63"/>
        <v>330.90499999999997</v>
      </c>
      <c r="F86" s="4">
        <v>106926</v>
      </c>
      <c r="G86" s="5" t="s">
        <v>934</v>
      </c>
      <c r="H86" s="5" t="s">
        <v>935</v>
      </c>
      <c r="I86" s="5" t="s">
        <v>527</v>
      </c>
      <c r="J86" s="4" t="s">
        <v>500</v>
      </c>
      <c r="K86" s="5" t="s">
        <v>501</v>
      </c>
      <c r="L86" s="5" t="s">
        <v>1048</v>
      </c>
      <c r="M86" s="4" t="s">
        <v>504</v>
      </c>
      <c r="N86" s="5" t="s">
        <v>608</v>
      </c>
      <c r="O86" s="4" t="s">
        <v>1052</v>
      </c>
      <c r="Q86" s="6">
        <f>CHOOSE(MATCH(M86,{"P";"S";"ST2S";"STMG";"ES";"L";"DAEU";"STL";"STI2D";"SCI";"PA";"STAV"},0),0,100,15,0,5,0,0,10,0,20,10,10)</f>
        <v>100</v>
      </c>
      <c r="R86" s="4">
        <v>3</v>
      </c>
      <c r="S86" s="4">
        <v>2</v>
      </c>
      <c r="T86" s="4">
        <v>3</v>
      </c>
      <c r="U86" s="4">
        <f t="shared" si="64"/>
        <v>2</v>
      </c>
      <c r="V86" s="4">
        <v>3</v>
      </c>
      <c r="W86" s="10">
        <f t="shared" si="65"/>
        <v>20</v>
      </c>
      <c r="Y86" s="4" t="s">
        <v>509</v>
      </c>
      <c r="Z86" s="12">
        <f>CHOOSE(MATCH(Y86,{"Faible";"Moyen";"Assez bon";"Bon";"Très bon"},0),-5,0,0,5,10)</f>
        <v>0</v>
      </c>
      <c r="AA86" s="15">
        <v>8.43</v>
      </c>
      <c r="AB86" s="4">
        <v>21</v>
      </c>
      <c r="AC86" s="4">
        <v>9.86</v>
      </c>
      <c r="AD86" s="4">
        <f t="shared" si="66"/>
        <v>-1.4299999999999997</v>
      </c>
      <c r="AE86" s="4">
        <f t="shared" si="67"/>
        <v>9</v>
      </c>
      <c r="AF86" s="12">
        <f t="shared" si="68"/>
        <v>31.43</v>
      </c>
      <c r="AG86" s="4">
        <v>13.72</v>
      </c>
      <c r="AH86" s="4">
        <v>13</v>
      </c>
      <c r="AI86" s="4">
        <v>12.73</v>
      </c>
      <c r="AJ86" s="4">
        <f t="shared" si="69"/>
        <v>0.99000000000000021</v>
      </c>
      <c r="AK86" s="4">
        <f t="shared" si="70"/>
        <v>17</v>
      </c>
      <c r="AL86" s="12">
        <f t="shared" si="71"/>
        <v>60.14</v>
      </c>
      <c r="AM86" s="5">
        <v>11.5</v>
      </c>
      <c r="AN86" s="4">
        <v>12</v>
      </c>
      <c r="AO86" s="4">
        <v>11.5</v>
      </c>
      <c r="AP86" s="4">
        <f t="shared" si="72"/>
        <v>0</v>
      </c>
      <c r="AQ86" s="4">
        <f t="shared" si="91"/>
        <v>18</v>
      </c>
      <c r="AR86" s="12">
        <f t="shared" si="73"/>
        <v>52.5</v>
      </c>
      <c r="AS86" s="20">
        <f t="shared" si="74"/>
        <v>144.07</v>
      </c>
      <c r="AT86" s="4">
        <v>11</v>
      </c>
      <c r="AU86" s="4">
        <v>9</v>
      </c>
      <c r="AV86" s="4">
        <v>15</v>
      </c>
      <c r="AW86" s="24">
        <f t="shared" si="75"/>
        <v>161.57</v>
      </c>
      <c r="AX86" s="28">
        <f t="shared" si="76"/>
        <v>281.57</v>
      </c>
      <c r="AY86" s="41">
        <f t="shared" si="77"/>
        <v>12.183333333333332</v>
      </c>
      <c r="AZ86" s="41">
        <f t="shared" si="78"/>
        <v>13.56</v>
      </c>
      <c r="BA86" s="9">
        <f t="shared" si="79"/>
        <v>-1.3766666666666687</v>
      </c>
      <c r="BB86" s="43">
        <f t="shared" si="80"/>
        <v>33.79666666666666</v>
      </c>
      <c r="BC86" s="41">
        <f t="shared" si="81"/>
        <v>11.733333333333334</v>
      </c>
      <c r="BD86" s="41">
        <f t="shared" si="82"/>
        <v>13.556666666666667</v>
      </c>
      <c r="BE86" s="9">
        <f t="shared" si="83"/>
        <v>-1.8233333333333324</v>
      </c>
      <c r="BF86" s="43">
        <f t="shared" si="84"/>
        <v>31.553333333333338</v>
      </c>
      <c r="BG86" s="41">
        <f t="shared" si="85"/>
        <v>11.159999999999998</v>
      </c>
      <c r="BH86" s="41">
        <f t="shared" si="86"/>
        <v>11.24</v>
      </c>
      <c r="BI86" s="9">
        <f t="shared" si="87"/>
        <v>-8.0000000000001847E-2</v>
      </c>
      <c r="BJ86" s="43">
        <f t="shared" si="88"/>
        <v>33.319999999999993</v>
      </c>
      <c r="BK86" s="45">
        <f t="shared" si="89"/>
        <v>98.669999999999987</v>
      </c>
      <c r="BL86" s="36">
        <v>13.72</v>
      </c>
      <c r="BM86" s="36">
        <v>13</v>
      </c>
      <c r="BN86" s="36">
        <v>31</v>
      </c>
      <c r="BO86" s="36">
        <v>11.5</v>
      </c>
      <c r="BP86" s="36">
        <v>12</v>
      </c>
      <c r="BQ86" s="36">
        <v>31</v>
      </c>
      <c r="DT86" s="36">
        <v>9.1</v>
      </c>
      <c r="DU86" s="36">
        <v>17</v>
      </c>
      <c r="DV86" s="36">
        <v>21</v>
      </c>
      <c r="DZ86" s="36">
        <v>11</v>
      </c>
      <c r="EA86" s="36">
        <v>9</v>
      </c>
      <c r="EC86" s="36">
        <v>15</v>
      </c>
      <c r="EN86" s="36" t="s">
        <v>510</v>
      </c>
      <c r="EO86" s="36" t="s">
        <v>503</v>
      </c>
      <c r="EP86" s="36">
        <v>10</v>
      </c>
      <c r="EQ86" s="36" t="s">
        <v>504</v>
      </c>
      <c r="ER86" s="36" t="s">
        <v>506</v>
      </c>
      <c r="ES86" s="36">
        <v>1</v>
      </c>
      <c r="ET86" s="36" t="s">
        <v>511</v>
      </c>
      <c r="EU86" s="36">
        <v>2</v>
      </c>
      <c r="EV86" s="36" t="s">
        <v>512</v>
      </c>
      <c r="EW86" s="36">
        <v>8.43</v>
      </c>
      <c r="EX86" s="36">
        <v>9.86</v>
      </c>
      <c r="EY86" s="36">
        <v>4.4000000000000004</v>
      </c>
      <c r="EZ86" s="36">
        <v>19.29</v>
      </c>
      <c r="FA86" s="36" t="s">
        <v>513</v>
      </c>
      <c r="FB86" s="36">
        <v>13.72</v>
      </c>
      <c r="FC86" s="36">
        <v>12.73</v>
      </c>
      <c r="FD86" s="36">
        <v>7.85</v>
      </c>
      <c r="FE86" s="36">
        <v>16.97</v>
      </c>
      <c r="FF86" s="36" t="s">
        <v>513</v>
      </c>
      <c r="FG86" s="36">
        <v>11.5</v>
      </c>
      <c r="FH86" s="36">
        <v>11.5</v>
      </c>
      <c r="FI86" s="36">
        <v>7</v>
      </c>
      <c r="FJ86" s="36">
        <v>16</v>
      </c>
      <c r="FK86" s="36" t="s">
        <v>513</v>
      </c>
      <c r="II86" s="36">
        <v>9.1</v>
      </c>
      <c r="IJ86" s="36">
        <v>11.9</v>
      </c>
      <c r="IK86" s="36">
        <v>5.9</v>
      </c>
      <c r="IL86" s="36">
        <v>17.2</v>
      </c>
      <c r="IM86" s="36" t="s">
        <v>513</v>
      </c>
      <c r="TW86" s="36" t="s">
        <v>523</v>
      </c>
      <c r="TX86" s="36" t="s">
        <v>515</v>
      </c>
      <c r="TY86" s="36">
        <v>1</v>
      </c>
      <c r="TZ86" s="36" t="s">
        <v>504</v>
      </c>
      <c r="UA86" s="36" t="s">
        <v>506</v>
      </c>
      <c r="UB86" s="36">
        <v>1</v>
      </c>
      <c r="UC86" s="36" t="s">
        <v>511</v>
      </c>
      <c r="UD86" s="36">
        <v>3</v>
      </c>
      <c r="UE86" s="36" t="s">
        <v>516</v>
      </c>
      <c r="UF86" s="36">
        <v>12.38</v>
      </c>
      <c r="UG86" s="36">
        <v>13.42</v>
      </c>
      <c r="UH86" s="36">
        <v>8</v>
      </c>
      <c r="UI86" s="36">
        <v>18.5</v>
      </c>
      <c r="UJ86" s="36" t="s">
        <v>513</v>
      </c>
      <c r="UK86" s="36">
        <v>13.8</v>
      </c>
      <c r="UL86" s="36">
        <v>14.38</v>
      </c>
      <c r="UM86" s="36">
        <v>9.5</v>
      </c>
      <c r="UN86" s="36">
        <v>19</v>
      </c>
      <c r="UO86" s="36" t="s">
        <v>513</v>
      </c>
      <c r="UP86" s="36">
        <v>11.33</v>
      </c>
      <c r="UQ86" s="36">
        <v>10.79</v>
      </c>
      <c r="UR86" s="36">
        <v>7.2</v>
      </c>
      <c r="US86" s="36">
        <v>14.53</v>
      </c>
      <c r="UT86" s="36" t="s">
        <v>513</v>
      </c>
      <c r="ZF86" s="36">
        <v>13.17</v>
      </c>
      <c r="ZG86" s="36">
        <v>14.73</v>
      </c>
      <c r="ZH86" s="36">
        <v>7.75</v>
      </c>
      <c r="ZI86" s="36">
        <v>19.11</v>
      </c>
      <c r="ZJ86" s="36" t="s">
        <v>524</v>
      </c>
      <c r="ZK86" s="36">
        <v>12</v>
      </c>
      <c r="ZL86" s="36">
        <v>12.89</v>
      </c>
      <c r="ZM86" s="36">
        <v>7.6</v>
      </c>
      <c r="ZN86" s="36">
        <v>18.399999999999999</v>
      </c>
      <c r="ZO86" s="36" t="s">
        <v>524</v>
      </c>
      <c r="ZP86" s="36">
        <v>10.11</v>
      </c>
      <c r="ZQ86" s="36">
        <v>11.25</v>
      </c>
      <c r="ZR86" s="36">
        <v>6.53</v>
      </c>
      <c r="ZS86" s="36">
        <v>14.89</v>
      </c>
      <c r="ZT86" s="36" t="s">
        <v>524</v>
      </c>
      <c r="AEF86" s="36">
        <v>11</v>
      </c>
      <c r="AEG86" s="36">
        <v>12.53</v>
      </c>
      <c r="AEH86" s="36">
        <v>8</v>
      </c>
      <c r="AEI86" s="36">
        <v>16.75</v>
      </c>
      <c r="AEJ86" s="36" t="s">
        <v>524</v>
      </c>
      <c r="AEK86" s="36">
        <v>9.4</v>
      </c>
      <c r="AEL86" s="36">
        <v>13.4</v>
      </c>
      <c r="AEM86" s="36">
        <v>8.1999999999999993</v>
      </c>
      <c r="AEN86" s="36">
        <v>19.7</v>
      </c>
      <c r="AEO86" s="36" t="s">
        <v>524</v>
      </c>
      <c r="AEP86" s="36">
        <v>12.04</v>
      </c>
      <c r="AEQ86" s="36">
        <v>11.68</v>
      </c>
      <c r="AER86" s="36">
        <v>6.45</v>
      </c>
      <c r="AES86" s="36">
        <v>16.77</v>
      </c>
      <c r="AET86" s="36" t="s">
        <v>524</v>
      </c>
    </row>
    <row r="87" spans="1:886" x14ac:dyDescent="0.2">
      <c r="A87" s="4">
        <v>137</v>
      </c>
      <c r="B87" s="5" t="s">
        <v>1090</v>
      </c>
      <c r="C87" s="26">
        <f t="shared" si="90"/>
        <v>327.42500000000001</v>
      </c>
      <c r="D87" s="4">
        <f t="shared" si="62"/>
        <v>0</v>
      </c>
      <c r="E87" s="35">
        <f t="shared" si="63"/>
        <v>327.42500000000001</v>
      </c>
      <c r="F87" s="4">
        <v>106967</v>
      </c>
      <c r="G87" s="5" t="s">
        <v>944</v>
      </c>
      <c r="H87" s="5" t="s">
        <v>945</v>
      </c>
      <c r="I87" s="5" t="s">
        <v>527</v>
      </c>
      <c r="J87" s="4" t="s">
        <v>500</v>
      </c>
      <c r="K87" s="5" t="s">
        <v>501</v>
      </c>
      <c r="L87" s="5" t="s">
        <v>1048</v>
      </c>
      <c r="M87" s="4" t="s">
        <v>504</v>
      </c>
      <c r="N87" s="5" t="s">
        <v>631</v>
      </c>
      <c r="O87" s="4" t="s">
        <v>1052</v>
      </c>
      <c r="Q87" s="6">
        <f>CHOOSE(MATCH(M87,{"P";"S";"ST2S";"STMG";"ES";"L";"DAEU";"STL";"STI2D";"SCI";"PA";"STAV"},0),0,100,15,0,5,0,0,10,0,20,10,10)</f>
        <v>100</v>
      </c>
      <c r="R87" s="4">
        <v>4</v>
      </c>
      <c r="S87" s="4">
        <v>4</v>
      </c>
      <c r="T87" s="4">
        <v>4</v>
      </c>
      <c r="U87" s="4">
        <f t="shared" si="64"/>
        <v>3</v>
      </c>
      <c r="V87" s="4">
        <v>2</v>
      </c>
      <c r="W87" s="10">
        <f t="shared" si="65"/>
        <v>13.333333333333334</v>
      </c>
      <c r="Y87" s="4" t="s">
        <v>529</v>
      </c>
      <c r="Z87" s="12">
        <f>CHOOSE(MATCH(Y87,{"Faible";"Moyen";"Assez bon";"Bon";"Très bon"},0),-5,0,0,5,10)</f>
        <v>0</v>
      </c>
      <c r="AA87" s="15">
        <v>10.82</v>
      </c>
      <c r="AB87" s="4">
        <v>6</v>
      </c>
      <c r="AC87" s="4">
        <v>10.29</v>
      </c>
      <c r="AD87" s="4">
        <f t="shared" si="66"/>
        <v>0.53000000000000114</v>
      </c>
      <c r="AE87" s="4">
        <f t="shared" si="67"/>
        <v>24</v>
      </c>
      <c r="AF87" s="12">
        <f t="shared" si="68"/>
        <v>57.52</v>
      </c>
      <c r="AG87" s="4">
        <v>11.16</v>
      </c>
      <c r="AH87" s="4">
        <v>12</v>
      </c>
      <c r="AI87" s="4">
        <v>11.8</v>
      </c>
      <c r="AJ87" s="4">
        <f t="shared" si="69"/>
        <v>-0.64000000000000057</v>
      </c>
      <c r="AK87" s="4">
        <f t="shared" si="70"/>
        <v>18</v>
      </c>
      <c r="AL87" s="12">
        <f t="shared" si="71"/>
        <v>50.2</v>
      </c>
      <c r="AM87" s="5">
        <v>11.42</v>
      </c>
      <c r="AN87" s="4">
        <v>5</v>
      </c>
      <c r="AO87" s="4">
        <v>10.210000000000001</v>
      </c>
      <c r="AP87" s="4">
        <f t="shared" si="72"/>
        <v>1.2099999999999991</v>
      </c>
      <c r="AQ87" s="4">
        <f t="shared" si="91"/>
        <v>25</v>
      </c>
      <c r="AR87" s="12">
        <f t="shared" si="73"/>
        <v>61.679999999999993</v>
      </c>
      <c r="AS87" s="20">
        <f t="shared" si="74"/>
        <v>169.39999999999998</v>
      </c>
      <c r="AT87" s="4">
        <v>7</v>
      </c>
      <c r="AU87" s="4">
        <v>12</v>
      </c>
      <c r="AV87" s="4">
        <v>8</v>
      </c>
      <c r="AW87" s="24">
        <f t="shared" si="75"/>
        <v>182.89999999999998</v>
      </c>
      <c r="AX87" s="28">
        <f t="shared" si="76"/>
        <v>296.23333333333335</v>
      </c>
      <c r="AY87" s="41">
        <f t="shared" si="77"/>
        <v>9.0333333333333332</v>
      </c>
      <c r="AZ87" s="41">
        <f t="shared" si="78"/>
        <v>10.966666666666669</v>
      </c>
      <c r="BA87" s="9">
        <f t="shared" si="79"/>
        <v>-1.9333333333333353</v>
      </c>
      <c r="BB87" s="43">
        <f t="shared" si="80"/>
        <v>23.233333333333331</v>
      </c>
      <c r="BC87" s="41">
        <f t="shared" si="81"/>
        <v>8.1366666666666649</v>
      </c>
      <c r="BD87" s="41">
        <f t="shared" si="82"/>
        <v>11.686666666666667</v>
      </c>
      <c r="BE87" s="9">
        <f t="shared" si="83"/>
        <v>-3.5500000000000025</v>
      </c>
      <c r="BF87" s="43">
        <f t="shared" si="84"/>
        <v>17.309999999999992</v>
      </c>
      <c r="BG87" s="41">
        <f t="shared" si="85"/>
        <v>9.2333333333333325</v>
      </c>
      <c r="BH87" s="41">
        <f t="shared" si="86"/>
        <v>12.163333333333334</v>
      </c>
      <c r="BI87" s="9">
        <f t="shared" si="87"/>
        <v>-2.9300000000000015</v>
      </c>
      <c r="BJ87" s="43">
        <f t="shared" si="88"/>
        <v>21.839999999999993</v>
      </c>
      <c r="BK87" s="45">
        <f t="shared" si="89"/>
        <v>62.383333333333312</v>
      </c>
      <c r="BL87" s="36">
        <v>11.16</v>
      </c>
      <c r="BM87" s="36">
        <v>12</v>
      </c>
      <c r="BN87" s="36">
        <v>16</v>
      </c>
      <c r="BO87" s="36">
        <v>11.42</v>
      </c>
      <c r="BP87" s="36">
        <v>5</v>
      </c>
      <c r="BQ87" s="36">
        <v>16</v>
      </c>
      <c r="DT87" s="36">
        <v>14.2</v>
      </c>
      <c r="DU87" s="36">
        <v>3</v>
      </c>
      <c r="DV87" s="36">
        <v>6</v>
      </c>
      <c r="DZ87" s="36">
        <v>7</v>
      </c>
      <c r="EA87" s="36">
        <v>12</v>
      </c>
      <c r="EC87" s="36">
        <v>8</v>
      </c>
      <c r="EN87" s="36" t="s">
        <v>510</v>
      </c>
      <c r="EO87" s="36" t="s">
        <v>503</v>
      </c>
      <c r="EP87" s="36">
        <v>10</v>
      </c>
      <c r="EQ87" s="36" t="s">
        <v>504</v>
      </c>
      <c r="ER87" s="36" t="s">
        <v>506</v>
      </c>
      <c r="ES87" s="36">
        <v>1</v>
      </c>
      <c r="ET87" s="36" t="s">
        <v>511</v>
      </c>
      <c r="EU87" s="36">
        <v>2</v>
      </c>
      <c r="EV87" s="36" t="s">
        <v>512</v>
      </c>
      <c r="EW87" s="36">
        <v>10.82</v>
      </c>
      <c r="EX87" s="36">
        <v>10.29</v>
      </c>
      <c r="EY87" s="36">
        <v>5.79</v>
      </c>
      <c r="EZ87" s="36">
        <v>13.03</v>
      </c>
      <c r="FA87" s="36" t="s">
        <v>513</v>
      </c>
      <c r="FB87" s="36">
        <v>11.16</v>
      </c>
      <c r="FC87" s="36">
        <v>11.8</v>
      </c>
      <c r="FD87" s="36">
        <v>6.14</v>
      </c>
      <c r="FE87" s="36">
        <v>15.65</v>
      </c>
      <c r="FF87" s="36" t="s">
        <v>513</v>
      </c>
      <c r="FG87" s="36">
        <v>11.42</v>
      </c>
      <c r="FH87" s="36">
        <v>10.210000000000001</v>
      </c>
      <c r="FI87" s="36">
        <v>4.46</v>
      </c>
      <c r="FJ87" s="36">
        <v>14.34</v>
      </c>
      <c r="FK87" s="36" t="s">
        <v>513</v>
      </c>
      <c r="II87" s="36">
        <v>14.2</v>
      </c>
      <c r="IJ87" s="36">
        <v>11.9</v>
      </c>
      <c r="IK87" s="36">
        <v>5.9</v>
      </c>
      <c r="IL87" s="36">
        <v>17.2</v>
      </c>
      <c r="IM87" s="36" t="s">
        <v>513</v>
      </c>
      <c r="TW87" s="36" t="s">
        <v>514</v>
      </c>
      <c r="TX87" s="36" t="s">
        <v>515</v>
      </c>
      <c r="TY87" s="36">
        <v>1</v>
      </c>
      <c r="TZ87" s="36" t="s">
        <v>504</v>
      </c>
      <c r="UA87" s="36" t="s">
        <v>506</v>
      </c>
      <c r="UB87" s="36">
        <v>1</v>
      </c>
      <c r="UC87" s="36" t="s">
        <v>511</v>
      </c>
      <c r="UD87" s="36">
        <v>3</v>
      </c>
      <c r="UE87" s="36" t="s">
        <v>516</v>
      </c>
      <c r="UF87" s="36">
        <v>8.4</v>
      </c>
      <c r="UG87" s="36">
        <v>11.9</v>
      </c>
      <c r="UH87" s="36">
        <v>6.3</v>
      </c>
      <c r="UI87" s="36">
        <v>18.3</v>
      </c>
      <c r="UJ87" s="36" t="s">
        <v>513</v>
      </c>
      <c r="UK87" s="36">
        <v>7.27</v>
      </c>
      <c r="UL87" s="36">
        <v>11.55</v>
      </c>
      <c r="UM87" s="36">
        <v>2.62</v>
      </c>
      <c r="UN87" s="36">
        <v>18.97</v>
      </c>
      <c r="UO87" s="36" t="s">
        <v>513</v>
      </c>
      <c r="UP87" s="36">
        <v>9.6999999999999993</v>
      </c>
      <c r="UQ87" s="36">
        <v>12</v>
      </c>
      <c r="UR87" s="36">
        <v>7.4</v>
      </c>
      <c r="US87" s="36">
        <v>17.5</v>
      </c>
      <c r="UT87" s="36" t="s">
        <v>513</v>
      </c>
      <c r="ZF87" s="36">
        <v>10.5</v>
      </c>
      <c r="ZG87" s="36">
        <v>10.8</v>
      </c>
      <c r="ZH87" s="36">
        <v>5.3</v>
      </c>
      <c r="ZI87" s="36">
        <v>18.899999999999999</v>
      </c>
      <c r="ZJ87" s="36" t="s">
        <v>513</v>
      </c>
      <c r="ZK87" s="36">
        <v>6.1</v>
      </c>
      <c r="ZL87" s="36">
        <v>11.66</v>
      </c>
      <c r="ZM87" s="36">
        <v>3.71</v>
      </c>
      <c r="ZN87" s="36">
        <v>19.899999999999999</v>
      </c>
      <c r="ZO87" s="36" t="s">
        <v>513</v>
      </c>
      <c r="ZP87" s="36">
        <v>8</v>
      </c>
      <c r="ZQ87" s="36">
        <v>12.3</v>
      </c>
      <c r="ZR87" s="36">
        <v>6.5</v>
      </c>
      <c r="ZS87" s="36">
        <v>17</v>
      </c>
      <c r="ZT87" s="36" t="s">
        <v>513</v>
      </c>
      <c r="AEF87" s="36">
        <v>8.1999999999999993</v>
      </c>
      <c r="AEG87" s="36">
        <v>10.199999999999999</v>
      </c>
      <c r="AEH87" s="36">
        <v>1</v>
      </c>
      <c r="AEI87" s="36">
        <v>18.399999999999999</v>
      </c>
      <c r="AEJ87" s="36" t="s">
        <v>513</v>
      </c>
      <c r="AEK87" s="36">
        <v>11.04</v>
      </c>
      <c r="AEL87" s="36">
        <v>11.85</v>
      </c>
      <c r="AEM87" s="36">
        <v>2.99</v>
      </c>
      <c r="AEN87" s="36">
        <v>18.920000000000002</v>
      </c>
      <c r="AEO87" s="36" t="s">
        <v>513</v>
      </c>
      <c r="AEP87" s="36">
        <v>10</v>
      </c>
      <c r="AEQ87" s="36">
        <v>12.19</v>
      </c>
      <c r="AER87" s="36">
        <v>6.5</v>
      </c>
      <c r="AES87" s="36">
        <v>16.5</v>
      </c>
      <c r="AET87" s="36" t="s">
        <v>513</v>
      </c>
    </row>
    <row r="88" spans="1:886" x14ac:dyDescent="0.2">
      <c r="A88" s="4">
        <v>137</v>
      </c>
      <c r="B88" s="5" t="s">
        <v>1091</v>
      </c>
      <c r="C88" s="26">
        <f t="shared" si="90"/>
        <v>425.48500000000001</v>
      </c>
      <c r="D88" s="4">
        <f t="shared" si="62"/>
        <v>0</v>
      </c>
      <c r="E88" s="35">
        <f t="shared" si="63"/>
        <v>425.48500000000001</v>
      </c>
      <c r="F88" s="4">
        <v>106995</v>
      </c>
      <c r="G88" s="5" t="s">
        <v>952</v>
      </c>
      <c r="H88" s="5" t="s">
        <v>953</v>
      </c>
      <c r="I88" s="5" t="s">
        <v>499</v>
      </c>
      <c r="J88" s="4" t="s">
        <v>500</v>
      </c>
      <c r="K88" s="5" t="s">
        <v>501</v>
      </c>
      <c r="L88" s="5" t="s">
        <v>1048</v>
      </c>
      <c r="M88" s="4" t="s">
        <v>504</v>
      </c>
      <c r="N88" s="5" t="s">
        <v>608</v>
      </c>
      <c r="O88" s="4" t="s">
        <v>1052</v>
      </c>
      <c r="Q88" s="6">
        <f>CHOOSE(MATCH(M88,{"P";"S";"ST2S";"STMG";"ES";"L";"DAEU";"STL";"STI2D";"SCI";"PA";"STAV"},0),0,100,15,0,5,0,0,10,0,20,10,10)</f>
        <v>100</v>
      </c>
      <c r="R88" s="4">
        <v>1</v>
      </c>
      <c r="S88" s="4">
        <v>1</v>
      </c>
      <c r="T88" s="4">
        <v>1</v>
      </c>
      <c r="U88" s="4">
        <f t="shared" si="64"/>
        <v>1</v>
      </c>
      <c r="V88" s="4">
        <v>4</v>
      </c>
      <c r="W88" s="10">
        <f t="shared" si="65"/>
        <v>50</v>
      </c>
      <c r="Y88" s="4" t="s">
        <v>509</v>
      </c>
      <c r="Z88" s="12">
        <f>CHOOSE(MATCH(Y88,{"Faible";"Moyen";"Assez bon";"Bon";"Très bon"},0),-5,0,0,5,10)</f>
        <v>0</v>
      </c>
      <c r="AA88" s="15">
        <v>12.48</v>
      </c>
      <c r="AB88" s="4">
        <v>4</v>
      </c>
      <c r="AC88" s="4">
        <v>9.86</v>
      </c>
      <c r="AD88" s="4">
        <f t="shared" si="66"/>
        <v>2.620000000000001</v>
      </c>
      <c r="AE88" s="4">
        <f t="shared" si="67"/>
        <v>26</v>
      </c>
      <c r="AF88" s="12">
        <f t="shared" si="68"/>
        <v>68.680000000000007</v>
      </c>
      <c r="AG88" s="4">
        <v>15.08</v>
      </c>
      <c r="AH88" s="4">
        <v>7</v>
      </c>
      <c r="AI88" s="4">
        <v>12.73</v>
      </c>
      <c r="AJ88" s="4">
        <f t="shared" si="69"/>
        <v>2.3499999999999996</v>
      </c>
      <c r="AK88" s="4">
        <f t="shared" si="70"/>
        <v>23</v>
      </c>
      <c r="AL88" s="12">
        <f t="shared" si="71"/>
        <v>72.94</v>
      </c>
      <c r="AM88" s="5">
        <v>13.5</v>
      </c>
      <c r="AN88" s="4">
        <v>7</v>
      </c>
      <c r="AO88" s="4">
        <v>11.5</v>
      </c>
      <c r="AP88" s="4">
        <f t="shared" si="72"/>
        <v>2</v>
      </c>
      <c r="AQ88" s="4">
        <f t="shared" si="91"/>
        <v>23</v>
      </c>
      <c r="AR88" s="12">
        <f t="shared" si="73"/>
        <v>67.5</v>
      </c>
      <c r="AS88" s="20">
        <f t="shared" si="74"/>
        <v>209.12</v>
      </c>
      <c r="AT88" s="4">
        <v>10</v>
      </c>
      <c r="AU88" s="4">
        <v>13</v>
      </c>
      <c r="AV88" s="4">
        <v>12</v>
      </c>
      <c r="AW88" s="24">
        <f t="shared" si="75"/>
        <v>226.62</v>
      </c>
      <c r="AX88" s="28">
        <f t="shared" si="76"/>
        <v>376.62</v>
      </c>
      <c r="AY88" s="41">
        <f t="shared" si="77"/>
        <v>12.003333333333332</v>
      </c>
      <c r="AZ88" s="41">
        <f t="shared" si="78"/>
        <v>12.226666666666667</v>
      </c>
      <c r="BA88" s="9">
        <f t="shared" si="79"/>
        <v>-0.22333333333333449</v>
      </c>
      <c r="BB88" s="43">
        <f t="shared" si="80"/>
        <v>35.563333333333333</v>
      </c>
      <c r="BC88" s="41">
        <f t="shared" si="81"/>
        <v>11.026666666666666</v>
      </c>
      <c r="BD88" s="41">
        <f t="shared" si="82"/>
        <v>12.4</v>
      </c>
      <c r="BE88" s="9">
        <f t="shared" si="83"/>
        <v>-1.3733333333333348</v>
      </c>
      <c r="BF88" s="43">
        <f t="shared" si="84"/>
        <v>30.333333333333329</v>
      </c>
      <c r="BG88" s="41">
        <f t="shared" si="85"/>
        <v>11.166666666666666</v>
      </c>
      <c r="BH88" s="41">
        <f t="shared" si="86"/>
        <v>12</v>
      </c>
      <c r="BI88" s="9">
        <f t="shared" si="87"/>
        <v>-0.83333333333333393</v>
      </c>
      <c r="BJ88" s="43">
        <f t="shared" si="88"/>
        <v>31.833333333333332</v>
      </c>
      <c r="BK88" s="45">
        <f t="shared" si="89"/>
        <v>97.72999999999999</v>
      </c>
      <c r="BL88" s="36">
        <v>15.08</v>
      </c>
      <c r="BM88" s="36">
        <v>7</v>
      </c>
      <c r="BN88" s="36">
        <v>31</v>
      </c>
      <c r="BO88" s="36">
        <v>13.5</v>
      </c>
      <c r="BP88" s="36">
        <v>7</v>
      </c>
      <c r="BQ88" s="36">
        <v>31</v>
      </c>
      <c r="DQ88" s="36">
        <v>13.49</v>
      </c>
      <c r="DR88" s="36">
        <v>3</v>
      </c>
      <c r="DS88" s="36">
        <v>9</v>
      </c>
      <c r="DZ88" s="36">
        <v>10</v>
      </c>
      <c r="EA88" s="36">
        <v>13</v>
      </c>
      <c r="EC88" s="36">
        <v>12</v>
      </c>
      <c r="EN88" s="36" t="s">
        <v>510</v>
      </c>
      <c r="EO88" s="36" t="s">
        <v>503</v>
      </c>
      <c r="EP88" s="36">
        <v>10</v>
      </c>
      <c r="EQ88" s="36" t="s">
        <v>504</v>
      </c>
      <c r="ER88" s="36" t="s">
        <v>506</v>
      </c>
      <c r="ES88" s="36">
        <v>1</v>
      </c>
      <c r="ET88" s="36" t="s">
        <v>511</v>
      </c>
      <c r="EU88" s="36">
        <v>2</v>
      </c>
      <c r="EV88" s="36" t="s">
        <v>512</v>
      </c>
      <c r="EW88" s="36">
        <v>12.48</v>
      </c>
      <c r="EX88" s="36">
        <v>9.86</v>
      </c>
      <c r="EY88" s="36">
        <v>4.4000000000000004</v>
      </c>
      <c r="EZ88" s="36">
        <v>19.29</v>
      </c>
      <c r="FA88" s="36" t="s">
        <v>513</v>
      </c>
      <c r="FB88" s="36">
        <v>15.08</v>
      </c>
      <c r="FC88" s="36">
        <v>12.73</v>
      </c>
      <c r="FD88" s="36">
        <v>6.68</v>
      </c>
      <c r="FE88" s="36">
        <v>16.95</v>
      </c>
      <c r="FF88" s="36" t="s">
        <v>513</v>
      </c>
      <c r="FG88" s="36">
        <v>13.5</v>
      </c>
      <c r="FH88" s="36">
        <v>11.5</v>
      </c>
      <c r="FI88" s="36">
        <v>7</v>
      </c>
      <c r="FJ88" s="36">
        <v>16</v>
      </c>
      <c r="FK88" s="36" t="s">
        <v>513</v>
      </c>
      <c r="ID88" s="36">
        <v>13.49</v>
      </c>
      <c r="IE88" s="36">
        <v>10.42</v>
      </c>
      <c r="IF88" s="36">
        <v>5.5</v>
      </c>
      <c r="IG88" s="36">
        <v>16.93</v>
      </c>
      <c r="IH88" s="36" t="s">
        <v>513</v>
      </c>
      <c r="TW88" s="36" t="s">
        <v>523</v>
      </c>
      <c r="TX88" s="36" t="s">
        <v>515</v>
      </c>
      <c r="TY88" s="36">
        <v>1</v>
      </c>
      <c r="TZ88" s="36" t="s">
        <v>504</v>
      </c>
      <c r="UA88" s="36" t="s">
        <v>506</v>
      </c>
      <c r="UB88" s="36">
        <v>1</v>
      </c>
      <c r="UC88" s="36" t="s">
        <v>511</v>
      </c>
      <c r="UD88" s="36">
        <v>3</v>
      </c>
      <c r="UE88" s="36" t="s">
        <v>516</v>
      </c>
      <c r="UF88" s="36">
        <v>13.05</v>
      </c>
      <c r="UG88" s="36">
        <v>13.24</v>
      </c>
      <c r="UH88" s="36">
        <v>9.0299999999999994</v>
      </c>
      <c r="UI88" s="36">
        <v>17.3</v>
      </c>
      <c r="UJ88" s="36" t="s">
        <v>513</v>
      </c>
      <c r="UK88" s="36">
        <v>8.9499999999999993</v>
      </c>
      <c r="UL88" s="36">
        <v>12.86</v>
      </c>
      <c r="UM88" s="36">
        <v>7.32</v>
      </c>
      <c r="UN88" s="36">
        <v>18.12</v>
      </c>
      <c r="UO88" s="36" t="s">
        <v>513</v>
      </c>
      <c r="UP88" s="36">
        <v>12.3</v>
      </c>
      <c r="UQ88" s="36">
        <v>11.9</v>
      </c>
      <c r="UR88" s="36">
        <v>8</v>
      </c>
      <c r="US88" s="36">
        <v>16</v>
      </c>
      <c r="UT88" s="36" t="s">
        <v>513</v>
      </c>
      <c r="ZF88" s="36">
        <v>8.9499999999999993</v>
      </c>
      <c r="ZG88" s="36">
        <v>11.25</v>
      </c>
      <c r="ZH88" s="36">
        <v>6.97</v>
      </c>
      <c r="ZI88" s="36">
        <v>17.399999999999999</v>
      </c>
      <c r="ZJ88" s="36" t="s">
        <v>513</v>
      </c>
      <c r="ZK88" s="36">
        <v>8.25</v>
      </c>
      <c r="ZL88" s="36">
        <v>11</v>
      </c>
      <c r="ZM88" s="36">
        <v>6.84</v>
      </c>
      <c r="ZN88" s="36">
        <v>17.55</v>
      </c>
      <c r="ZO88" s="36" t="s">
        <v>513</v>
      </c>
      <c r="ZP88" s="36">
        <v>10</v>
      </c>
      <c r="ZQ88" s="36">
        <v>12.7</v>
      </c>
      <c r="ZR88" s="36">
        <v>9</v>
      </c>
      <c r="ZS88" s="36">
        <v>16</v>
      </c>
      <c r="ZT88" s="36" t="s">
        <v>513</v>
      </c>
      <c r="AEF88" s="36">
        <v>14.01</v>
      </c>
      <c r="AEG88" s="36">
        <v>12.19</v>
      </c>
      <c r="AEH88" s="36">
        <v>5.88</v>
      </c>
      <c r="AEI88" s="36">
        <v>17.579999999999998</v>
      </c>
      <c r="AEJ88" s="36" t="s">
        <v>513</v>
      </c>
      <c r="AEK88" s="36">
        <v>15.88</v>
      </c>
      <c r="AEL88" s="36">
        <v>13.34</v>
      </c>
      <c r="AEM88" s="36">
        <v>5.64</v>
      </c>
      <c r="AEN88" s="36">
        <v>18.38</v>
      </c>
      <c r="AEO88" s="36" t="s">
        <v>513</v>
      </c>
      <c r="AEP88" s="36">
        <v>11.2</v>
      </c>
      <c r="AEQ88" s="36">
        <v>11.4</v>
      </c>
      <c r="AER88" s="36">
        <v>6.7</v>
      </c>
      <c r="AES88" s="36">
        <v>15.4</v>
      </c>
      <c r="AET88" s="36" t="s">
        <v>513</v>
      </c>
    </row>
    <row r="89" spans="1:886" x14ac:dyDescent="0.2">
      <c r="A89" s="4">
        <v>137</v>
      </c>
      <c r="B89" s="5" t="s">
        <v>1091</v>
      </c>
      <c r="C89" s="26">
        <f t="shared" si="90"/>
        <v>427.90166666666664</v>
      </c>
      <c r="D89" s="4">
        <f t="shared" si="62"/>
        <v>0</v>
      </c>
      <c r="E89" s="35">
        <f t="shared" si="63"/>
        <v>427.90166666666664</v>
      </c>
      <c r="F89" s="4">
        <v>107001</v>
      </c>
      <c r="G89" s="5" t="s">
        <v>954</v>
      </c>
      <c r="H89" s="5" t="s">
        <v>955</v>
      </c>
      <c r="I89" s="5" t="s">
        <v>499</v>
      </c>
      <c r="J89" s="4" t="s">
        <v>500</v>
      </c>
      <c r="K89" s="5" t="s">
        <v>501</v>
      </c>
      <c r="L89" s="5" t="s">
        <v>1048</v>
      </c>
      <c r="M89" s="4" t="s">
        <v>504</v>
      </c>
      <c r="N89" s="5" t="s">
        <v>608</v>
      </c>
      <c r="O89" s="4" t="s">
        <v>1052</v>
      </c>
      <c r="Q89" s="6">
        <f>CHOOSE(MATCH(M89,{"P";"S";"ST2S";"STMG";"ES";"L";"DAEU";"STL";"STI2D";"SCI";"PA";"STAV"},0),0,100,15,0,5,0,0,10,0,20,10,10)</f>
        <v>100</v>
      </c>
      <c r="R89" s="4">
        <v>2</v>
      </c>
      <c r="S89" s="4">
        <v>1</v>
      </c>
      <c r="T89" s="4">
        <v>1</v>
      </c>
      <c r="U89" s="4">
        <f t="shared" si="64"/>
        <v>1</v>
      </c>
      <c r="V89" s="4">
        <v>4</v>
      </c>
      <c r="W89" s="10">
        <f t="shared" si="65"/>
        <v>40</v>
      </c>
      <c r="Y89" s="4" t="s">
        <v>509</v>
      </c>
      <c r="Z89" s="12">
        <f>CHOOSE(MATCH(Y89,{"Faible";"Moyen";"Assez bon";"Bon";"Très bon"},0),-5,0,0,5,10)</f>
        <v>0</v>
      </c>
      <c r="AA89" s="15">
        <v>10.52</v>
      </c>
      <c r="AB89" s="4">
        <v>12</v>
      </c>
      <c r="AC89" s="4">
        <v>9.86</v>
      </c>
      <c r="AD89" s="4">
        <f t="shared" si="66"/>
        <v>0.66000000000000014</v>
      </c>
      <c r="AE89" s="4">
        <f t="shared" si="67"/>
        <v>18</v>
      </c>
      <c r="AF89" s="12">
        <f t="shared" si="68"/>
        <v>50.879999999999995</v>
      </c>
      <c r="AG89" s="4">
        <v>15.38</v>
      </c>
      <c r="AH89" s="4">
        <v>6</v>
      </c>
      <c r="AI89" s="4">
        <v>12.73</v>
      </c>
      <c r="AJ89" s="4">
        <f t="shared" si="69"/>
        <v>2.6500000000000004</v>
      </c>
      <c r="AK89" s="4">
        <f t="shared" si="70"/>
        <v>24</v>
      </c>
      <c r="AL89" s="12">
        <f t="shared" si="71"/>
        <v>75.44</v>
      </c>
      <c r="AM89" s="5">
        <v>15</v>
      </c>
      <c r="AN89" s="4">
        <v>3</v>
      </c>
      <c r="AO89" s="4">
        <v>11.5</v>
      </c>
      <c r="AP89" s="4">
        <f t="shared" si="72"/>
        <v>3.5</v>
      </c>
      <c r="AQ89" s="4">
        <f t="shared" si="91"/>
        <v>27</v>
      </c>
      <c r="AR89" s="12">
        <f t="shared" si="73"/>
        <v>79</v>
      </c>
      <c r="AS89" s="20">
        <f t="shared" si="74"/>
        <v>205.32</v>
      </c>
      <c r="AT89" s="4">
        <v>17</v>
      </c>
      <c r="AU89" s="4">
        <v>14</v>
      </c>
      <c r="AV89" s="4">
        <v>13</v>
      </c>
      <c r="AW89" s="24">
        <f t="shared" si="75"/>
        <v>227.32</v>
      </c>
      <c r="AX89" s="28">
        <f t="shared" si="76"/>
        <v>367.32</v>
      </c>
      <c r="AY89" s="41">
        <f t="shared" si="77"/>
        <v>11.726666666666667</v>
      </c>
      <c r="AZ89" s="41">
        <f t="shared" si="78"/>
        <v>12.226666666666667</v>
      </c>
      <c r="BA89" s="9">
        <f t="shared" si="79"/>
        <v>-0.5</v>
      </c>
      <c r="BB89" s="43">
        <f t="shared" si="80"/>
        <v>34.18</v>
      </c>
      <c r="BC89" s="41">
        <f t="shared" si="81"/>
        <v>14.356666666666667</v>
      </c>
      <c r="BD89" s="41">
        <f t="shared" si="82"/>
        <v>12.4</v>
      </c>
      <c r="BE89" s="9">
        <f t="shared" si="83"/>
        <v>1.956666666666667</v>
      </c>
      <c r="BF89" s="43">
        <f t="shared" si="84"/>
        <v>46.983333333333334</v>
      </c>
      <c r="BG89" s="41">
        <f t="shared" si="85"/>
        <v>12.799999999999999</v>
      </c>
      <c r="BH89" s="41">
        <f t="shared" si="86"/>
        <v>12</v>
      </c>
      <c r="BI89" s="9">
        <f t="shared" si="87"/>
        <v>0.79999999999999893</v>
      </c>
      <c r="BJ89" s="43">
        <f t="shared" si="88"/>
        <v>40</v>
      </c>
      <c r="BK89" s="45">
        <f t="shared" si="89"/>
        <v>121.16333333333333</v>
      </c>
      <c r="BL89" s="36">
        <v>15.38</v>
      </c>
      <c r="BM89" s="36">
        <v>6</v>
      </c>
      <c r="BN89" s="36">
        <v>31</v>
      </c>
      <c r="BO89" s="36">
        <v>15</v>
      </c>
      <c r="BP89" s="36">
        <v>3</v>
      </c>
      <c r="BQ89" s="36">
        <v>31</v>
      </c>
      <c r="DQ89" s="36">
        <v>10.78</v>
      </c>
      <c r="DR89" s="36">
        <v>7</v>
      </c>
      <c r="DS89" s="36">
        <v>9</v>
      </c>
      <c r="DZ89" s="36">
        <v>17</v>
      </c>
      <c r="EA89" s="36">
        <v>14</v>
      </c>
      <c r="EC89" s="36">
        <v>13</v>
      </c>
      <c r="EN89" s="36" t="s">
        <v>510</v>
      </c>
      <c r="EO89" s="36" t="s">
        <v>503</v>
      </c>
      <c r="EP89" s="36">
        <v>10</v>
      </c>
      <c r="EQ89" s="36" t="s">
        <v>504</v>
      </c>
      <c r="ER89" s="36" t="s">
        <v>506</v>
      </c>
      <c r="ES89" s="36">
        <v>1</v>
      </c>
      <c r="ET89" s="36" t="s">
        <v>511</v>
      </c>
      <c r="EU89" s="36">
        <v>2</v>
      </c>
      <c r="EV89" s="36" t="s">
        <v>512</v>
      </c>
      <c r="EW89" s="36">
        <v>10.52</v>
      </c>
      <c r="EX89" s="36">
        <v>9.86</v>
      </c>
      <c r="EY89" s="36">
        <v>4.4000000000000004</v>
      </c>
      <c r="EZ89" s="36">
        <v>19.29</v>
      </c>
      <c r="FA89" s="36" t="s">
        <v>513</v>
      </c>
      <c r="FB89" s="36">
        <v>15.38</v>
      </c>
      <c r="FC89" s="36">
        <v>12.73</v>
      </c>
      <c r="FD89" s="36">
        <v>7.85</v>
      </c>
      <c r="FE89" s="36">
        <v>16.97</v>
      </c>
      <c r="FF89" s="36" t="s">
        <v>513</v>
      </c>
      <c r="FG89" s="36">
        <v>15</v>
      </c>
      <c r="FH89" s="36">
        <v>11.5</v>
      </c>
      <c r="FI89" s="36">
        <v>7</v>
      </c>
      <c r="FJ89" s="36">
        <v>16</v>
      </c>
      <c r="FK89" s="36" t="s">
        <v>513</v>
      </c>
      <c r="ID89" s="36">
        <v>10.78</v>
      </c>
      <c r="IE89" s="36">
        <v>10.42</v>
      </c>
      <c r="IF89" s="36">
        <v>5.5</v>
      </c>
      <c r="IG89" s="36">
        <v>16.93</v>
      </c>
      <c r="IH89" s="36" t="s">
        <v>513</v>
      </c>
      <c r="TW89" s="36" t="s">
        <v>523</v>
      </c>
      <c r="TX89" s="36" t="s">
        <v>515</v>
      </c>
      <c r="TY89" s="36">
        <v>1</v>
      </c>
      <c r="TZ89" s="36" t="s">
        <v>504</v>
      </c>
      <c r="UA89" s="36" t="s">
        <v>506</v>
      </c>
      <c r="UB89" s="36">
        <v>1</v>
      </c>
      <c r="UC89" s="36" t="s">
        <v>511</v>
      </c>
      <c r="UD89" s="36">
        <v>3</v>
      </c>
      <c r="UE89" s="36" t="s">
        <v>516</v>
      </c>
      <c r="UF89" s="36">
        <v>12.07</v>
      </c>
      <c r="UG89" s="36">
        <v>13.24</v>
      </c>
      <c r="UH89" s="36">
        <v>9.0299999999999994</v>
      </c>
      <c r="UI89" s="36">
        <v>17.3</v>
      </c>
      <c r="UJ89" s="36" t="s">
        <v>513</v>
      </c>
      <c r="UK89" s="36">
        <v>14.12</v>
      </c>
      <c r="UL89" s="36">
        <v>12.86</v>
      </c>
      <c r="UM89" s="36">
        <v>7.32</v>
      </c>
      <c r="UN89" s="36">
        <v>18.12</v>
      </c>
      <c r="UO89" s="36" t="s">
        <v>513</v>
      </c>
      <c r="UP89" s="36">
        <v>11.5</v>
      </c>
      <c r="UQ89" s="36">
        <v>11.9</v>
      </c>
      <c r="UR89" s="36">
        <v>8</v>
      </c>
      <c r="US89" s="36">
        <v>16</v>
      </c>
      <c r="UT89" s="36" t="s">
        <v>513</v>
      </c>
      <c r="ZF89" s="36">
        <v>10.66</v>
      </c>
      <c r="ZG89" s="36">
        <v>11.25</v>
      </c>
      <c r="ZH89" s="36">
        <v>6.97</v>
      </c>
      <c r="ZI89" s="36">
        <v>17.399999999999999</v>
      </c>
      <c r="ZJ89" s="36" t="s">
        <v>513</v>
      </c>
      <c r="ZK89" s="36">
        <v>13.07</v>
      </c>
      <c r="ZL89" s="36">
        <v>11</v>
      </c>
      <c r="ZM89" s="36">
        <v>6.84</v>
      </c>
      <c r="ZN89" s="36">
        <v>17.55</v>
      </c>
      <c r="ZO89" s="36" t="s">
        <v>513</v>
      </c>
      <c r="ZP89" s="36">
        <v>14</v>
      </c>
      <c r="ZQ89" s="36">
        <v>12.7</v>
      </c>
      <c r="ZR89" s="36">
        <v>9</v>
      </c>
      <c r="ZS89" s="36">
        <v>16</v>
      </c>
      <c r="ZT89" s="36" t="s">
        <v>513</v>
      </c>
      <c r="AEF89" s="36">
        <v>12.45</v>
      </c>
      <c r="AEG89" s="36">
        <v>12.19</v>
      </c>
      <c r="AEH89" s="36">
        <v>5.88</v>
      </c>
      <c r="AEI89" s="36">
        <v>17.579999999999998</v>
      </c>
      <c r="AEJ89" s="36" t="s">
        <v>513</v>
      </c>
      <c r="AEK89" s="36">
        <v>15.88</v>
      </c>
      <c r="AEL89" s="36">
        <v>13.34</v>
      </c>
      <c r="AEM89" s="36">
        <v>5.64</v>
      </c>
      <c r="AEN89" s="36">
        <v>18.38</v>
      </c>
      <c r="AEO89" s="36" t="s">
        <v>513</v>
      </c>
      <c r="AEP89" s="36">
        <v>12.9</v>
      </c>
      <c r="AEQ89" s="36">
        <v>11.4</v>
      </c>
      <c r="AER89" s="36">
        <v>6.7</v>
      </c>
      <c r="AES89" s="36">
        <v>15.4</v>
      </c>
      <c r="AET89" s="36" t="s">
        <v>513</v>
      </c>
    </row>
    <row r="90" spans="1:886" x14ac:dyDescent="0.2">
      <c r="A90" s="4">
        <v>137</v>
      </c>
      <c r="B90" s="5" t="s">
        <v>1091</v>
      </c>
      <c r="C90" s="26">
        <f t="shared" si="90"/>
        <v>463.13</v>
      </c>
      <c r="D90" s="4">
        <f t="shared" si="62"/>
        <v>5</v>
      </c>
      <c r="E90" s="35">
        <f t="shared" si="63"/>
        <v>468.13</v>
      </c>
      <c r="F90" s="4">
        <v>107048</v>
      </c>
      <c r="G90" s="5" t="s">
        <v>848</v>
      </c>
      <c r="H90" s="5" t="s">
        <v>849</v>
      </c>
      <c r="I90" s="5" t="s">
        <v>499</v>
      </c>
      <c r="J90" s="4" t="s">
        <v>500</v>
      </c>
      <c r="K90" s="5" t="s">
        <v>501</v>
      </c>
      <c r="L90" s="5" t="s">
        <v>1048</v>
      </c>
      <c r="M90" s="4" t="s">
        <v>504</v>
      </c>
      <c r="N90" s="5" t="s">
        <v>644</v>
      </c>
      <c r="O90" s="4" t="s">
        <v>1052</v>
      </c>
      <c r="Q90" s="6">
        <f>CHOOSE(MATCH(M90,{"P";"S";"ST2S";"STMG";"ES";"L";"DAEU";"STL";"STI2D";"SCI";"PA";"STAV"},0),0,100,15,0,5,0,0,10,0,20,10,10)</f>
        <v>100</v>
      </c>
      <c r="R90" s="4">
        <v>2</v>
      </c>
      <c r="S90" s="4">
        <v>2</v>
      </c>
      <c r="T90" s="4">
        <v>1</v>
      </c>
      <c r="U90" s="4">
        <f t="shared" si="64"/>
        <v>1</v>
      </c>
      <c r="V90" s="4">
        <v>4</v>
      </c>
      <c r="W90" s="10">
        <f t="shared" si="65"/>
        <v>33.333333333333336</v>
      </c>
      <c r="Y90" s="4" t="s">
        <v>568</v>
      </c>
      <c r="Z90" s="12">
        <f>CHOOSE(MATCH(Y90,{"Faible";"Moyen";"Assez bon";"Bon";"Très bon"},0),-5,0,0,5,10)</f>
        <v>5</v>
      </c>
      <c r="AA90" s="15">
        <v>15</v>
      </c>
      <c r="AB90" s="4">
        <v>6</v>
      </c>
      <c r="AC90" s="4">
        <v>11.89</v>
      </c>
      <c r="AD90" s="4">
        <f t="shared" si="66"/>
        <v>3.1099999999999994</v>
      </c>
      <c r="AE90" s="4">
        <f t="shared" si="67"/>
        <v>24</v>
      </c>
      <c r="AF90" s="12">
        <f t="shared" si="68"/>
        <v>75.22</v>
      </c>
      <c r="AG90" s="4">
        <v>13.71</v>
      </c>
      <c r="AH90" s="4">
        <v>5</v>
      </c>
      <c r="AI90" s="4">
        <v>10.61</v>
      </c>
      <c r="AJ90" s="4">
        <f t="shared" si="69"/>
        <v>3.1000000000000014</v>
      </c>
      <c r="AK90" s="4">
        <f t="shared" si="70"/>
        <v>25</v>
      </c>
      <c r="AL90" s="12">
        <f t="shared" si="71"/>
        <v>72.330000000000013</v>
      </c>
      <c r="AM90" s="5">
        <v>15.24</v>
      </c>
      <c r="AN90" s="4"/>
      <c r="AO90" s="4">
        <v>11.41</v>
      </c>
      <c r="AP90" s="4">
        <f t="shared" si="72"/>
        <v>3.83</v>
      </c>
      <c r="AQ90" s="4">
        <f t="shared" si="91"/>
        <v>30</v>
      </c>
      <c r="AR90" s="12">
        <f t="shared" si="73"/>
        <v>83.38</v>
      </c>
      <c r="AS90" s="20">
        <f t="shared" si="74"/>
        <v>230.93</v>
      </c>
      <c r="AT90" s="4">
        <v>19</v>
      </c>
      <c r="AU90" s="4">
        <v>9</v>
      </c>
      <c r="AV90" s="4">
        <v>20</v>
      </c>
      <c r="AW90" s="24">
        <f t="shared" si="75"/>
        <v>254.93</v>
      </c>
      <c r="AX90" s="28">
        <f t="shared" si="76"/>
        <v>388.26333333333332</v>
      </c>
      <c r="AY90" s="41">
        <f t="shared" si="77"/>
        <v>16.75</v>
      </c>
      <c r="AZ90" s="41">
        <f t="shared" si="78"/>
        <v>13.553333333333333</v>
      </c>
      <c r="BA90" s="9">
        <f t="shared" si="79"/>
        <v>3.1966666666666672</v>
      </c>
      <c r="BB90" s="43">
        <f t="shared" si="80"/>
        <v>56.643333333333331</v>
      </c>
      <c r="BC90" s="41">
        <f t="shared" si="81"/>
        <v>15.266666666666667</v>
      </c>
      <c r="BD90" s="41">
        <f t="shared" si="82"/>
        <v>13.556666666666667</v>
      </c>
      <c r="BE90" s="9">
        <f t="shared" si="83"/>
        <v>1.7100000000000009</v>
      </c>
      <c r="BF90" s="43">
        <f t="shared" si="84"/>
        <v>49.220000000000006</v>
      </c>
      <c r="BG90" s="41">
        <f t="shared" si="85"/>
        <v>13.270000000000001</v>
      </c>
      <c r="BH90" s="41">
        <f t="shared" si="86"/>
        <v>11.24</v>
      </c>
      <c r="BI90" s="9">
        <f t="shared" si="87"/>
        <v>2.0300000000000011</v>
      </c>
      <c r="BJ90" s="43">
        <f t="shared" si="88"/>
        <v>43.870000000000005</v>
      </c>
      <c r="BK90" s="45">
        <f t="shared" si="89"/>
        <v>149.73333333333335</v>
      </c>
      <c r="BL90" s="36">
        <v>13.71</v>
      </c>
      <c r="BM90" s="36">
        <v>5</v>
      </c>
      <c r="BN90" s="36">
        <v>31</v>
      </c>
      <c r="DT90" s="36">
        <v>15.8</v>
      </c>
      <c r="DU90" s="36">
        <v>1</v>
      </c>
      <c r="DV90" s="36">
        <v>4</v>
      </c>
      <c r="DZ90" s="36">
        <v>19</v>
      </c>
      <c r="EA90" s="36">
        <v>9</v>
      </c>
      <c r="EC90" s="36">
        <v>20</v>
      </c>
      <c r="EN90" s="36" t="s">
        <v>510</v>
      </c>
      <c r="EO90" s="36" t="s">
        <v>503</v>
      </c>
      <c r="EP90" s="36">
        <v>10</v>
      </c>
      <c r="EQ90" s="36" t="s">
        <v>504</v>
      </c>
      <c r="ER90" s="36" t="s">
        <v>506</v>
      </c>
      <c r="ES90" s="36">
        <v>1</v>
      </c>
      <c r="ET90" s="36" t="s">
        <v>511</v>
      </c>
      <c r="EU90" s="36">
        <v>2</v>
      </c>
      <c r="EV90" s="36" t="s">
        <v>512</v>
      </c>
      <c r="EW90" s="36">
        <v>15</v>
      </c>
      <c r="EX90" s="36">
        <v>11.89</v>
      </c>
      <c r="EY90" s="36">
        <v>5.5</v>
      </c>
      <c r="EZ90" s="36">
        <v>17.5</v>
      </c>
      <c r="FA90" s="36" t="s">
        <v>513</v>
      </c>
      <c r="FB90" s="36">
        <v>13.71</v>
      </c>
      <c r="FC90" s="36">
        <v>10.61</v>
      </c>
      <c r="FD90" s="36">
        <v>5.05</v>
      </c>
      <c r="FE90" s="36">
        <v>16.45</v>
      </c>
      <c r="FF90" s="36" t="s">
        <v>513</v>
      </c>
      <c r="FG90" s="36">
        <v>15.24</v>
      </c>
      <c r="FH90" s="36">
        <v>11.41</v>
      </c>
      <c r="FI90" s="36">
        <v>5.7</v>
      </c>
      <c r="FJ90" s="36">
        <v>17.59</v>
      </c>
      <c r="FK90" s="36" t="s">
        <v>513</v>
      </c>
      <c r="II90" s="36">
        <v>15.8</v>
      </c>
      <c r="IJ90" s="36">
        <v>11.8</v>
      </c>
      <c r="IK90" s="36">
        <v>4</v>
      </c>
      <c r="IL90" s="36">
        <v>16.2</v>
      </c>
      <c r="IM90" s="36" t="s">
        <v>513</v>
      </c>
      <c r="TW90" s="36" t="s">
        <v>523</v>
      </c>
      <c r="TX90" s="36" t="s">
        <v>515</v>
      </c>
      <c r="TY90" s="36">
        <v>1</v>
      </c>
      <c r="TZ90" s="36" t="s">
        <v>504</v>
      </c>
      <c r="UA90" s="36" t="s">
        <v>506</v>
      </c>
      <c r="UB90" s="36">
        <v>1</v>
      </c>
      <c r="UC90" s="36" t="s">
        <v>511</v>
      </c>
      <c r="UD90" s="36">
        <v>3</v>
      </c>
      <c r="UE90" s="36" t="s">
        <v>516</v>
      </c>
      <c r="UF90" s="36">
        <v>17.5</v>
      </c>
      <c r="UG90" s="36">
        <v>13.42</v>
      </c>
      <c r="UH90" s="36">
        <v>8</v>
      </c>
      <c r="UI90" s="36">
        <v>18.5</v>
      </c>
      <c r="UJ90" s="36" t="s">
        <v>513</v>
      </c>
      <c r="UK90" s="36">
        <v>14.4</v>
      </c>
      <c r="UL90" s="36">
        <v>14.38</v>
      </c>
      <c r="UM90" s="36">
        <v>9.5</v>
      </c>
      <c r="UN90" s="36">
        <v>19</v>
      </c>
      <c r="UO90" s="36" t="s">
        <v>513</v>
      </c>
      <c r="UP90" s="36">
        <v>12.27</v>
      </c>
      <c r="UQ90" s="36">
        <v>10.79</v>
      </c>
      <c r="UR90" s="36">
        <v>7.2</v>
      </c>
      <c r="US90" s="36">
        <v>14.53</v>
      </c>
      <c r="UT90" s="36" t="s">
        <v>513</v>
      </c>
      <c r="ZF90" s="36">
        <v>16.25</v>
      </c>
      <c r="ZG90" s="36">
        <v>14.73</v>
      </c>
      <c r="ZH90" s="36">
        <v>7.75</v>
      </c>
      <c r="ZI90" s="36">
        <v>19.11</v>
      </c>
      <c r="ZJ90" s="36" t="s">
        <v>513</v>
      </c>
      <c r="ZK90" s="36">
        <v>14.8</v>
      </c>
      <c r="ZL90" s="36">
        <v>12.89</v>
      </c>
      <c r="ZM90" s="36">
        <v>7.6</v>
      </c>
      <c r="ZN90" s="36">
        <v>18.399999999999999</v>
      </c>
      <c r="ZO90" s="36" t="s">
        <v>513</v>
      </c>
      <c r="ZP90" s="36">
        <v>13.19</v>
      </c>
      <c r="ZQ90" s="36">
        <v>11.25</v>
      </c>
      <c r="ZR90" s="36">
        <v>6.53</v>
      </c>
      <c r="ZS90" s="36">
        <v>14.89</v>
      </c>
      <c r="ZT90" s="36" t="s">
        <v>513</v>
      </c>
      <c r="AEF90" s="36">
        <v>16.5</v>
      </c>
      <c r="AEG90" s="36">
        <v>12.51</v>
      </c>
      <c r="AEH90" s="36">
        <v>8</v>
      </c>
      <c r="AEI90" s="36">
        <v>16.75</v>
      </c>
      <c r="AEJ90" s="36" t="s">
        <v>513</v>
      </c>
      <c r="AEK90" s="36">
        <v>16.600000000000001</v>
      </c>
      <c r="AEL90" s="36">
        <v>13.4</v>
      </c>
      <c r="AEM90" s="36">
        <v>8.1999999999999993</v>
      </c>
      <c r="AEN90" s="36">
        <v>19.7</v>
      </c>
      <c r="AEO90" s="36" t="s">
        <v>513</v>
      </c>
      <c r="AEP90" s="36">
        <v>14.35</v>
      </c>
      <c r="AEQ90" s="36">
        <v>11.68</v>
      </c>
      <c r="AER90" s="36">
        <v>6.45</v>
      </c>
      <c r="AES90" s="36">
        <v>16.77</v>
      </c>
      <c r="AET90" s="36" t="s">
        <v>513</v>
      </c>
    </row>
    <row r="91" spans="1:886" x14ac:dyDescent="0.2">
      <c r="A91" s="4">
        <v>137</v>
      </c>
      <c r="B91" s="5" t="s">
        <v>1090</v>
      </c>
      <c r="C91" s="26">
        <f t="shared" si="90"/>
        <v>378.50515151515151</v>
      </c>
      <c r="D91" s="4">
        <f t="shared" si="62"/>
        <v>5</v>
      </c>
      <c r="E91" s="35">
        <f t="shared" si="63"/>
        <v>383.50515151515151</v>
      </c>
      <c r="F91" s="4">
        <v>107054</v>
      </c>
      <c r="G91" s="5" t="s">
        <v>850</v>
      </c>
      <c r="H91" s="5" t="s">
        <v>851</v>
      </c>
      <c r="I91" s="5" t="s">
        <v>499</v>
      </c>
      <c r="J91" s="4" t="s">
        <v>500</v>
      </c>
      <c r="K91" s="5" t="s">
        <v>501</v>
      </c>
      <c r="L91" s="5" t="s">
        <v>1048</v>
      </c>
      <c r="M91" s="4" t="s">
        <v>504</v>
      </c>
      <c r="N91" s="5" t="s">
        <v>644</v>
      </c>
      <c r="O91" s="4" t="s">
        <v>1052</v>
      </c>
      <c r="Q91" s="6">
        <f>CHOOSE(MATCH(M91,{"P";"S";"ST2S";"STMG";"ES";"L";"DAEU";"STL";"STI2D";"SCI";"PA";"STAV"},0),0,100,15,0,5,0,0,10,0,20,10,10)</f>
        <v>100</v>
      </c>
      <c r="R91" s="4">
        <v>3</v>
      </c>
      <c r="S91" s="4">
        <v>3</v>
      </c>
      <c r="T91" s="4">
        <v>3</v>
      </c>
      <c r="U91" s="4">
        <f t="shared" si="64"/>
        <v>2</v>
      </c>
      <c r="V91" s="4">
        <v>3</v>
      </c>
      <c r="W91" s="10">
        <f t="shared" si="65"/>
        <v>18.181818181818183</v>
      </c>
      <c r="Y91" s="4" t="s">
        <v>568</v>
      </c>
      <c r="Z91" s="12">
        <f>CHOOSE(MATCH(Y91,{"Faible";"Moyen";"Assez bon";"Bon";"Très bon"},0),-5,0,0,5,10)</f>
        <v>5</v>
      </c>
      <c r="AA91" s="15">
        <v>14</v>
      </c>
      <c r="AB91" s="4">
        <v>8</v>
      </c>
      <c r="AC91" s="4">
        <v>11.89</v>
      </c>
      <c r="AD91" s="4">
        <f t="shared" si="66"/>
        <v>2.1099999999999994</v>
      </c>
      <c r="AE91" s="4">
        <f t="shared" si="67"/>
        <v>22</v>
      </c>
      <c r="AF91" s="12">
        <f t="shared" si="68"/>
        <v>68.22</v>
      </c>
      <c r="AG91" s="4">
        <v>11.61</v>
      </c>
      <c r="AH91" s="4">
        <v>11</v>
      </c>
      <c r="AI91" s="4">
        <v>10.61</v>
      </c>
      <c r="AJ91" s="4">
        <f t="shared" si="69"/>
        <v>1</v>
      </c>
      <c r="AK91" s="4">
        <f t="shared" si="70"/>
        <v>19</v>
      </c>
      <c r="AL91" s="12">
        <f t="shared" si="71"/>
        <v>55.83</v>
      </c>
      <c r="AM91" s="5">
        <v>13.77</v>
      </c>
      <c r="AN91" s="4"/>
      <c r="AO91" s="4">
        <v>11.41</v>
      </c>
      <c r="AP91" s="4">
        <f t="shared" si="72"/>
        <v>2.3599999999999994</v>
      </c>
      <c r="AQ91" s="4">
        <v>0</v>
      </c>
      <c r="AR91" s="12">
        <f t="shared" si="73"/>
        <v>46.03</v>
      </c>
      <c r="AS91" s="20">
        <f t="shared" si="74"/>
        <v>170.07999999999998</v>
      </c>
      <c r="AT91" s="4">
        <v>15</v>
      </c>
      <c r="AU91" s="4">
        <v>8</v>
      </c>
      <c r="AV91" s="4">
        <v>20</v>
      </c>
      <c r="AW91" s="24">
        <f t="shared" si="75"/>
        <v>191.57999999999998</v>
      </c>
      <c r="AX91" s="28">
        <f t="shared" si="76"/>
        <v>309.76181818181817</v>
      </c>
      <c r="AY91" s="41">
        <f t="shared" si="77"/>
        <v>16.116666666666667</v>
      </c>
      <c r="AZ91" s="41">
        <f t="shared" si="78"/>
        <v>13.56</v>
      </c>
      <c r="BA91" s="9">
        <f t="shared" si="79"/>
        <v>2.5566666666666666</v>
      </c>
      <c r="BB91" s="43">
        <f t="shared" si="80"/>
        <v>53.463333333333338</v>
      </c>
      <c r="BC91" s="41">
        <f t="shared" si="81"/>
        <v>13.833333333333334</v>
      </c>
      <c r="BD91" s="41">
        <f t="shared" si="82"/>
        <v>13.556666666666667</v>
      </c>
      <c r="BE91" s="9">
        <f t="shared" si="83"/>
        <v>0.27666666666666728</v>
      </c>
      <c r="BF91" s="43">
        <f t="shared" si="84"/>
        <v>42.053333333333335</v>
      </c>
      <c r="BG91" s="41">
        <f t="shared" si="85"/>
        <v>12.89</v>
      </c>
      <c r="BH91" s="41">
        <f t="shared" si="86"/>
        <v>11.24</v>
      </c>
      <c r="BI91" s="9">
        <f t="shared" si="87"/>
        <v>1.6500000000000004</v>
      </c>
      <c r="BJ91" s="43">
        <f t="shared" si="88"/>
        <v>41.97</v>
      </c>
      <c r="BK91" s="45">
        <f t="shared" si="89"/>
        <v>137.48666666666668</v>
      </c>
      <c r="BL91" s="36">
        <v>11.61</v>
      </c>
      <c r="BM91" s="36">
        <v>11</v>
      </c>
      <c r="BN91" s="36">
        <v>31</v>
      </c>
      <c r="DN91" s="36">
        <v>13</v>
      </c>
      <c r="DO91" s="36">
        <v>3</v>
      </c>
      <c r="DP91" s="36">
        <v>9</v>
      </c>
      <c r="DZ91" s="36">
        <v>15</v>
      </c>
      <c r="EA91" s="36">
        <v>8</v>
      </c>
      <c r="EC91" s="36">
        <v>20</v>
      </c>
      <c r="EN91" s="36" t="s">
        <v>510</v>
      </c>
      <c r="EO91" s="36" t="s">
        <v>503</v>
      </c>
      <c r="EP91" s="36">
        <v>10</v>
      </c>
      <c r="EQ91" s="36" t="s">
        <v>504</v>
      </c>
      <c r="ER91" s="36" t="s">
        <v>506</v>
      </c>
      <c r="ES91" s="36">
        <v>1</v>
      </c>
      <c r="ET91" s="36" t="s">
        <v>511</v>
      </c>
      <c r="EU91" s="36">
        <v>2</v>
      </c>
      <c r="EV91" s="36" t="s">
        <v>512</v>
      </c>
      <c r="EW91" s="36">
        <v>14</v>
      </c>
      <c r="EX91" s="36">
        <v>11.89</v>
      </c>
      <c r="EY91" s="36">
        <v>5.5</v>
      </c>
      <c r="EZ91" s="36">
        <v>17.5</v>
      </c>
      <c r="FA91" s="36" t="s">
        <v>513</v>
      </c>
      <c r="FB91" s="36">
        <v>11.61</v>
      </c>
      <c r="FC91" s="36">
        <v>10.61</v>
      </c>
      <c r="FD91" s="36">
        <v>5.05</v>
      </c>
      <c r="FE91" s="36">
        <v>16.45</v>
      </c>
      <c r="FF91" s="36" t="s">
        <v>513</v>
      </c>
      <c r="FG91" s="36">
        <v>13.77</v>
      </c>
      <c r="FH91" s="36">
        <v>11.41</v>
      </c>
      <c r="FI91" s="36">
        <v>5.7</v>
      </c>
      <c r="FJ91" s="36">
        <v>17.59</v>
      </c>
      <c r="FK91" s="36" t="s">
        <v>513</v>
      </c>
      <c r="HY91" s="36">
        <v>13</v>
      </c>
      <c r="HZ91" s="36">
        <v>11.39</v>
      </c>
      <c r="IA91" s="36">
        <v>6</v>
      </c>
      <c r="IB91" s="36">
        <v>15.5</v>
      </c>
      <c r="IC91" s="36" t="s">
        <v>513</v>
      </c>
      <c r="TW91" s="36" t="s">
        <v>523</v>
      </c>
      <c r="TX91" s="36" t="s">
        <v>515</v>
      </c>
      <c r="TY91" s="36">
        <v>1</v>
      </c>
      <c r="TZ91" s="36" t="s">
        <v>504</v>
      </c>
      <c r="UA91" s="36" t="s">
        <v>506</v>
      </c>
      <c r="UB91" s="36">
        <v>1</v>
      </c>
      <c r="UC91" s="36" t="s">
        <v>511</v>
      </c>
      <c r="UD91" s="36">
        <v>3</v>
      </c>
      <c r="UE91" s="36" t="s">
        <v>516</v>
      </c>
      <c r="UF91" s="36">
        <v>17.5</v>
      </c>
      <c r="UG91" s="36">
        <v>13.42</v>
      </c>
      <c r="UH91" s="36">
        <v>8</v>
      </c>
      <c r="UI91" s="36">
        <v>18.5</v>
      </c>
      <c r="UJ91" s="36" t="s">
        <v>513</v>
      </c>
      <c r="UK91" s="36">
        <v>13.4</v>
      </c>
      <c r="UL91" s="36">
        <v>14.38</v>
      </c>
      <c r="UM91" s="36">
        <v>9.5</v>
      </c>
      <c r="UN91" s="36">
        <v>19</v>
      </c>
      <c r="UO91" s="36" t="s">
        <v>513</v>
      </c>
      <c r="UP91" s="36">
        <v>12.19</v>
      </c>
      <c r="UQ91" s="36">
        <v>10.79</v>
      </c>
      <c r="UR91" s="36">
        <v>7.2</v>
      </c>
      <c r="US91" s="36">
        <v>14.53</v>
      </c>
      <c r="UT91" s="36" t="s">
        <v>513</v>
      </c>
      <c r="ZF91" s="36">
        <v>15.85</v>
      </c>
      <c r="ZG91" s="36">
        <v>14.73</v>
      </c>
      <c r="ZH91" s="36">
        <v>7.75</v>
      </c>
      <c r="ZI91" s="36">
        <v>19.11</v>
      </c>
      <c r="ZJ91" s="36" t="s">
        <v>513</v>
      </c>
      <c r="ZK91" s="36">
        <v>15.3</v>
      </c>
      <c r="ZL91" s="36">
        <v>12.89</v>
      </c>
      <c r="ZM91" s="36">
        <v>7.6</v>
      </c>
      <c r="ZN91" s="36">
        <v>18.399999999999999</v>
      </c>
      <c r="ZO91" s="36" t="s">
        <v>513</v>
      </c>
      <c r="ZP91" s="36">
        <v>12.93</v>
      </c>
      <c r="ZQ91" s="36">
        <v>11.25</v>
      </c>
      <c r="ZR91" s="36">
        <v>6.53</v>
      </c>
      <c r="ZS91" s="36">
        <v>14.89</v>
      </c>
      <c r="ZT91" s="36" t="s">
        <v>513</v>
      </c>
      <c r="AEF91" s="36">
        <v>15</v>
      </c>
      <c r="AEG91" s="36">
        <v>12.53</v>
      </c>
      <c r="AEH91" s="36">
        <v>8</v>
      </c>
      <c r="AEI91" s="36">
        <v>16.75</v>
      </c>
      <c r="AEJ91" s="36" t="s">
        <v>513</v>
      </c>
      <c r="AEK91" s="36">
        <v>12.8</v>
      </c>
      <c r="AEL91" s="36">
        <v>13.4</v>
      </c>
      <c r="AEM91" s="36">
        <v>8.1999999999999993</v>
      </c>
      <c r="AEN91" s="36">
        <v>19.7</v>
      </c>
      <c r="AEO91" s="36" t="s">
        <v>513</v>
      </c>
      <c r="AEP91" s="36">
        <v>13.55</v>
      </c>
      <c r="AEQ91" s="36">
        <v>11.68</v>
      </c>
      <c r="AER91" s="36">
        <v>6.45</v>
      </c>
      <c r="AES91" s="36">
        <v>16.77</v>
      </c>
      <c r="AET91" s="36" t="s">
        <v>513</v>
      </c>
    </row>
    <row r="92" spans="1:886" x14ac:dyDescent="0.2">
      <c r="A92" s="4">
        <v>137</v>
      </c>
      <c r="B92" s="5" t="s">
        <v>1090</v>
      </c>
      <c r="C92" s="26">
        <f t="shared" si="90"/>
        <v>334.8251515151515</v>
      </c>
      <c r="D92" s="4">
        <f t="shared" si="62"/>
        <v>0</v>
      </c>
      <c r="E92" s="35">
        <f t="shared" si="63"/>
        <v>334.8251515151515</v>
      </c>
      <c r="F92" s="4">
        <v>107062</v>
      </c>
      <c r="G92" s="5" t="s">
        <v>864</v>
      </c>
      <c r="H92" s="5" t="s">
        <v>865</v>
      </c>
      <c r="I92" s="5" t="s">
        <v>527</v>
      </c>
      <c r="J92" s="4" t="s">
        <v>500</v>
      </c>
      <c r="K92" s="5" t="s">
        <v>501</v>
      </c>
      <c r="L92" s="5" t="s">
        <v>1048</v>
      </c>
      <c r="M92" s="4" t="s">
        <v>504</v>
      </c>
      <c r="N92" s="5" t="s">
        <v>631</v>
      </c>
      <c r="O92" s="4" t="s">
        <v>1052</v>
      </c>
      <c r="Q92" s="6">
        <f>CHOOSE(MATCH(M92,{"P";"S";"ST2S";"STMG";"ES";"L";"DAEU";"STL";"STI2D";"SCI";"PA";"STAV"},0),0,100,15,0,5,0,0,10,0,20,10,10)</f>
        <v>100</v>
      </c>
      <c r="R92" s="4">
        <v>3</v>
      </c>
      <c r="S92" s="4">
        <v>3</v>
      </c>
      <c r="T92" s="4">
        <v>3</v>
      </c>
      <c r="U92" s="4">
        <f t="shared" si="64"/>
        <v>2</v>
      </c>
      <c r="V92" s="4">
        <v>3</v>
      </c>
      <c r="W92" s="10">
        <f t="shared" si="65"/>
        <v>18.181818181818183</v>
      </c>
      <c r="Y92" s="4" t="s">
        <v>529</v>
      </c>
      <c r="Z92" s="12">
        <f>CHOOSE(MATCH(Y92,{"Faible";"Moyen";"Assez bon";"Bon";"Très bon"},0),-5,0,0,5,10)</f>
        <v>0</v>
      </c>
      <c r="AA92" s="15">
        <v>10.01</v>
      </c>
      <c r="AB92" s="4">
        <v>12</v>
      </c>
      <c r="AC92" s="4">
        <v>10.29</v>
      </c>
      <c r="AD92" s="4">
        <f t="shared" si="66"/>
        <v>-0.27999999999999936</v>
      </c>
      <c r="AE92" s="4">
        <f t="shared" si="67"/>
        <v>18</v>
      </c>
      <c r="AF92" s="12">
        <f t="shared" si="68"/>
        <v>47.47</v>
      </c>
      <c r="AG92" s="4">
        <v>11.25</v>
      </c>
      <c r="AH92" s="4">
        <v>11</v>
      </c>
      <c r="AI92" s="4">
        <v>11.8</v>
      </c>
      <c r="AJ92" s="4">
        <f t="shared" si="69"/>
        <v>-0.55000000000000071</v>
      </c>
      <c r="AK92" s="4">
        <f t="shared" si="70"/>
        <v>19</v>
      </c>
      <c r="AL92" s="12">
        <f t="shared" si="71"/>
        <v>51.65</v>
      </c>
      <c r="AM92" s="5">
        <v>8.41</v>
      </c>
      <c r="AN92" s="4">
        <v>14</v>
      </c>
      <c r="AO92" s="4">
        <v>10.210000000000001</v>
      </c>
      <c r="AP92" s="4">
        <f t="shared" si="72"/>
        <v>-1.8000000000000007</v>
      </c>
      <c r="AQ92" s="4">
        <f t="shared" ref="AQ92:AQ97" si="92">30-AN92</f>
        <v>16</v>
      </c>
      <c r="AR92" s="12">
        <f t="shared" si="73"/>
        <v>37.629999999999995</v>
      </c>
      <c r="AS92" s="20">
        <f t="shared" si="74"/>
        <v>136.75</v>
      </c>
      <c r="AT92" s="4">
        <v>11</v>
      </c>
      <c r="AU92" s="4">
        <v>9</v>
      </c>
      <c r="AV92" s="4">
        <v>15</v>
      </c>
      <c r="AW92" s="24">
        <f t="shared" si="75"/>
        <v>154.25</v>
      </c>
      <c r="AX92" s="28">
        <f t="shared" si="76"/>
        <v>272.43181818181819</v>
      </c>
      <c r="AY92" s="41">
        <f t="shared" si="77"/>
        <v>14.323333333333332</v>
      </c>
      <c r="AZ92" s="41">
        <f t="shared" si="78"/>
        <v>13.56</v>
      </c>
      <c r="BA92" s="9">
        <f t="shared" si="79"/>
        <v>0.76333333333333186</v>
      </c>
      <c r="BB92" s="43">
        <f t="shared" si="80"/>
        <v>44.496666666666663</v>
      </c>
      <c r="BC92" s="41">
        <f t="shared" si="81"/>
        <v>13.5</v>
      </c>
      <c r="BD92" s="41">
        <f t="shared" si="82"/>
        <v>13.556666666666667</v>
      </c>
      <c r="BE92" s="9">
        <f t="shared" si="83"/>
        <v>-5.6666666666666643E-2</v>
      </c>
      <c r="BF92" s="43">
        <f t="shared" si="84"/>
        <v>40.38666666666667</v>
      </c>
      <c r="BG92" s="41">
        <f t="shared" si="85"/>
        <v>12.476666666666667</v>
      </c>
      <c r="BH92" s="41">
        <f t="shared" si="86"/>
        <v>11.24</v>
      </c>
      <c r="BI92" s="9">
        <f t="shared" si="87"/>
        <v>1.2366666666666664</v>
      </c>
      <c r="BJ92" s="43">
        <f t="shared" si="88"/>
        <v>39.903333333333336</v>
      </c>
      <c r="BK92" s="45">
        <f t="shared" si="89"/>
        <v>124.78666666666666</v>
      </c>
      <c r="BL92" s="36">
        <v>11.25</v>
      </c>
      <c r="BM92" s="36">
        <v>11</v>
      </c>
      <c r="BN92" s="36">
        <v>16</v>
      </c>
      <c r="BO92" s="36">
        <v>8.41</v>
      </c>
      <c r="BP92" s="36">
        <v>14</v>
      </c>
      <c r="BQ92" s="36">
        <v>16</v>
      </c>
      <c r="DT92" s="36">
        <v>14.2</v>
      </c>
      <c r="DU92" s="36">
        <v>3</v>
      </c>
      <c r="DV92" s="36">
        <v>6</v>
      </c>
      <c r="DZ92" s="36">
        <v>11</v>
      </c>
      <c r="EA92" s="36">
        <v>9</v>
      </c>
      <c r="EC92" s="36">
        <v>15</v>
      </c>
      <c r="EN92" s="36" t="s">
        <v>510</v>
      </c>
      <c r="EO92" s="36" t="s">
        <v>503</v>
      </c>
      <c r="EP92" s="36">
        <v>10</v>
      </c>
      <c r="EQ92" s="36" t="s">
        <v>504</v>
      </c>
      <c r="ER92" s="36" t="s">
        <v>506</v>
      </c>
      <c r="ES92" s="36">
        <v>1</v>
      </c>
      <c r="ET92" s="36" t="s">
        <v>511</v>
      </c>
      <c r="EU92" s="36">
        <v>2</v>
      </c>
      <c r="EV92" s="36" t="s">
        <v>512</v>
      </c>
      <c r="EW92" s="36">
        <v>10.01</v>
      </c>
      <c r="EX92" s="36">
        <v>10.29</v>
      </c>
      <c r="EY92" s="36">
        <v>5.79</v>
      </c>
      <c r="EZ92" s="36">
        <v>13.03</v>
      </c>
      <c r="FA92" s="36" t="s">
        <v>513</v>
      </c>
      <c r="FB92" s="36">
        <v>11.25</v>
      </c>
      <c r="FC92" s="36">
        <v>11.8</v>
      </c>
      <c r="FD92" s="36">
        <v>6.14</v>
      </c>
      <c r="FE92" s="36">
        <v>15.65</v>
      </c>
      <c r="FF92" s="36" t="s">
        <v>513</v>
      </c>
      <c r="FG92" s="36">
        <v>8.41</v>
      </c>
      <c r="FH92" s="36">
        <v>10.210000000000001</v>
      </c>
      <c r="FI92" s="36">
        <v>4.46</v>
      </c>
      <c r="FJ92" s="36">
        <v>14.34</v>
      </c>
      <c r="FK92" s="36" t="s">
        <v>513</v>
      </c>
      <c r="II92" s="36">
        <v>14.2</v>
      </c>
      <c r="IJ92" s="36">
        <v>11.9</v>
      </c>
      <c r="IK92" s="36">
        <v>5.9</v>
      </c>
      <c r="IL92" s="36">
        <v>17.2</v>
      </c>
      <c r="IM92" s="36" t="s">
        <v>513</v>
      </c>
      <c r="TW92" s="36" t="s">
        <v>523</v>
      </c>
      <c r="TX92" s="36" t="s">
        <v>515</v>
      </c>
      <c r="TY92" s="36">
        <v>1</v>
      </c>
      <c r="TZ92" s="36" t="s">
        <v>504</v>
      </c>
      <c r="UA92" s="36" t="s">
        <v>506</v>
      </c>
      <c r="UB92" s="36">
        <v>1</v>
      </c>
      <c r="UC92" s="36" t="s">
        <v>511</v>
      </c>
      <c r="UD92" s="36">
        <v>3</v>
      </c>
      <c r="UE92" s="36" t="s">
        <v>516</v>
      </c>
      <c r="UF92" s="36">
        <v>15.88</v>
      </c>
      <c r="UG92" s="36">
        <v>13.42</v>
      </c>
      <c r="UH92" s="36">
        <v>8</v>
      </c>
      <c r="UI92" s="36">
        <v>18.5</v>
      </c>
      <c r="UJ92" s="36" t="s">
        <v>513</v>
      </c>
      <c r="UK92" s="36">
        <v>14.7</v>
      </c>
      <c r="UL92" s="36">
        <v>14.38</v>
      </c>
      <c r="UM92" s="36">
        <v>9.5</v>
      </c>
      <c r="UN92" s="36">
        <v>19</v>
      </c>
      <c r="UO92" s="36" t="s">
        <v>513</v>
      </c>
      <c r="UP92" s="36">
        <v>9.5299999999999994</v>
      </c>
      <c r="UQ92" s="36">
        <v>10.79</v>
      </c>
      <c r="UR92" s="36">
        <v>7.2</v>
      </c>
      <c r="US92" s="36">
        <v>14.53</v>
      </c>
      <c r="UT92" s="36" t="s">
        <v>513</v>
      </c>
      <c r="ZF92" s="36">
        <v>15.42</v>
      </c>
      <c r="ZG92" s="36">
        <v>14.73</v>
      </c>
      <c r="ZH92" s="36">
        <v>7.75</v>
      </c>
      <c r="ZI92" s="36">
        <v>19.11</v>
      </c>
      <c r="ZJ92" s="36" t="s">
        <v>513</v>
      </c>
      <c r="ZK92" s="36">
        <v>12.3</v>
      </c>
      <c r="ZL92" s="36">
        <v>12.89</v>
      </c>
      <c r="ZM92" s="36">
        <v>7.6</v>
      </c>
      <c r="ZN92" s="36">
        <v>18.399999999999999</v>
      </c>
      <c r="ZO92" s="36" t="s">
        <v>513</v>
      </c>
      <c r="ZP92" s="36">
        <v>13.06</v>
      </c>
      <c r="ZQ92" s="36">
        <v>11.25</v>
      </c>
      <c r="ZR92" s="36">
        <v>6.53</v>
      </c>
      <c r="ZS92" s="36">
        <v>14.89</v>
      </c>
      <c r="ZT92" s="36" t="s">
        <v>513</v>
      </c>
      <c r="AEF92" s="36">
        <v>11.67</v>
      </c>
      <c r="AEG92" s="36">
        <v>12.53</v>
      </c>
      <c r="AEH92" s="36">
        <v>8</v>
      </c>
      <c r="AEI92" s="36">
        <v>16.75</v>
      </c>
      <c r="AEJ92" s="36" t="s">
        <v>513</v>
      </c>
      <c r="AEK92" s="36">
        <v>13.5</v>
      </c>
      <c r="AEL92" s="36">
        <v>13.4</v>
      </c>
      <c r="AEM92" s="36">
        <v>8.1999999999999993</v>
      </c>
      <c r="AEN92" s="36">
        <v>19.7</v>
      </c>
      <c r="AEO92" s="36" t="s">
        <v>513</v>
      </c>
      <c r="AEP92" s="36">
        <v>14.84</v>
      </c>
      <c r="AEQ92" s="36">
        <v>11.68</v>
      </c>
      <c r="AER92" s="36">
        <v>6.45</v>
      </c>
      <c r="AES92" s="36">
        <v>16.77</v>
      </c>
      <c r="AET92" s="36" t="s">
        <v>513</v>
      </c>
    </row>
    <row r="93" spans="1:886" x14ac:dyDescent="0.2">
      <c r="A93" s="4">
        <v>137</v>
      </c>
      <c r="B93" s="5" t="s">
        <v>1091</v>
      </c>
      <c r="C93" s="26">
        <f t="shared" si="90"/>
        <v>483.11666666666667</v>
      </c>
      <c r="D93" s="4">
        <f t="shared" si="62"/>
        <v>0</v>
      </c>
      <c r="E93" s="35">
        <f t="shared" si="63"/>
        <v>483.11666666666667</v>
      </c>
      <c r="F93" s="4">
        <v>107065</v>
      </c>
      <c r="G93" s="5" t="s">
        <v>866</v>
      </c>
      <c r="H93" s="5" t="s">
        <v>867</v>
      </c>
      <c r="I93" s="5" t="s">
        <v>499</v>
      </c>
      <c r="J93" s="4" t="s">
        <v>500</v>
      </c>
      <c r="K93" s="5" t="s">
        <v>501</v>
      </c>
      <c r="L93" s="5" t="s">
        <v>1048</v>
      </c>
      <c r="M93" s="4" t="s">
        <v>504</v>
      </c>
      <c r="N93" s="5" t="s">
        <v>631</v>
      </c>
      <c r="O93" s="4" t="s">
        <v>1052</v>
      </c>
      <c r="Q93" s="6">
        <f>CHOOSE(MATCH(M93,{"P";"S";"ST2S";"STMG";"ES";"L";"DAEU";"STL";"STI2D";"SCI";"PA";"STAV"},0),0,100,15,0,5,0,0,10,0,20,10,10)</f>
        <v>100</v>
      </c>
      <c r="R93" s="4">
        <v>1</v>
      </c>
      <c r="S93" s="4">
        <v>1</v>
      </c>
      <c r="T93" s="4">
        <v>1</v>
      </c>
      <c r="U93" s="4">
        <f t="shared" si="64"/>
        <v>1</v>
      </c>
      <c r="V93" s="4">
        <v>4</v>
      </c>
      <c r="W93" s="10">
        <f t="shared" si="65"/>
        <v>50</v>
      </c>
      <c r="Y93" s="4" t="s">
        <v>529</v>
      </c>
      <c r="Z93" s="12">
        <f>CHOOSE(MATCH(Y93,{"Faible";"Moyen";"Assez bon";"Bon";"Très bon"},0),-5,0,0,5,10)</f>
        <v>0</v>
      </c>
      <c r="AA93" s="15">
        <v>13.03</v>
      </c>
      <c r="AB93" s="4">
        <v>1</v>
      </c>
      <c r="AC93" s="4">
        <v>10.29</v>
      </c>
      <c r="AD93" s="4">
        <f t="shared" si="66"/>
        <v>2.74</v>
      </c>
      <c r="AE93" s="4">
        <f t="shared" si="67"/>
        <v>29</v>
      </c>
      <c r="AF93" s="12">
        <f t="shared" si="68"/>
        <v>73.569999999999993</v>
      </c>
      <c r="AG93" s="4">
        <v>15.65</v>
      </c>
      <c r="AH93" s="4">
        <v>1</v>
      </c>
      <c r="AI93" s="4">
        <v>11.8</v>
      </c>
      <c r="AJ93" s="4">
        <f t="shared" si="69"/>
        <v>3.8499999999999996</v>
      </c>
      <c r="AK93" s="4">
        <f t="shared" si="70"/>
        <v>29</v>
      </c>
      <c r="AL93" s="12">
        <f t="shared" si="71"/>
        <v>83.65</v>
      </c>
      <c r="AM93" s="5">
        <v>14.34</v>
      </c>
      <c r="AN93" s="4">
        <v>1</v>
      </c>
      <c r="AO93" s="4">
        <v>10.210000000000001</v>
      </c>
      <c r="AP93" s="4">
        <f t="shared" si="72"/>
        <v>4.129999999999999</v>
      </c>
      <c r="AQ93" s="4">
        <f t="shared" si="92"/>
        <v>29</v>
      </c>
      <c r="AR93" s="12">
        <f t="shared" si="73"/>
        <v>80.28</v>
      </c>
      <c r="AS93" s="20">
        <f t="shared" si="74"/>
        <v>237.5</v>
      </c>
      <c r="AT93" s="4">
        <v>12</v>
      </c>
      <c r="AU93" s="4">
        <v>15</v>
      </c>
      <c r="AV93" s="4">
        <v>15</v>
      </c>
      <c r="AW93" s="24">
        <f t="shared" si="75"/>
        <v>258.5</v>
      </c>
      <c r="AX93" s="28">
        <f t="shared" si="76"/>
        <v>408.5</v>
      </c>
      <c r="AY93" s="41">
        <f t="shared" si="77"/>
        <v>13.909999999999998</v>
      </c>
      <c r="AZ93" s="41">
        <f t="shared" si="78"/>
        <v>11.876666666666667</v>
      </c>
      <c r="BA93" s="9">
        <f t="shared" si="79"/>
        <v>2.0333333333333314</v>
      </c>
      <c r="BB93" s="43">
        <f t="shared" si="80"/>
        <v>45.79666666666666</v>
      </c>
      <c r="BC93" s="41">
        <f t="shared" si="81"/>
        <v>15.843333333333334</v>
      </c>
      <c r="BD93" s="41">
        <f t="shared" si="82"/>
        <v>12.666666666666666</v>
      </c>
      <c r="BE93" s="9">
        <f t="shared" si="83"/>
        <v>3.1766666666666676</v>
      </c>
      <c r="BF93" s="43">
        <f t="shared" si="84"/>
        <v>53.88333333333334</v>
      </c>
      <c r="BG93" s="41">
        <f t="shared" si="85"/>
        <v>14.566666666666668</v>
      </c>
      <c r="BH93" s="41">
        <f t="shared" si="86"/>
        <v>11.64</v>
      </c>
      <c r="BI93" s="9">
        <f t="shared" si="87"/>
        <v>2.9266666666666676</v>
      </c>
      <c r="BJ93" s="43">
        <f t="shared" si="88"/>
        <v>49.553333333333342</v>
      </c>
      <c r="BK93" s="45">
        <f t="shared" si="89"/>
        <v>149.23333333333335</v>
      </c>
      <c r="BL93" s="36">
        <v>15.65</v>
      </c>
      <c r="BM93" s="36">
        <v>1</v>
      </c>
      <c r="BN93" s="36">
        <v>16</v>
      </c>
      <c r="BO93" s="36">
        <v>14.34</v>
      </c>
      <c r="BP93" s="36">
        <v>1</v>
      </c>
      <c r="BQ93" s="36">
        <v>16</v>
      </c>
      <c r="DT93" s="36">
        <v>17.2</v>
      </c>
      <c r="DU93" s="36">
        <v>1</v>
      </c>
      <c r="DV93" s="36">
        <v>6</v>
      </c>
      <c r="DZ93" s="36">
        <v>12</v>
      </c>
      <c r="EA93" s="36">
        <v>15</v>
      </c>
      <c r="EC93" s="36">
        <v>15</v>
      </c>
      <c r="EN93" s="36" t="s">
        <v>510</v>
      </c>
      <c r="EO93" s="36" t="s">
        <v>503</v>
      </c>
      <c r="EP93" s="36">
        <v>10</v>
      </c>
      <c r="EQ93" s="36" t="s">
        <v>504</v>
      </c>
      <c r="ER93" s="36" t="s">
        <v>506</v>
      </c>
      <c r="ES93" s="36">
        <v>1</v>
      </c>
      <c r="ET93" s="36" t="s">
        <v>511</v>
      </c>
      <c r="EU93" s="36">
        <v>2</v>
      </c>
      <c r="EV93" s="36" t="s">
        <v>512</v>
      </c>
      <c r="EW93" s="36">
        <v>13.03</v>
      </c>
      <c r="EX93" s="36">
        <v>10.29</v>
      </c>
      <c r="EY93" s="36">
        <v>5.79</v>
      </c>
      <c r="EZ93" s="36">
        <v>13.03</v>
      </c>
      <c r="FA93" s="36" t="s">
        <v>513</v>
      </c>
      <c r="FB93" s="36">
        <v>15.65</v>
      </c>
      <c r="FC93" s="36">
        <v>11.8</v>
      </c>
      <c r="FD93" s="36">
        <v>6.14</v>
      </c>
      <c r="FE93" s="36">
        <v>15.65</v>
      </c>
      <c r="FF93" s="36" t="s">
        <v>513</v>
      </c>
      <c r="FG93" s="36">
        <v>14.34</v>
      </c>
      <c r="FH93" s="36">
        <v>10.210000000000001</v>
      </c>
      <c r="FI93" s="36">
        <v>4.46</v>
      </c>
      <c r="FJ93" s="36">
        <v>14.34</v>
      </c>
      <c r="FK93" s="36" t="s">
        <v>513</v>
      </c>
      <c r="II93" s="36">
        <v>17.2</v>
      </c>
      <c r="IJ93" s="36">
        <v>11.9</v>
      </c>
      <c r="IK93" s="36">
        <v>5.9</v>
      </c>
      <c r="IL93" s="36">
        <v>17.2</v>
      </c>
      <c r="IM93" s="36" t="s">
        <v>513</v>
      </c>
      <c r="TW93" s="36" t="s">
        <v>523</v>
      </c>
      <c r="TX93" s="36" t="s">
        <v>515</v>
      </c>
      <c r="TY93" s="36">
        <v>1</v>
      </c>
      <c r="TZ93" s="36" t="s">
        <v>504</v>
      </c>
      <c r="UA93" s="36" t="s">
        <v>506</v>
      </c>
      <c r="UB93" s="36">
        <v>1</v>
      </c>
      <c r="UC93" s="36" t="s">
        <v>511</v>
      </c>
      <c r="UD93" s="36">
        <v>3</v>
      </c>
      <c r="UE93" s="36" t="s">
        <v>516</v>
      </c>
      <c r="UF93" s="36">
        <v>13.43</v>
      </c>
      <c r="UG93" s="36">
        <v>11.83</v>
      </c>
      <c r="UH93" s="36">
        <v>5.83</v>
      </c>
      <c r="UI93" s="36">
        <v>15.33</v>
      </c>
      <c r="UJ93" s="36" t="s">
        <v>513</v>
      </c>
      <c r="UK93" s="36">
        <v>12.84</v>
      </c>
      <c r="UL93" s="36">
        <v>13.27</v>
      </c>
      <c r="UM93" s="36">
        <v>7.16</v>
      </c>
      <c r="UN93" s="36">
        <v>19.690000000000001</v>
      </c>
      <c r="UO93" s="36" t="s">
        <v>513</v>
      </c>
      <c r="UP93" s="36">
        <v>13.32</v>
      </c>
      <c r="UQ93" s="36">
        <v>11.38</v>
      </c>
      <c r="UR93" s="36">
        <v>7.15</v>
      </c>
      <c r="US93" s="36">
        <v>17.690000000000001</v>
      </c>
      <c r="UT93" s="36" t="s">
        <v>513</v>
      </c>
      <c r="ZF93" s="36">
        <v>14.2</v>
      </c>
      <c r="ZG93" s="36">
        <v>12.2</v>
      </c>
      <c r="ZH93" s="36">
        <v>4.9000000000000004</v>
      </c>
      <c r="ZI93" s="36">
        <v>17</v>
      </c>
      <c r="ZJ93" s="36" t="s">
        <v>513</v>
      </c>
      <c r="ZK93" s="36">
        <v>16.440000000000001</v>
      </c>
      <c r="ZL93" s="36">
        <v>10.85</v>
      </c>
      <c r="ZM93" s="36">
        <v>1.98</v>
      </c>
      <c r="ZN93" s="36">
        <v>18.46</v>
      </c>
      <c r="ZO93" s="36" t="s">
        <v>513</v>
      </c>
      <c r="ZP93" s="36">
        <v>13.71</v>
      </c>
      <c r="ZQ93" s="36">
        <v>11.86</v>
      </c>
      <c r="ZR93" s="36">
        <v>6.45</v>
      </c>
      <c r="ZS93" s="36">
        <v>17.760000000000002</v>
      </c>
      <c r="ZT93" s="36" t="s">
        <v>513</v>
      </c>
      <c r="AEF93" s="36">
        <v>14.1</v>
      </c>
      <c r="AEG93" s="36">
        <v>11.6</v>
      </c>
      <c r="AEH93" s="36">
        <v>4.9000000000000004</v>
      </c>
      <c r="AEI93" s="36">
        <v>17.3</v>
      </c>
      <c r="AEJ93" s="36" t="s">
        <v>513</v>
      </c>
      <c r="AEK93" s="36">
        <v>18.25</v>
      </c>
      <c r="AEL93" s="36">
        <v>13.88</v>
      </c>
      <c r="AEM93" s="36">
        <v>4.8499999999999996</v>
      </c>
      <c r="AEN93" s="36">
        <v>19.77</v>
      </c>
      <c r="AEO93" s="36" t="s">
        <v>513</v>
      </c>
      <c r="AEP93" s="36">
        <v>16.670000000000002</v>
      </c>
      <c r="AEQ93" s="36">
        <v>11.68</v>
      </c>
      <c r="AER93" s="36">
        <v>6.89</v>
      </c>
      <c r="AES93" s="36">
        <v>17.920000000000002</v>
      </c>
      <c r="AET93" s="36" t="s">
        <v>513</v>
      </c>
    </row>
    <row r="94" spans="1:886" x14ac:dyDescent="0.2">
      <c r="A94" s="4">
        <v>137</v>
      </c>
      <c r="B94" s="5" t="s">
        <v>1090</v>
      </c>
      <c r="C94" s="26">
        <f t="shared" si="90"/>
        <v>348.04666666666662</v>
      </c>
      <c r="D94" s="4">
        <f t="shared" si="62"/>
        <v>5</v>
      </c>
      <c r="E94" s="35">
        <f t="shared" si="63"/>
        <v>353.04666666666662</v>
      </c>
      <c r="F94" s="4">
        <v>107100</v>
      </c>
      <c r="G94" s="5" t="s">
        <v>874</v>
      </c>
      <c r="H94" s="5" t="s">
        <v>875</v>
      </c>
      <c r="I94" s="5" t="s">
        <v>499</v>
      </c>
      <c r="J94" s="4" t="s">
        <v>500</v>
      </c>
      <c r="K94" s="5" t="s">
        <v>501</v>
      </c>
      <c r="L94" s="5" t="s">
        <v>1048</v>
      </c>
      <c r="M94" s="4" t="s">
        <v>504</v>
      </c>
      <c r="N94" s="5" t="s">
        <v>644</v>
      </c>
      <c r="O94" s="4" t="s">
        <v>1052</v>
      </c>
      <c r="Q94" s="6">
        <f>CHOOSE(MATCH(M94,{"P";"S";"ST2S";"STMG";"ES";"L";"DAEU";"STL";"STI2D";"SCI";"PA";"STAV"},0),0,100,15,0,5,0,0,10,0,20,10,10)</f>
        <v>100</v>
      </c>
      <c r="R94" s="4">
        <v>2</v>
      </c>
      <c r="S94" s="4">
        <v>3</v>
      </c>
      <c r="T94" s="4">
        <v>2</v>
      </c>
      <c r="U94" s="4">
        <f t="shared" si="64"/>
        <v>1</v>
      </c>
      <c r="V94" s="4">
        <v>4</v>
      </c>
      <c r="W94" s="10">
        <f t="shared" si="65"/>
        <v>25</v>
      </c>
      <c r="Y94" s="4" t="s">
        <v>568</v>
      </c>
      <c r="Z94" s="12">
        <f>CHOOSE(MATCH(Y94,{"Faible";"Moyen";"Assez bon";"Bon";"Très bon"},0),-5,0,0,5,10)</f>
        <v>5</v>
      </c>
      <c r="AA94" s="15">
        <v>10</v>
      </c>
      <c r="AB94" s="4">
        <v>23</v>
      </c>
      <c r="AC94" s="4">
        <v>11.89</v>
      </c>
      <c r="AD94" s="4">
        <f t="shared" si="66"/>
        <v>-1.8900000000000006</v>
      </c>
      <c r="AE94" s="4">
        <f t="shared" si="67"/>
        <v>7</v>
      </c>
      <c r="AF94" s="12">
        <f t="shared" si="68"/>
        <v>33.22</v>
      </c>
      <c r="AG94" s="4">
        <v>9.93</v>
      </c>
      <c r="AH94" s="4">
        <v>18</v>
      </c>
      <c r="AI94" s="4">
        <v>10.61</v>
      </c>
      <c r="AJ94" s="4">
        <f t="shared" si="69"/>
        <v>-0.67999999999999972</v>
      </c>
      <c r="AK94" s="4">
        <f t="shared" si="70"/>
        <v>12</v>
      </c>
      <c r="AL94" s="12">
        <f t="shared" si="71"/>
        <v>40.43</v>
      </c>
      <c r="AM94" s="5">
        <v>12.41</v>
      </c>
      <c r="AN94" s="4"/>
      <c r="AO94" s="4">
        <v>11.41</v>
      </c>
      <c r="AP94" s="4">
        <f t="shared" si="72"/>
        <v>1</v>
      </c>
      <c r="AQ94" s="4">
        <f t="shared" si="92"/>
        <v>30</v>
      </c>
      <c r="AR94" s="12">
        <f t="shared" si="73"/>
        <v>69.23</v>
      </c>
      <c r="AS94" s="20">
        <f t="shared" si="74"/>
        <v>142.88</v>
      </c>
      <c r="AT94" s="4">
        <v>17</v>
      </c>
      <c r="AU94" s="4">
        <v>10</v>
      </c>
      <c r="AV94" s="4">
        <v>18</v>
      </c>
      <c r="AW94" s="24">
        <f t="shared" si="75"/>
        <v>165.38</v>
      </c>
      <c r="AX94" s="28">
        <f t="shared" si="76"/>
        <v>290.38</v>
      </c>
      <c r="AY94" s="41">
        <f t="shared" si="77"/>
        <v>12.64</v>
      </c>
      <c r="AZ94" s="41">
        <f t="shared" si="78"/>
        <v>13.553333333333333</v>
      </c>
      <c r="BA94" s="9">
        <f t="shared" si="79"/>
        <v>-0.91333333333333222</v>
      </c>
      <c r="BB94" s="43">
        <f t="shared" si="80"/>
        <v>36.093333333333334</v>
      </c>
      <c r="BC94" s="41">
        <f t="shared" si="81"/>
        <v>13.699999999999998</v>
      </c>
      <c r="BD94" s="41">
        <f t="shared" si="82"/>
        <v>13.556666666666667</v>
      </c>
      <c r="BE94" s="9">
        <f t="shared" si="83"/>
        <v>0.14333333333333087</v>
      </c>
      <c r="BF94" s="43">
        <f t="shared" si="84"/>
        <v>41.386666666666656</v>
      </c>
      <c r="BG94" s="41">
        <f t="shared" si="85"/>
        <v>12.066666666666665</v>
      </c>
      <c r="BH94" s="41">
        <f t="shared" si="86"/>
        <v>11.24</v>
      </c>
      <c r="BI94" s="9">
        <f t="shared" si="87"/>
        <v>0.82666666666666444</v>
      </c>
      <c r="BJ94" s="43">
        <f t="shared" si="88"/>
        <v>37.853333333333325</v>
      </c>
      <c r="BK94" s="45">
        <f t="shared" si="89"/>
        <v>115.33333333333331</v>
      </c>
      <c r="BL94" s="36">
        <v>9.93</v>
      </c>
      <c r="BM94" s="36">
        <v>18</v>
      </c>
      <c r="BN94" s="36">
        <v>31</v>
      </c>
      <c r="DZ94" s="36">
        <v>17</v>
      </c>
      <c r="EA94" s="36">
        <v>10</v>
      </c>
      <c r="EC94" s="36">
        <v>18</v>
      </c>
      <c r="EN94" s="36" t="s">
        <v>510</v>
      </c>
      <c r="EO94" s="36" t="s">
        <v>503</v>
      </c>
      <c r="EP94" s="36">
        <v>10</v>
      </c>
      <c r="EQ94" s="36" t="s">
        <v>504</v>
      </c>
      <c r="ER94" s="36" t="s">
        <v>506</v>
      </c>
      <c r="ES94" s="36">
        <v>1</v>
      </c>
      <c r="ET94" s="36" t="s">
        <v>511</v>
      </c>
      <c r="EU94" s="36">
        <v>2</v>
      </c>
      <c r="EV94" s="36" t="s">
        <v>512</v>
      </c>
      <c r="EW94" s="36">
        <v>10</v>
      </c>
      <c r="EX94" s="36">
        <v>11.89</v>
      </c>
      <c r="EY94" s="36">
        <v>5.5</v>
      </c>
      <c r="EZ94" s="36">
        <v>17.5</v>
      </c>
      <c r="FA94" s="36" t="s">
        <v>513</v>
      </c>
      <c r="FB94" s="36">
        <v>9.93</v>
      </c>
      <c r="FC94" s="36">
        <v>10.61</v>
      </c>
      <c r="FD94" s="36">
        <v>5.05</v>
      </c>
      <c r="FE94" s="36">
        <v>16.45</v>
      </c>
      <c r="FF94" s="36" t="s">
        <v>513</v>
      </c>
      <c r="FG94" s="36">
        <v>12.41</v>
      </c>
      <c r="FH94" s="36">
        <v>11.41</v>
      </c>
      <c r="FI94" s="36">
        <v>5.7</v>
      </c>
      <c r="FJ94" s="36">
        <v>17.59</v>
      </c>
      <c r="FK94" s="36" t="s">
        <v>513</v>
      </c>
      <c r="II94" s="36">
        <v>16.2</v>
      </c>
      <c r="IJ94" s="36">
        <v>11.8</v>
      </c>
      <c r="IK94" s="36">
        <v>4</v>
      </c>
      <c r="IL94" s="36">
        <v>16.2</v>
      </c>
      <c r="IM94" s="36" t="s">
        <v>513</v>
      </c>
      <c r="TW94" s="36" t="s">
        <v>523</v>
      </c>
      <c r="TX94" s="36" t="s">
        <v>515</v>
      </c>
      <c r="TY94" s="36">
        <v>1</v>
      </c>
      <c r="TZ94" s="36" t="s">
        <v>504</v>
      </c>
      <c r="UA94" s="36" t="s">
        <v>506</v>
      </c>
      <c r="UB94" s="36">
        <v>1</v>
      </c>
      <c r="UC94" s="36" t="s">
        <v>511</v>
      </c>
      <c r="UD94" s="36">
        <v>3</v>
      </c>
      <c r="UE94" s="36" t="s">
        <v>516</v>
      </c>
      <c r="UF94" s="36">
        <v>13</v>
      </c>
      <c r="UG94" s="36">
        <v>13.42</v>
      </c>
      <c r="UH94" s="36">
        <v>8</v>
      </c>
      <c r="UI94" s="36">
        <v>18.5</v>
      </c>
      <c r="UJ94" s="36" t="s">
        <v>513</v>
      </c>
      <c r="UK94" s="36">
        <v>14.4</v>
      </c>
      <c r="UL94" s="36">
        <v>14.38</v>
      </c>
      <c r="UM94" s="36">
        <v>9.5</v>
      </c>
      <c r="UN94" s="36">
        <v>19</v>
      </c>
      <c r="UO94" s="36" t="s">
        <v>513</v>
      </c>
      <c r="UP94" s="36">
        <v>13.62</v>
      </c>
      <c r="UQ94" s="36">
        <v>10.79</v>
      </c>
      <c r="UR94" s="36">
        <v>7.2</v>
      </c>
      <c r="US94" s="36">
        <v>14.53</v>
      </c>
      <c r="UT94" s="36" t="s">
        <v>513</v>
      </c>
      <c r="ZF94" s="36">
        <v>13.67</v>
      </c>
      <c r="ZG94" s="36">
        <v>14.73</v>
      </c>
      <c r="ZH94" s="36">
        <v>7.75</v>
      </c>
      <c r="ZI94" s="36">
        <v>19.11</v>
      </c>
      <c r="ZJ94" s="36" t="s">
        <v>513</v>
      </c>
      <c r="ZK94" s="36">
        <v>12</v>
      </c>
      <c r="ZL94" s="36">
        <v>12.89</v>
      </c>
      <c r="ZM94" s="36">
        <v>7.6</v>
      </c>
      <c r="ZN94" s="36">
        <v>18.399999999999999</v>
      </c>
      <c r="ZO94" s="36" t="s">
        <v>513</v>
      </c>
      <c r="ZP94" s="36">
        <v>10</v>
      </c>
      <c r="ZQ94" s="36">
        <v>11.25</v>
      </c>
      <c r="ZR94" s="36">
        <v>6.53</v>
      </c>
      <c r="ZS94" s="36">
        <v>14.89</v>
      </c>
      <c r="ZT94" s="36" t="s">
        <v>513</v>
      </c>
      <c r="AEF94" s="36">
        <v>11.25</v>
      </c>
      <c r="AEG94" s="36">
        <v>12.51</v>
      </c>
      <c r="AEH94" s="36">
        <v>8</v>
      </c>
      <c r="AEI94" s="36">
        <v>16.75</v>
      </c>
      <c r="AEJ94" s="36" t="s">
        <v>513</v>
      </c>
      <c r="AEK94" s="36">
        <v>14.7</v>
      </c>
      <c r="AEL94" s="36">
        <v>13.4</v>
      </c>
      <c r="AEM94" s="36">
        <v>8.1999999999999993</v>
      </c>
      <c r="AEN94" s="36">
        <v>19.7</v>
      </c>
      <c r="AEO94" s="36" t="s">
        <v>513</v>
      </c>
      <c r="AEP94" s="36">
        <v>12.58</v>
      </c>
      <c r="AEQ94" s="36">
        <v>11.68</v>
      </c>
      <c r="AER94" s="36">
        <v>6.45</v>
      </c>
      <c r="AES94" s="36">
        <v>16.77</v>
      </c>
      <c r="AET94" s="36" t="s">
        <v>513</v>
      </c>
    </row>
    <row r="95" spans="1:886" x14ac:dyDescent="0.2">
      <c r="A95" s="4">
        <v>137</v>
      </c>
      <c r="B95" s="5" t="s">
        <v>1090</v>
      </c>
      <c r="C95" s="26">
        <f t="shared" si="90"/>
        <v>267.10666666666668</v>
      </c>
      <c r="D95" s="4">
        <f t="shared" si="62"/>
        <v>0</v>
      </c>
      <c r="E95" s="35">
        <f t="shared" si="63"/>
        <v>267.10666666666668</v>
      </c>
      <c r="F95" s="4">
        <v>107104</v>
      </c>
      <c r="G95" s="5" t="s">
        <v>876</v>
      </c>
      <c r="H95" s="5" t="s">
        <v>877</v>
      </c>
      <c r="I95" s="5" t="s">
        <v>499</v>
      </c>
      <c r="J95" s="4" t="s">
        <v>500</v>
      </c>
      <c r="K95" s="5" t="s">
        <v>501</v>
      </c>
      <c r="L95" s="5" t="s">
        <v>1048</v>
      </c>
      <c r="M95" s="4" t="s">
        <v>816</v>
      </c>
      <c r="N95" s="5" t="s">
        <v>817</v>
      </c>
      <c r="Q95" s="6">
        <f>CHOOSE(MATCH(M95,{"P";"S";"ST2S";"STMG";"ES";"L";"DAEU";"STL";"STI2D";"SCI";"PA";"STAV"},0),0,100,15,0,5,0,0,10,0,20,10,10)</f>
        <v>15</v>
      </c>
      <c r="R95" s="4">
        <v>1</v>
      </c>
      <c r="S95" s="4">
        <v>1</v>
      </c>
      <c r="T95" s="4">
        <v>1</v>
      </c>
      <c r="U95" s="4">
        <f t="shared" si="64"/>
        <v>1</v>
      </c>
      <c r="V95" s="4">
        <v>4</v>
      </c>
      <c r="W95" s="10">
        <f t="shared" si="65"/>
        <v>50</v>
      </c>
      <c r="Y95" s="4" t="s">
        <v>529</v>
      </c>
      <c r="Z95" s="12">
        <f>CHOOSE(MATCH(Y95,{"Faible";"Moyen";"Assez bon";"Bon";"Très bon"},0),-5,0,0,5,10)</f>
        <v>0</v>
      </c>
      <c r="AA95" s="15">
        <v>18</v>
      </c>
      <c r="AB95" s="4">
        <v>1</v>
      </c>
      <c r="AC95" s="4">
        <v>12.58</v>
      </c>
      <c r="AD95" s="4">
        <f t="shared" si="66"/>
        <v>5.42</v>
      </c>
      <c r="AE95" s="4">
        <f t="shared" si="67"/>
        <v>29</v>
      </c>
      <c r="AF95" s="12">
        <f t="shared" si="68"/>
        <v>93.84</v>
      </c>
      <c r="AI95" s="4"/>
      <c r="AJ95" s="4">
        <f t="shared" si="69"/>
        <v>0</v>
      </c>
      <c r="AK95" s="4">
        <f t="shared" si="70"/>
        <v>30</v>
      </c>
      <c r="AL95" s="12">
        <f t="shared" si="71"/>
        <v>30</v>
      </c>
      <c r="AM95" s="5"/>
      <c r="AN95" s="4"/>
      <c r="AO95" s="4"/>
      <c r="AP95" s="4">
        <f t="shared" si="72"/>
        <v>0</v>
      </c>
      <c r="AQ95" s="4">
        <f t="shared" si="92"/>
        <v>30</v>
      </c>
      <c r="AR95" s="12">
        <f t="shared" si="73"/>
        <v>30</v>
      </c>
      <c r="AS95" s="20">
        <f t="shared" si="74"/>
        <v>153.84</v>
      </c>
      <c r="AT95" s="4">
        <v>18</v>
      </c>
      <c r="AU95" s="4">
        <v>19</v>
      </c>
      <c r="AW95" s="24">
        <f t="shared" si="75"/>
        <v>172.34</v>
      </c>
      <c r="AX95" s="28">
        <f t="shared" si="76"/>
        <v>237.34</v>
      </c>
      <c r="AY95" s="41">
        <f t="shared" si="77"/>
        <v>17.580000000000002</v>
      </c>
      <c r="AZ95" s="41">
        <f t="shared" si="78"/>
        <v>14.183333333333335</v>
      </c>
      <c r="BA95" s="9">
        <f t="shared" si="79"/>
        <v>3.3966666666666665</v>
      </c>
      <c r="BB95" s="43">
        <f t="shared" si="80"/>
        <v>59.533333333333346</v>
      </c>
      <c r="BC95" s="41">
        <f t="shared" si="81"/>
        <v>0</v>
      </c>
      <c r="BD95" s="41">
        <f t="shared" si="82"/>
        <v>0</v>
      </c>
      <c r="BE95" s="9">
        <f t="shared" si="83"/>
        <v>0</v>
      </c>
      <c r="BF95" s="43">
        <f t="shared" si="84"/>
        <v>0</v>
      </c>
      <c r="BG95" s="41">
        <f t="shared" si="85"/>
        <v>0</v>
      </c>
      <c r="BH95" s="41">
        <f t="shared" si="86"/>
        <v>0</v>
      </c>
      <c r="BI95" s="9">
        <f t="shared" si="87"/>
        <v>0</v>
      </c>
      <c r="BJ95" s="43">
        <f t="shared" si="88"/>
        <v>0</v>
      </c>
      <c r="BK95" s="45">
        <f t="shared" si="89"/>
        <v>59.533333333333346</v>
      </c>
      <c r="CV95" s="36">
        <v>18.54</v>
      </c>
      <c r="CW95" s="36">
        <v>1</v>
      </c>
      <c r="CX95" s="36">
        <v>31</v>
      </c>
      <c r="CY95" s="36">
        <v>18.920000000000002</v>
      </c>
      <c r="CZ95" s="36">
        <v>1</v>
      </c>
      <c r="DA95" s="36">
        <v>32</v>
      </c>
      <c r="DZ95" s="36">
        <v>18</v>
      </c>
      <c r="EA95" s="36">
        <v>19</v>
      </c>
      <c r="EM95" s="36">
        <v>18</v>
      </c>
      <c r="EN95" s="36" t="s">
        <v>510</v>
      </c>
      <c r="EO95" s="36" t="s">
        <v>503</v>
      </c>
      <c r="EP95" s="36">
        <v>10</v>
      </c>
      <c r="EQ95" s="36" t="s">
        <v>816</v>
      </c>
      <c r="ER95" s="36" t="s">
        <v>818</v>
      </c>
      <c r="ES95" s="36">
        <v>2</v>
      </c>
      <c r="ET95" s="36" t="s">
        <v>575</v>
      </c>
      <c r="EU95" s="36">
        <v>2</v>
      </c>
      <c r="EV95" s="36" t="s">
        <v>512</v>
      </c>
      <c r="EW95" s="36">
        <v>18</v>
      </c>
      <c r="EX95" s="36">
        <v>12.58</v>
      </c>
      <c r="EY95" s="36">
        <v>5</v>
      </c>
      <c r="EZ95" s="36">
        <v>18</v>
      </c>
      <c r="FA95" s="36" t="s">
        <v>513</v>
      </c>
      <c r="HJ95" s="36">
        <v>18.54</v>
      </c>
      <c r="HK95" s="36">
        <v>10.44</v>
      </c>
      <c r="HL95" s="36">
        <v>0.19</v>
      </c>
      <c r="HM95" s="36">
        <v>18.54</v>
      </c>
      <c r="HN95" s="36" t="s">
        <v>513</v>
      </c>
      <c r="HO95" s="36">
        <v>18.920000000000002</v>
      </c>
      <c r="HP95" s="36">
        <v>10.93</v>
      </c>
      <c r="HQ95" s="36">
        <v>3.13</v>
      </c>
      <c r="HR95" s="36">
        <v>18.920000000000002</v>
      </c>
      <c r="HS95" s="36" t="s">
        <v>513</v>
      </c>
      <c r="TW95" s="36" t="s">
        <v>523</v>
      </c>
      <c r="TX95" s="36" t="s">
        <v>515</v>
      </c>
      <c r="TY95" s="36">
        <v>1</v>
      </c>
      <c r="TZ95" s="36" t="s">
        <v>816</v>
      </c>
      <c r="UA95" s="36" t="s">
        <v>818</v>
      </c>
      <c r="UB95" s="36">
        <v>2</v>
      </c>
      <c r="UC95" s="36" t="s">
        <v>575</v>
      </c>
      <c r="UD95" s="36">
        <v>3</v>
      </c>
      <c r="UE95" s="36" t="s">
        <v>516</v>
      </c>
      <c r="UF95" s="36">
        <v>17.670000000000002</v>
      </c>
      <c r="UG95" s="36">
        <v>13.14</v>
      </c>
      <c r="UH95" s="36">
        <v>7.03</v>
      </c>
      <c r="UI95" s="36">
        <v>19</v>
      </c>
      <c r="UJ95" s="36" t="s">
        <v>513</v>
      </c>
      <c r="WS95" s="36">
        <v>15.05</v>
      </c>
      <c r="WT95" s="36">
        <v>11.04</v>
      </c>
      <c r="WU95" s="36">
        <v>3.7</v>
      </c>
      <c r="WV95" s="36">
        <v>18.48</v>
      </c>
      <c r="WW95" s="36" t="s">
        <v>513</v>
      </c>
      <c r="WX95" s="36">
        <v>15</v>
      </c>
      <c r="WY95" s="36">
        <v>11.43</v>
      </c>
      <c r="WZ95" s="36">
        <v>3</v>
      </c>
      <c r="XA95" s="36">
        <v>18</v>
      </c>
      <c r="XB95" s="36" t="s">
        <v>513</v>
      </c>
      <c r="ZF95" s="36">
        <v>18.57</v>
      </c>
      <c r="ZG95" s="36">
        <v>14.49</v>
      </c>
      <c r="ZH95" s="36">
        <v>10.33</v>
      </c>
      <c r="ZI95" s="36">
        <v>18.86</v>
      </c>
      <c r="ZJ95" s="36" t="s">
        <v>513</v>
      </c>
      <c r="ABS95" s="36">
        <v>15.51</v>
      </c>
      <c r="ABT95" s="36">
        <v>9.33</v>
      </c>
      <c r="ABU95" s="36">
        <v>3.55</v>
      </c>
      <c r="ABV95" s="36">
        <v>16.41</v>
      </c>
      <c r="ABW95" s="36" t="s">
        <v>513</v>
      </c>
      <c r="ABX95" s="36">
        <v>15.5</v>
      </c>
      <c r="ABY95" s="36">
        <v>13.1</v>
      </c>
      <c r="ABZ95" s="36">
        <v>7</v>
      </c>
      <c r="ACA95" s="36">
        <v>16</v>
      </c>
      <c r="ACB95" s="36" t="s">
        <v>513</v>
      </c>
      <c r="AEF95" s="36">
        <v>16.5</v>
      </c>
      <c r="AEG95" s="36">
        <v>14.92</v>
      </c>
      <c r="AEH95" s="36">
        <v>10</v>
      </c>
      <c r="AEI95" s="36">
        <v>19.25</v>
      </c>
      <c r="AEJ95" s="36" t="s">
        <v>513</v>
      </c>
      <c r="AGS95" s="36">
        <v>14.88</v>
      </c>
      <c r="AGT95" s="36">
        <v>10.65</v>
      </c>
      <c r="AGU95" s="36">
        <v>6.31</v>
      </c>
      <c r="AGV95" s="36">
        <v>16.649999999999999</v>
      </c>
      <c r="AGW95" s="36" t="s">
        <v>513</v>
      </c>
      <c r="AGX95" s="36">
        <v>18.5</v>
      </c>
      <c r="AGY95" s="36">
        <v>10.55</v>
      </c>
      <c r="AGZ95" s="36">
        <v>1</v>
      </c>
      <c r="AHA95" s="36">
        <v>18.5</v>
      </c>
      <c r="AHB95" s="36" t="s">
        <v>513</v>
      </c>
    </row>
    <row r="96" spans="1:886" x14ac:dyDescent="0.2">
      <c r="A96" s="4">
        <v>137</v>
      </c>
      <c r="B96" s="5" t="s">
        <v>1090</v>
      </c>
      <c r="C96" s="26">
        <f t="shared" si="90"/>
        <v>249.74833333333333</v>
      </c>
      <c r="D96" s="4">
        <f t="shared" si="62"/>
        <v>0</v>
      </c>
      <c r="E96" s="35">
        <f t="shared" si="63"/>
        <v>249.74833333333333</v>
      </c>
      <c r="F96" s="4">
        <v>107137</v>
      </c>
      <c r="G96" s="5" t="s">
        <v>880</v>
      </c>
      <c r="H96" s="5" t="s">
        <v>881</v>
      </c>
      <c r="I96" s="5" t="s">
        <v>499</v>
      </c>
      <c r="J96" s="4" t="s">
        <v>500</v>
      </c>
      <c r="K96" s="5" t="s">
        <v>501</v>
      </c>
      <c r="L96" s="5" t="s">
        <v>1048</v>
      </c>
      <c r="M96" s="4" t="s">
        <v>816</v>
      </c>
      <c r="N96" s="5" t="s">
        <v>882</v>
      </c>
      <c r="Q96" s="6">
        <f>CHOOSE(MATCH(M96,{"P";"S";"ST2S";"STMG";"ES";"L";"DAEU";"STL";"STI2D";"SCI";"PA";"STAV"},0),0,100,15,0,5,0,0,10,0,20,10,10)</f>
        <v>15</v>
      </c>
      <c r="R96" s="4">
        <v>1</v>
      </c>
      <c r="S96" s="4">
        <v>1</v>
      </c>
      <c r="T96" s="4">
        <v>1</v>
      </c>
      <c r="U96" s="4">
        <f t="shared" si="64"/>
        <v>1</v>
      </c>
      <c r="V96" s="4">
        <v>4</v>
      </c>
      <c r="W96" s="10">
        <f t="shared" si="65"/>
        <v>50</v>
      </c>
      <c r="Y96" s="4" t="s">
        <v>529</v>
      </c>
      <c r="Z96" s="12">
        <f>CHOOSE(MATCH(Y96,{"Faible";"Moyen";"Assez bon";"Bon";"Très bon"},0),-5,0,0,5,10)</f>
        <v>0</v>
      </c>
      <c r="AA96" s="15">
        <v>15.56</v>
      </c>
      <c r="AB96" s="4">
        <v>3</v>
      </c>
      <c r="AC96" s="4">
        <v>9.6300000000000008</v>
      </c>
      <c r="AD96" s="4">
        <f t="shared" si="66"/>
        <v>5.93</v>
      </c>
      <c r="AE96" s="4">
        <f t="shared" si="67"/>
        <v>27</v>
      </c>
      <c r="AF96" s="12">
        <f t="shared" si="68"/>
        <v>85.539999999999992</v>
      </c>
      <c r="AI96" s="4"/>
      <c r="AJ96" s="4">
        <f t="shared" si="69"/>
        <v>0</v>
      </c>
      <c r="AK96" s="4">
        <f t="shared" si="70"/>
        <v>30</v>
      </c>
      <c r="AL96" s="12">
        <f t="shared" si="71"/>
        <v>30</v>
      </c>
      <c r="AM96" s="5"/>
      <c r="AN96" s="4"/>
      <c r="AO96" s="4"/>
      <c r="AP96" s="4">
        <f t="shared" si="72"/>
        <v>0</v>
      </c>
      <c r="AQ96" s="4">
        <f t="shared" si="92"/>
        <v>30</v>
      </c>
      <c r="AR96" s="12">
        <f t="shared" si="73"/>
        <v>30</v>
      </c>
      <c r="AS96" s="20">
        <f t="shared" si="74"/>
        <v>145.54</v>
      </c>
      <c r="AT96" s="4">
        <v>13</v>
      </c>
      <c r="AU96" s="4">
        <v>12</v>
      </c>
      <c r="AW96" s="24">
        <f t="shared" si="75"/>
        <v>158.04</v>
      </c>
      <c r="AX96" s="28">
        <f t="shared" si="76"/>
        <v>223.04</v>
      </c>
      <c r="AY96" s="41">
        <f t="shared" si="77"/>
        <v>16.356666666666666</v>
      </c>
      <c r="AZ96" s="41">
        <f t="shared" si="78"/>
        <v>14.183333333333335</v>
      </c>
      <c r="BA96" s="9">
        <f t="shared" si="79"/>
        <v>2.1733333333333302</v>
      </c>
      <c r="BB96" s="43">
        <f t="shared" si="80"/>
        <v>53.416666666666657</v>
      </c>
      <c r="BC96" s="41">
        <f t="shared" si="81"/>
        <v>0</v>
      </c>
      <c r="BD96" s="41">
        <f t="shared" si="82"/>
        <v>0</v>
      </c>
      <c r="BE96" s="9">
        <f t="shared" si="83"/>
        <v>0</v>
      </c>
      <c r="BF96" s="43">
        <f t="shared" si="84"/>
        <v>0</v>
      </c>
      <c r="BG96" s="41">
        <f t="shared" si="85"/>
        <v>0</v>
      </c>
      <c r="BH96" s="41">
        <f t="shared" si="86"/>
        <v>0</v>
      </c>
      <c r="BI96" s="9">
        <f t="shared" si="87"/>
        <v>0</v>
      </c>
      <c r="BJ96" s="43">
        <f t="shared" si="88"/>
        <v>0</v>
      </c>
      <c r="BK96" s="45">
        <f t="shared" si="89"/>
        <v>53.416666666666657</v>
      </c>
      <c r="CV96" s="36">
        <v>18.600000000000001</v>
      </c>
      <c r="CW96" s="36">
        <v>1</v>
      </c>
      <c r="CX96" s="36">
        <v>32</v>
      </c>
      <c r="CY96" s="36">
        <v>17.8</v>
      </c>
      <c r="CZ96" s="36">
        <v>3</v>
      </c>
      <c r="DA96" s="36">
        <v>32</v>
      </c>
      <c r="DZ96" s="36">
        <v>13</v>
      </c>
      <c r="EA96" s="36">
        <v>12</v>
      </c>
      <c r="EM96" s="36">
        <v>18</v>
      </c>
      <c r="EN96" s="36" t="s">
        <v>510</v>
      </c>
      <c r="EO96" s="36" t="s">
        <v>503</v>
      </c>
      <c r="EP96" s="36">
        <v>10</v>
      </c>
      <c r="EQ96" s="36" t="s">
        <v>816</v>
      </c>
      <c r="ER96" s="36" t="s">
        <v>818</v>
      </c>
      <c r="ES96" s="36">
        <v>2</v>
      </c>
      <c r="ET96" s="36" t="s">
        <v>575</v>
      </c>
      <c r="EU96" s="36">
        <v>2</v>
      </c>
      <c r="EV96" s="36" t="s">
        <v>512</v>
      </c>
      <c r="EW96" s="36">
        <v>15.56</v>
      </c>
      <c r="EX96" s="36">
        <v>9.6300000000000008</v>
      </c>
      <c r="EY96" s="36">
        <v>2.35</v>
      </c>
      <c r="EZ96" s="36">
        <v>19.22</v>
      </c>
      <c r="FA96" s="36" t="s">
        <v>513</v>
      </c>
      <c r="HJ96" s="36">
        <v>18.600000000000001</v>
      </c>
      <c r="HK96" s="36">
        <v>9.81</v>
      </c>
      <c r="HL96" s="36">
        <v>1.38</v>
      </c>
      <c r="HM96" s="36">
        <v>18.600000000000001</v>
      </c>
      <c r="HN96" s="36" t="s">
        <v>513</v>
      </c>
      <c r="HO96" s="36">
        <v>17.8</v>
      </c>
      <c r="HP96" s="36">
        <v>10.77</v>
      </c>
      <c r="HQ96" s="36">
        <v>3.58</v>
      </c>
      <c r="HR96" s="36">
        <v>18.809999999999999</v>
      </c>
      <c r="HS96" s="36" t="s">
        <v>513</v>
      </c>
      <c r="TW96" s="36" t="s">
        <v>523</v>
      </c>
      <c r="TX96" s="36" t="s">
        <v>515</v>
      </c>
      <c r="TY96" s="36">
        <v>1</v>
      </c>
      <c r="TZ96" s="36" t="s">
        <v>816</v>
      </c>
      <c r="UA96" s="36" t="s">
        <v>818</v>
      </c>
      <c r="UB96" s="36">
        <v>2</v>
      </c>
      <c r="UC96" s="36" t="s">
        <v>575</v>
      </c>
      <c r="UD96" s="36">
        <v>3</v>
      </c>
      <c r="UE96" s="36" t="s">
        <v>516</v>
      </c>
      <c r="UF96" s="36">
        <v>15.5</v>
      </c>
      <c r="UG96" s="36">
        <v>13.14</v>
      </c>
      <c r="UH96" s="36">
        <v>7.03</v>
      </c>
      <c r="UI96" s="36">
        <v>19</v>
      </c>
      <c r="UJ96" s="36" t="s">
        <v>513</v>
      </c>
      <c r="WS96" s="36">
        <v>17.36</v>
      </c>
      <c r="WT96" s="36">
        <v>11.04</v>
      </c>
      <c r="WU96" s="36">
        <v>3.7</v>
      </c>
      <c r="WV96" s="36">
        <v>18.48</v>
      </c>
      <c r="WW96" s="36" t="s">
        <v>513</v>
      </c>
      <c r="WX96" s="36">
        <v>18</v>
      </c>
      <c r="WY96" s="36">
        <v>11.43</v>
      </c>
      <c r="WZ96" s="36">
        <v>3</v>
      </c>
      <c r="XA96" s="36">
        <v>18</v>
      </c>
      <c r="XB96" s="36" t="s">
        <v>513</v>
      </c>
      <c r="ZF96" s="36">
        <v>16.57</v>
      </c>
      <c r="ZG96" s="36">
        <v>14.49</v>
      </c>
      <c r="ZH96" s="36">
        <v>10.33</v>
      </c>
      <c r="ZI96" s="36">
        <v>18.86</v>
      </c>
      <c r="ZJ96" s="36" t="s">
        <v>513</v>
      </c>
      <c r="ABS96" s="36">
        <v>15.31</v>
      </c>
      <c r="ABT96" s="36">
        <v>9.33</v>
      </c>
      <c r="ABU96" s="36">
        <v>3.55</v>
      </c>
      <c r="ABV96" s="36">
        <v>16.41</v>
      </c>
      <c r="ABW96" s="36" t="s">
        <v>513</v>
      </c>
      <c r="ABX96" s="36">
        <v>15.5</v>
      </c>
      <c r="ABY96" s="36">
        <v>13.1</v>
      </c>
      <c r="ABZ96" s="36">
        <v>7</v>
      </c>
      <c r="ACA96" s="36">
        <v>16</v>
      </c>
      <c r="ACB96" s="36" t="s">
        <v>513</v>
      </c>
      <c r="AEF96" s="36">
        <v>17</v>
      </c>
      <c r="AEG96" s="36">
        <v>14.92</v>
      </c>
      <c r="AEH96" s="36">
        <v>10</v>
      </c>
      <c r="AEI96" s="36">
        <v>19.25</v>
      </c>
      <c r="AEJ96" s="36" t="s">
        <v>513</v>
      </c>
      <c r="AGS96" s="36">
        <v>15.58</v>
      </c>
      <c r="AGT96" s="36">
        <v>10.65</v>
      </c>
      <c r="AGU96" s="36">
        <v>6.31</v>
      </c>
      <c r="AGV96" s="36">
        <v>16.649999999999999</v>
      </c>
      <c r="AGW96" s="36" t="s">
        <v>513</v>
      </c>
      <c r="AGX96" s="36">
        <v>15.5</v>
      </c>
      <c r="AGY96" s="36">
        <v>10.55</v>
      </c>
      <c r="AGZ96" s="36">
        <v>1</v>
      </c>
      <c r="AHA96" s="36">
        <v>18.5</v>
      </c>
      <c r="AHB96" s="36" t="s">
        <v>513</v>
      </c>
    </row>
    <row r="97" spans="1:886" x14ac:dyDescent="0.2">
      <c r="A97" s="4">
        <v>137</v>
      </c>
      <c r="B97" s="5" t="s">
        <v>1090</v>
      </c>
      <c r="C97" s="26">
        <f t="shared" si="90"/>
        <v>153.75515151515151</v>
      </c>
      <c r="D97" s="4">
        <f t="shared" si="62"/>
        <v>0</v>
      </c>
      <c r="E97" s="35">
        <f t="shared" si="63"/>
        <v>153.75515151515151</v>
      </c>
      <c r="F97" s="4">
        <v>107169</v>
      </c>
      <c r="G97" s="5" t="s">
        <v>814</v>
      </c>
      <c r="H97" s="5" t="s">
        <v>815</v>
      </c>
      <c r="I97" s="5" t="s">
        <v>499</v>
      </c>
      <c r="J97" s="4" t="s">
        <v>507</v>
      </c>
      <c r="K97" s="5" t="s">
        <v>501</v>
      </c>
      <c r="L97" s="5" t="s">
        <v>1048</v>
      </c>
      <c r="M97" s="4" t="s">
        <v>816</v>
      </c>
      <c r="N97" s="5" t="s">
        <v>817</v>
      </c>
      <c r="Q97" s="6">
        <f>CHOOSE(MATCH(M97,{"P";"S";"ST2S";"STMG";"ES";"L";"DAEU";"STL";"STI2D";"SCI";"PA";"STAV"},0),0,100,15,0,5,0,0,10,0,20,10,10)</f>
        <v>15</v>
      </c>
      <c r="R97" s="4">
        <v>3</v>
      </c>
      <c r="S97" s="4">
        <v>3</v>
      </c>
      <c r="T97" s="4">
        <v>3</v>
      </c>
      <c r="U97" s="4">
        <f t="shared" si="64"/>
        <v>2</v>
      </c>
      <c r="V97" s="4">
        <v>3</v>
      </c>
      <c r="W97" s="10">
        <f t="shared" si="65"/>
        <v>18.181818181818183</v>
      </c>
      <c r="Y97" s="4" t="s">
        <v>529</v>
      </c>
      <c r="Z97" s="12">
        <f>CHOOSE(MATCH(Y97,{"Faible";"Moyen";"Assez bon";"Bon";"Très bon"},0),-5,0,0,5,10)</f>
        <v>0</v>
      </c>
      <c r="AA97" s="15">
        <v>10</v>
      </c>
      <c r="AB97" s="4">
        <v>23</v>
      </c>
      <c r="AC97" s="4">
        <v>12.58</v>
      </c>
      <c r="AD97" s="4">
        <f t="shared" si="66"/>
        <v>-2.58</v>
      </c>
      <c r="AE97" s="4">
        <f t="shared" si="67"/>
        <v>7</v>
      </c>
      <c r="AF97" s="12">
        <f t="shared" si="68"/>
        <v>31.84</v>
      </c>
      <c r="AI97" s="4"/>
      <c r="AJ97" s="4">
        <f t="shared" si="69"/>
        <v>0</v>
      </c>
      <c r="AK97" s="4">
        <f t="shared" si="70"/>
        <v>30</v>
      </c>
      <c r="AL97" s="12">
        <f t="shared" si="71"/>
        <v>30</v>
      </c>
      <c r="AM97" s="5"/>
      <c r="AN97" s="4"/>
      <c r="AO97" s="4"/>
      <c r="AP97" s="4">
        <f t="shared" si="72"/>
        <v>0</v>
      </c>
      <c r="AQ97" s="4">
        <f t="shared" si="92"/>
        <v>30</v>
      </c>
      <c r="AR97" s="12">
        <f t="shared" si="73"/>
        <v>30</v>
      </c>
      <c r="AS97" s="20">
        <f t="shared" si="74"/>
        <v>91.84</v>
      </c>
      <c r="AT97" s="4">
        <v>10</v>
      </c>
      <c r="AU97" s="4">
        <v>10</v>
      </c>
      <c r="AW97" s="24">
        <f t="shared" si="75"/>
        <v>101.84</v>
      </c>
      <c r="AX97" s="28">
        <f t="shared" si="76"/>
        <v>135.02181818181819</v>
      </c>
      <c r="AY97" s="41">
        <f t="shared" si="77"/>
        <v>13.166666666666666</v>
      </c>
      <c r="AZ97" s="41">
        <f t="shared" si="78"/>
        <v>14.183333333333335</v>
      </c>
      <c r="BA97" s="9">
        <f t="shared" si="79"/>
        <v>-1.0166666666666693</v>
      </c>
      <c r="BB97" s="43">
        <f t="shared" si="80"/>
        <v>37.466666666666661</v>
      </c>
      <c r="BC97" s="41">
        <f t="shared" si="81"/>
        <v>0</v>
      </c>
      <c r="BD97" s="41">
        <f t="shared" si="82"/>
        <v>0</v>
      </c>
      <c r="BE97" s="9">
        <f t="shared" si="83"/>
        <v>0</v>
      </c>
      <c r="BF97" s="43">
        <f t="shared" si="84"/>
        <v>0</v>
      </c>
      <c r="BG97" s="41">
        <f t="shared" si="85"/>
        <v>0</v>
      </c>
      <c r="BH97" s="41">
        <f t="shared" si="86"/>
        <v>0</v>
      </c>
      <c r="BI97" s="9">
        <f t="shared" si="87"/>
        <v>0</v>
      </c>
      <c r="BJ97" s="43">
        <f t="shared" si="88"/>
        <v>0</v>
      </c>
      <c r="BK97" s="45">
        <f t="shared" si="89"/>
        <v>37.466666666666661</v>
      </c>
      <c r="CV97" s="36">
        <v>7.89</v>
      </c>
      <c r="CW97" s="36">
        <v>23</v>
      </c>
      <c r="CX97" s="36">
        <v>31</v>
      </c>
      <c r="CY97" s="36">
        <v>10.17</v>
      </c>
      <c r="CZ97" s="36">
        <v>19</v>
      </c>
      <c r="DA97" s="36">
        <v>32</v>
      </c>
      <c r="DZ97" s="36">
        <v>10</v>
      </c>
      <c r="EA97" s="36">
        <v>10</v>
      </c>
      <c r="EN97" s="36" t="s">
        <v>510</v>
      </c>
      <c r="EO97" s="36" t="s">
        <v>503</v>
      </c>
      <c r="EP97" s="36">
        <v>10</v>
      </c>
      <c r="EQ97" s="36" t="s">
        <v>816</v>
      </c>
      <c r="ER97" s="36" t="s">
        <v>818</v>
      </c>
      <c r="ES97" s="36">
        <v>2</v>
      </c>
      <c r="ET97" s="36" t="s">
        <v>575</v>
      </c>
      <c r="EU97" s="36">
        <v>2</v>
      </c>
      <c r="EV97" s="36" t="s">
        <v>512</v>
      </c>
      <c r="EW97" s="36">
        <v>10</v>
      </c>
      <c r="EX97" s="36">
        <v>12.58</v>
      </c>
      <c r="EY97" s="36">
        <v>5</v>
      </c>
      <c r="EZ97" s="36">
        <v>18</v>
      </c>
      <c r="FA97" s="36" t="s">
        <v>513</v>
      </c>
      <c r="HJ97" s="36">
        <v>7.89</v>
      </c>
      <c r="HK97" s="36">
        <v>10.44</v>
      </c>
      <c r="HL97" s="36">
        <v>0.19</v>
      </c>
      <c r="HM97" s="36">
        <v>18.54</v>
      </c>
      <c r="HN97" s="36" t="s">
        <v>513</v>
      </c>
      <c r="HO97" s="36">
        <v>10.17</v>
      </c>
      <c r="HP97" s="36">
        <v>10.93</v>
      </c>
      <c r="HQ97" s="36">
        <v>3.13</v>
      </c>
      <c r="HR97" s="36">
        <v>18.920000000000002</v>
      </c>
      <c r="HS97" s="36" t="s">
        <v>513</v>
      </c>
      <c r="TW97" s="36" t="s">
        <v>523</v>
      </c>
      <c r="TX97" s="36" t="s">
        <v>515</v>
      </c>
      <c r="TY97" s="36">
        <v>1</v>
      </c>
      <c r="TZ97" s="36" t="s">
        <v>816</v>
      </c>
      <c r="UA97" s="36" t="s">
        <v>818</v>
      </c>
      <c r="UB97" s="36">
        <v>2</v>
      </c>
      <c r="UC97" s="36" t="s">
        <v>575</v>
      </c>
      <c r="UD97" s="36">
        <v>3</v>
      </c>
      <c r="UE97" s="36" t="s">
        <v>516</v>
      </c>
      <c r="UF97" s="36">
        <v>9.5</v>
      </c>
      <c r="UG97" s="36">
        <v>13.14</v>
      </c>
      <c r="UH97" s="36">
        <v>7.03</v>
      </c>
      <c r="UI97" s="36">
        <v>19</v>
      </c>
      <c r="UJ97" s="36" t="s">
        <v>513</v>
      </c>
      <c r="WS97" s="36">
        <v>6.24</v>
      </c>
      <c r="WT97" s="36">
        <v>11.04</v>
      </c>
      <c r="WU97" s="36">
        <v>3.7</v>
      </c>
      <c r="WV97" s="36">
        <v>18.48</v>
      </c>
      <c r="WW97" s="36" t="s">
        <v>513</v>
      </c>
      <c r="WX97" s="36">
        <v>8.5</v>
      </c>
      <c r="WY97" s="36">
        <v>11.43</v>
      </c>
      <c r="WZ97" s="36">
        <v>3</v>
      </c>
      <c r="XA97" s="36">
        <v>18</v>
      </c>
      <c r="XB97" s="36" t="s">
        <v>513</v>
      </c>
      <c r="ZF97" s="36">
        <v>16</v>
      </c>
      <c r="ZG97" s="36">
        <v>14.49</v>
      </c>
      <c r="ZH97" s="36">
        <v>10.33</v>
      </c>
      <c r="ZI97" s="36">
        <v>18.86</v>
      </c>
      <c r="ZJ97" s="36" t="s">
        <v>513</v>
      </c>
      <c r="ABS97" s="36">
        <v>3.55</v>
      </c>
      <c r="ABT97" s="36">
        <v>9.33</v>
      </c>
      <c r="ABU97" s="36">
        <v>3.55</v>
      </c>
      <c r="ABV97" s="36">
        <v>16.41</v>
      </c>
      <c r="ABW97" s="36" t="s">
        <v>513</v>
      </c>
      <c r="ABX97" s="36">
        <v>15</v>
      </c>
      <c r="ABY97" s="36">
        <v>13.1</v>
      </c>
      <c r="ABZ97" s="36">
        <v>7</v>
      </c>
      <c r="ACA97" s="36">
        <v>16</v>
      </c>
      <c r="ACB97" s="36" t="s">
        <v>513</v>
      </c>
      <c r="AEF97" s="36">
        <v>14</v>
      </c>
      <c r="AEG97" s="36">
        <v>14.92</v>
      </c>
      <c r="AEH97" s="36">
        <v>10</v>
      </c>
      <c r="AEI97" s="36">
        <v>19.25</v>
      </c>
      <c r="AEJ97" s="36" t="s">
        <v>513</v>
      </c>
      <c r="AGS97" s="36">
        <v>7.33</v>
      </c>
      <c r="AGT97" s="36">
        <v>10.65</v>
      </c>
      <c r="AGU97" s="36">
        <v>6.31</v>
      </c>
      <c r="AGV97" s="36">
        <v>16.649999999999999</v>
      </c>
      <c r="AGW97" s="36" t="s">
        <v>513</v>
      </c>
      <c r="AGX97" s="36">
        <v>8.5</v>
      </c>
      <c r="AGY97" s="36">
        <v>10.55</v>
      </c>
      <c r="AGZ97" s="36">
        <v>1</v>
      </c>
      <c r="AHA97" s="36">
        <v>18.5</v>
      </c>
      <c r="AHB97" s="36" t="s">
        <v>513</v>
      </c>
    </row>
    <row r="98" spans="1:886" x14ac:dyDescent="0.2">
      <c r="A98" s="4">
        <v>137</v>
      </c>
      <c r="B98" s="5" t="s">
        <v>1091</v>
      </c>
      <c r="C98" s="26">
        <f t="shared" si="90"/>
        <v>397.65499999999997</v>
      </c>
      <c r="D98" s="4">
        <f t="shared" si="62"/>
        <v>5</v>
      </c>
      <c r="E98" s="35">
        <f t="shared" si="63"/>
        <v>402.65499999999997</v>
      </c>
      <c r="F98" s="4">
        <v>107171</v>
      </c>
      <c r="G98" s="5" t="s">
        <v>819</v>
      </c>
      <c r="H98" s="5" t="s">
        <v>820</v>
      </c>
      <c r="I98" s="5" t="s">
        <v>499</v>
      </c>
      <c r="J98" s="4" t="s">
        <v>500</v>
      </c>
      <c r="K98" s="5" t="s">
        <v>501</v>
      </c>
      <c r="L98" s="5" t="s">
        <v>1048</v>
      </c>
      <c r="M98" s="4" t="s">
        <v>504</v>
      </c>
      <c r="N98" s="5" t="s">
        <v>644</v>
      </c>
      <c r="O98" s="4" t="s">
        <v>1052</v>
      </c>
      <c r="Q98" s="6">
        <f>CHOOSE(MATCH(M98,{"P";"S";"ST2S";"STMG";"ES";"L";"DAEU";"STL";"STI2D";"SCI";"PA";"STAV"},0),0,100,15,0,5,0,0,10,0,20,10,10)</f>
        <v>100</v>
      </c>
      <c r="R98" s="4">
        <v>2</v>
      </c>
      <c r="S98" s="4">
        <v>1</v>
      </c>
      <c r="T98" s="4">
        <v>1</v>
      </c>
      <c r="U98" s="4">
        <f t="shared" si="64"/>
        <v>1</v>
      </c>
      <c r="V98" s="4">
        <v>4</v>
      </c>
      <c r="W98" s="10">
        <f t="shared" si="65"/>
        <v>40</v>
      </c>
      <c r="Y98" s="4" t="s">
        <v>568</v>
      </c>
      <c r="Z98" s="12">
        <f>CHOOSE(MATCH(Y98,{"Faible";"Moyen";"Assez bon";"Bon";"Très bon"},0),-5,0,0,5,10)</f>
        <v>5</v>
      </c>
      <c r="AA98" s="15">
        <v>12</v>
      </c>
      <c r="AB98" s="4">
        <v>13</v>
      </c>
      <c r="AC98" s="4">
        <v>11.89</v>
      </c>
      <c r="AD98" s="4">
        <f t="shared" si="66"/>
        <v>0.10999999999999943</v>
      </c>
      <c r="AE98" s="4">
        <f t="shared" si="67"/>
        <v>17</v>
      </c>
      <c r="AF98" s="12">
        <f t="shared" si="68"/>
        <v>53.22</v>
      </c>
      <c r="AG98" s="4">
        <v>12.62</v>
      </c>
      <c r="AH98" s="4">
        <v>9</v>
      </c>
      <c r="AI98" s="4">
        <v>10.61</v>
      </c>
      <c r="AJ98" s="4">
        <f t="shared" si="69"/>
        <v>2.0099999999999998</v>
      </c>
      <c r="AK98" s="4">
        <f t="shared" si="70"/>
        <v>21</v>
      </c>
      <c r="AL98" s="12">
        <f t="shared" si="71"/>
        <v>62.879999999999995</v>
      </c>
      <c r="AM98" s="5">
        <v>12.52</v>
      </c>
      <c r="AN98" s="4"/>
      <c r="AO98" s="4">
        <v>11.41</v>
      </c>
      <c r="AP98" s="4">
        <f t="shared" si="72"/>
        <v>1.1099999999999994</v>
      </c>
      <c r="AQ98" s="4">
        <v>0</v>
      </c>
      <c r="AR98" s="12">
        <f t="shared" si="73"/>
        <v>39.78</v>
      </c>
      <c r="AS98" s="20">
        <f t="shared" si="74"/>
        <v>155.88</v>
      </c>
      <c r="AT98" s="4">
        <v>18</v>
      </c>
      <c r="AU98" s="4">
        <v>16</v>
      </c>
      <c r="AV98" s="4">
        <v>17</v>
      </c>
      <c r="AW98" s="24">
        <f t="shared" si="75"/>
        <v>181.38</v>
      </c>
      <c r="AX98" s="28">
        <f t="shared" si="76"/>
        <v>321.38</v>
      </c>
      <c r="AY98" s="41">
        <f t="shared" si="77"/>
        <v>14.266666666666666</v>
      </c>
      <c r="AZ98" s="41">
        <f t="shared" si="78"/>
        <v>11.876666666666667</v>
      </c>
      <c r="BA98" s="9">
        <f t="shared" si="79"/>
        <v>2.3899999999999988</v>
      </c>
      <c r="BB98" s="43">
        <f t="shared" si="80"/>
        <v>47.58</v>
      </c>
      <c r="BC98" s="41">
        <f t="shared" si="81"/>
        <v>16.463333333333335</v>
      </c>
      <c r="BD98" s="41">
        <f t="shared" si="82"/>
        <v>12.666666666666666</v>
      </c>
      <c r="BE98" s="9">
        <f t="shared" si="83"/>
        <v>3.7966666666666686</v>
      </c>
      <c r="BF98" s="43">
        <f t="shared" si="84"/>
        <v>56.983333333333334</v>
      </c>
      <c r="BG98" s="41">
        <f t="shared" si="85"/>
        <v>14.253333333333332</v>
      </c>
      <c r="BH98" s="41">
        <f t="shared" si="86"/>
        <v>11.64</v>
      </c>
      <c r="BI98" s="9">
        <f t="shared" si="87"/>
        <v>2.6133333333333315</v>
      </c>
      <c r="BJ98" s="43">
        <f t="shared" si="88"/>
        <v>47.986666666666665</v>
      </c>
      <c r="BK98" s="45">
        <f t="shared" si="89"/>
        <v>152.55000000000001</v>
      </c>
      <c r="BL98" s="36">
        <v>12.62</v>
      </c>
      <c r="BM98" s="36">
        <v>9</v>
      </c>
      <c r="BN98" s="36">
        <v>31</v>
      </c>
      <c r="DQ98" s="36">
        <v>14.36</v>
      </c>
      <c r="DR98" s="36">
        <v>3</v>
      </c>
      <c r="DS98" s="36">
        <v>5</v>
      </c>
      <c r="DZ98" s="36">
        <v>18</v>
      </c>
      <c r="EA98" s="36">
        <v>16</v>
      </c>
      <c r="EC98" s="36">
        <v>17</v>
      </c>
      <c r="EN98" s="36" t="s">
        <v>510</v>
      </c>
      <c r="EO98" s="36" t="s">
        <v>503</v>
      </c>
      <c r="EP98" s="36">
        <v>10</v>
      </c>
      <c r="EQ98" s="36" t="s">
        <v>504</v>
      </c>
      <c r="ER98" s="36" t="s">
        <v>506</v>
      </c>
      <c r="ES98" s="36">
        <v>1</v>
      </c>
      <c r="ET98" s="36" t="s">
        <v>511</v>
      </c>
      <c r="EU98" s="36">
        <v>2</v>
      </c>
      <c r="EV98" s="36" t="s">
        <v>512</v>
      </c>
      <c r="EW98" s="36">
        <v>12</v>
      </c>
      <c r="EX98" s="36">
        <v>11.89</v>
      </c>
      <c r="EY98" s="36">
        <v>5.5</v>
      </c>
      <c r="EZ98" s="36">
        <v>17.5</v>
      </c>
      <c r="FA98" s="36" t="s">
        <v>513</v>
      </c>
      <c r="FB98" s="36">
        <v>12.62</v>
      </c>
      <c r="FC98" s="36">
        <v>10.61</v>
      </c>
      <c r="FD98" s="36">
        <v>5.05</v>
      </c>
      <c r="FE98" s="36">
        <v>16.45</v>
      </c>
      <c r="FF98" s="36" t="s">
        <v>513</v>
      </c>
      <c r="FG98" s="36">
        <v>12.52</v>
      </c>
      <c r="FH98" s="36">
        <v>11.41</v>
      </c>
      <c r="FI98" s="36">
        <v>5.7</v>
      </c>
      <c r="FJ98" s="36">
        <v>17.59</v>
      </c>
      <c r="FK98" s="36" t="s">
        <v>513</v>
      </c>
      <c r="ID98" s="36">
        <v>14.36</v>
      </c>
      <c r="IE98" s="36">
        <v>14.75</v>
      </c>
      <c r="IF98" s="36">
        <v>4.4000000000000004</v>
      </c>
      <c r="IG98" s="36">
        <v>20</v>
      </c>
      <c r="IH98" s="36" t="s">
        <v>513</v>
      </c>
      <c r="TW98" s="36" t="s">
        <v>523</v>
      </c>
      <c r="TX98" s="36" t="s">
        <v>515</v>
      </c>
      <c r="TY98" s="36">
        <v>1</v>
      </c>
      <c r="TZ98" s="36" t="s">
        <v>504</v>
      </c>
      <c r="UA98" s="36" t="s">
        <v>506</v>
      </c>
      <c r="UB98" s="36">
        <v>1</v>
      </c>
      <c r="UC98" s="36" t="s">
        <v>511</v>
      </c>
      <c r="UD98" s="36">
        <v>3</v>
      </c>
      <c r="UE98" s="36" t="s">
        <v>516</v>
      </c>
      <c r="UF98" s="36">
        <v>14.1</v>
      </c>
      <c r="UG98" s="36">
        <v>11.83</v>
      </c>
      <c r="UH98" s="36">
        <v>5.83</v>
      </c>
      <c r="UI98" s="36">
        <v>15.33</v>
      </c>
      <c r="UJ98" s="36" t="s">
        <v>513</v>
      </c>
      <c r="UK98" s="36">
        <v>16.89</v>
      </c>
      <c r="UL98" s="36">
        <v>13.27</v>
      </c>
      <c r="UM98" s="36">
        <v>7.16</v>
      </c>
      <c r="UN98" s="36">
        <v>19.690000000000001</v>
      </c>
      <c r="UO98" s="36" t="s">
        <v>513</v>
      </c>
      <c r="UP98" s="36">
        <v>14.23</v>
      </c>
      <c r="UQ98" s="36">
        <v>11.38</v>
      </c>
      <c r="UR98" s="36">
        <v>7.15</v>
      </c>
      <c r="US98" s="36">
        <v>17.690000000000001</v>
      </c>
      <c r="UT98" s="36" t="s">
        <v>513</v>
      </c>
      <c r="ZF98" s="36">
        <v>15.9</v>
      </c>
      <c r="ZG98" s="36">
        <v>12.2</v>
      </c>
      <c r="ZH98" s="36">
        <v>4.9000000000000004</v>
      </c>
      <c r="ZI98" s="36">
        <v>17</v>
      </c>
      <c r="ZJ98" s="36" t="s">
        <v>513</v>
      </c>
      <c r="ZK98" s="36">
        <v>14.81</v>
      </c>
      <c r="ZL98" s="36">
        <v>10.85</v>
      </c>
      <c r="ZM98" s="36">
        <v>1.98</v>
      </c>
      <c r="ZN98" s="36">
        <v>18.46</v>
      </c>
      <c r="ZO98" s="36" t="s">
        <v>513</v>
      </c>
      <c r="ZP98" s="36">
        <v>14.77</v>
      </c>
      <c r="ZQ98" s="36">
        <v>11.86</v>
      </c>
      <c r="ZR98" s="36">
        <v>6.45</v>
      </c>
      <c r="ZS98" s="36">
        <v>17.760000000000002</v>
      </c>
      <c r="ZT98" s="36" t="s">
        <v>513</v>
      </c>
      <c r="AEF98" s="36">
        <v>12.8</v>
      </c>
      <c r="AEG98" s="36">
        <v>11.6</v>
      </c>
      <c r="AEH98" s="36">
        <v>4.9000000000000004</v>
      </c>
      <c r="AEI98" s="36">
        <v>17.3</v>
      </c>
      <c r="AEJ98" s="36" t="s">
        <v>513</v>
      </c>
      <c r="AEK98" s="36">
        <v>17.690000000000001</v>
      </c>
      <c r="AEL98" s="36">
        <v>13.88</v>
      </c>
      <c r="AEM98" s="36">
        <v>4.8499999999999996</v>
      </c>
      <c r="AEN98" s="36">
        <v>19.77</v>
      </c>
      <c r="AEO98" s="36" t="s">
        <v>513</v>
      </c>
      <c r="AEP98" s="36">
        <v>13.76</v>
      </c>
      <c r="AEQ98" s="36">
        <v>11.68</v>
      </c>
      <c r="AER98" s="36">
        <v>6.89</v>
      </c>
      <c r="AES98" s="36">
        <v>17.920000000000002</v>
      </c>
      <c r="AET98" s="36" t="s">
        <v>513</v>
      </c>
    </row>
    <row r="99" spans="1:886" x14ac:dyDescent="0.2">
      <c r="A99" s="4">
        <v>137</v>
      </c>
      <c r="B99" s="5" t="s">
        <v>1090</v>
      </c>
      <c r="C99" s="26">
        <f t="shared" si="90"/>
        <v>378.86809523809529</v>
      </c>
      <c r="D99" s="4">
        <f t="shared" ref="D99:D130" si="93">Z99</f>
        <v>5</v>
      </c>
      <c r="E99" s="35">
        <f t="shared" ref="E99:E130" si="94">C99+D99</f>
        <v>383.86809523809529</v>
      </c>
      <c r="F99" s="4">
        <v>107178</v>
      </c>
      <c r="G99" s="5" t="s">
        <v>821</v>
      </c>
      <c r="H99" s="5" t="s">
        <v>822</v>
      </c>
      <c r="I99" s="5" t="s">
        <v>499</v>
      </c>
      <c r="J99" s="4" t="s">
        <v>500</v>
      </c>
      <c r="K99" s="5" t="s">
        <v>501</v>
      </c>
      <c r="L99" s="5" t="s">
        <v>1048</v>
      </c>
      <c r="M99" s="4" t="s">
        <v>504</v>
      </c>
      <c r="N99" s="5" t="s">
        <v>644</v>
      </c>
      <c r="O99" s="4" t="s">
        <v>1052</v>
      </c>
      <c r="Q99" s="6">
        <f>CHOOSE(MATCH(M99,{"P";"S";"ST2S";"STMG";"ES";"L";"DAEU";"STL";"STI2D";"SCI";"PA";"STAV"},0),0,100,15,0,5,0,0,10,0,20,10,10)</f>
        <v>100</v>
      </c>
      <c r="R99" s="4">
        <v>2</v>
      </c>
      <c r="S99" s="4">
        <v>2</v>
      </c>
      <c r="T99" s="4">
        <v>2</v>
      </c>
      <c r="U99" s="4">
        <f t="shared" ref="U99:U130" si="95">5-V99</f>
        <v>1</v>
      </c>
      <c r="V99" s="4">
        <v>4</v>
      </c>
      <c r="W99" s="10">
        <f t="shared" ref="W99:W130" si="96">200/SUM(R99:U99)</f>
        <v>28.571428571428573</v>
      </c>
      <c r="Y99" s="4" t="s">
        <v>568</v>
      </c>
      <c r="Z99" s="12">
        <f>CHOOSE(MATCH(Y99,{"Faible";"Moyen";"Assez bon";"Bon";"Très bon"},0),-5,0,0,5,10)</f>
        <v>5</v>
      </c>
      <c r="AA99" s="15">
        <v>11</v>
      </c>
      <c r="AB99" s="4">
        <v>19</v>
      </c>
      <c r="AC99" s="4">
        <v>11.89</v>
      </c>
      <c r="AD99" s="4">
        <f t="shared" ref="AD99:AD130" si="97">AA99-AC99</f>
        <v>-0.89000000000000057</v>
      </c>
      <c r="AE99" s="4">
        <f t="shared" ref="AE99:AE130" si="98">30-AB99</f>
        <v>11</v>
      </c>
      <c r="AF99" s="12">
        <f t="shared" ref="AF99:AF130" si="99">AA99*3+AD99*2+AE99</f>
        <v>42.22</v>
      </c>
      <c r="AG99" s="4">
        <v>10.45</v>
      </c>
      <c r="AH99" s="4">
        <v>15</v>
      </c>
      <c r="AI99" s="4">
        <v>10.61</v>
      </c>
      <c r="AJ99" s="4">
        <f t="shared" ref="AJ99:AJ130" si="100">AG99-AI99</f>
        <v>-0.16000000000000014</v>
      </c>
      <c r="AK99" s="4">
        <f t="shared" ref="AK99:AK130" si="101">30-AH99</f>
        <v>15</v>
      </c>
      <c r="AL99" s="12">
        <f t="shared" ref="AL99:AL130" si="102">AG99*3+AJ99*2+AK99</f>
        <v>46.03</v>
      </c>
      <c r="AM99" s="5">
        <v>14.08</v>
      </c>
      <c r="AN99" s="4"/>
      <c r="AO99" s="4">
        <v>11.41</v>
      </c>
      <c r="AP99" s="4">
        <f t="shared" ref="AP99:AP130" si="103">AM99-AO99</f>
        <v>2.67</v>
      </c>
      <c r="AQ99" s="4">
        <f t="shared" ref="AQ99:AQ124" si="104">30-AN99</f>
        <v>30</v>
      </c>
      <c r="AR99" s="12">
        <f t="shared" ref="AR99:AR130" si="105">AM99*3+AP99*2+AQ99</f>
        <v>77.58</v>
      </c>
      <c r="AS99" s="20">
        <f t="shared" ref="AS99:AS130" si="106">AF99+AL99+AR99</f>
        <v>165.82999999999998</v>
      </c>
      <c r="AT99" s="4">
        <v>14</v>
      </c>
      <c r="AU99" s="4">
        <v>10</v>
      </c>
      <c r="AV99" s="4">
        <v>18</v>
      </c>
      <c r="AW99" s="24">
        <f t="shared" ref="AW99:AW130" si="107">AS99+(AT99+AU99+AV99)/2</f>
        <v>186.82999999999998</v>
      </c>
      <c r="AX99" s="28">
        <f t="shared" ref="AX99:AX130" si="108">AW99+W99+Q99</f>
        <v>315.4014285714286</v>
      </c>
      <c r="AY99" s="41">
        <f t="shared" ref="AY99:AY130" si="109">(UF99+ZF99+AEF99)/3</f>
        <v>11.75</v>
      </c>
      <c r="AZ99" s="41">
        <f t="shared" ref="AZ99:AZ130" si="110">(UG99+ZG99+AEG99)/3</f>
        <v>13.553333333333333</v>
      </c>
      <c r="BA99" s="9">
        <f t="shared" ref="BA99:BA130" si="111">AY99-AZ99</f>
        <v>-1.8033333333333328</v>
      </c>
      <c r="BB99" s="43">
        <f t="shared" ref="BB99:BB130" si="112">AY99*3+BA99*2</f>
        <v>31.643333333333334</v>
      </c>
      <c r="BC99" s="41">
        <f t="shared" ref="BC99:BC130" si="113">(UK99+ZK99+AEK99)/3</f>
        <v>14.566666666666668</v>
      </c>
      <c r="BD99" s="41">
        <f t="shared" ref="BD99:BD130" si="114">(UL99+ZL99+AEL99)/3</f>
        <v>13.556666666666667</v>
      </c>
      <c r="BE99" s="9">
        <f t="shared" ref="BE99:BE130" si="115">BC99-BD99</f>
        <v>1.0100000000000016</v>
      </c>
      <c r="BF99" s="43">
        <f t="shared" ref="BF99:BF130" si="116">BC99*3+BE99*2</f>
        <v>45.720000000000006</v>
      </c>
      <c r="BG99" s="41">
        <f t="shared" ref="BG99:BG130" si="117">(UP99+ZP99+AEP99)/3</f>
        <v>14.410000000000002</v>
      </c>
      <c r="BH99" s="41">
        <f t="shared" ref="BH99:BH130" si="118">(UQ99+ZQ99+AEQ99)/3</f>
        <v>11.24</v>
      </c>
      <c r="BI99" s="9">
        <f t="shared" ref="BI99:BI130" si="119">BG99-BH99</f>
        <v>3.1700000000000017</v>
      </c>
      <c r="BJ99" s="43">
        <f t="shared" ref="BJ99:BJ130" si="120">BG99*3+BI99*2</f>
        <v>49.570000000000007</v>
      </c>
      <c r="BK99" s="45">
        <f t="shared" ref="BK99:BK130" si="121">BB99+BF99+BJ99</f>
        <v>126.93333333333335</v>
      </c>
      <c r="BL99" s="36">
        <v>10.45</v>
      </c>
      <c r="BM99" s="36">
        <v>15</v>
      </c>
      <c r="BN99" s="36">
        <v>31</v>
      </c>
      <c r="DT99" s="36">
        <v>15.41</v>
      </c>
      <c r="DU99" s="36">
        <v>1</v>
      </c>
      <c r="DV99" s="36">
        <v>5</v>
      </c>
      <c r="DZ99" s="36">
        <v>14</v>
      </c>
      <c r="EA99" s="36">
        <v>10</v>
      </c>
      <c r="EC99" s="36">
        <v>18</v>
      </c>
      <c r="EN99" s="36" t="s">
        <v>510</v>
      </c>
      <c r="EO99" s="36" t="s">
        <v>503</v>
      </c>
      <c r="EP99" s="36">
        <v>10</v>
      </c>
      <c r="EQ99" s="36" t="s">
        <v>504</v>
      </c>
      <c r="ER99" s="36" t="s">
        <v>506</v>
      </c>
      <c r="ES99" s="36">
        <v>1</v>
      </c>
      <c r="ET99" s="36" t="s">
        <v>511</v>
      </c>
      <c r="EU99" s="36">
        <v>2</v>
      </c>
      <c r="EV99" s="36" t="s">
        <v>512</v>
      </c>
      <c r="EW99" s="36">
        <v>11</v>
      </c>
      <c r="EX99" s="36">
        <v>11.89</v>
      </c>
      <c r="EY99" s="36">
        <v>5.5</v>
      </c>
      <c r="EZ99" s="36">
        <v>17.5</v>
      </c>
      <c r="FA99" s="36" t="s">
        <v>513</v>
      </c>
      <c r="FB99" s="36">
        <v>10.45</v>
      </c>
      <c r="FC99" s="36">
        <v>10.61</v>
      </c>
      <c r="FD99" s="36">
        <v>5.05</v>
      </c>
      <c r="FE99" s="36">
        <v>16.45</v>
      </c>
      <c r="FF99" s="36" t="s">
        <v>513</v>
      </c>
      <c r="FG99" s="36">
        <v>14.08</v>
      </c>
      <c r="FH99" s="36">
        <v>11.41</v>
      </c>
      <c r="FI99" s="36">
        <v>5.7</v>
      </c>
      <c r="FJ99" s="36">
        <v>17.59</v>
      </c>
      <c r="FK99" s="36" t="s">
        <v>513</v>
      </c>
      <c r="II99" s="36">
        <v>15.41</v>
      </c>
      <c r="IJ99" s="36">
        <v>13.1</v>
      </c>
      <c r="IK99" s="36">
        <v>8.82</v>
      </c>
      <c r="IL99" s="36">
        <v>17.41</v>
      </c>
      <c r="IM99" s="36" t="s">
        <v>513</v>
      </c>
      <c r="TW99" s="36" t="s">
        <v>523</v>
      </c>
      <c r="TX99" s="36" t="s">
        <v>515</v>
      </c>
      <c r="TY99" s="36">
        <v>1</v>
      </c>
      <c r="TZ99" s="36" t="s">
        <v>504</v>
      </c>
      <c r="UA99" s="36" t="s">
        <v>506</v>
      </c>
      <c r="UB99" s="36">
        <v>1</v>
      </c>
      <c r="UC99" s="36" t="s">
        <v>511</v>
      </c>
      <c r="UD99" s="36">
        <v>3</v>
      </c>
      <c r="UE99" s="36" t="s">
        <v>516</v>
      </c>
      <c r="UF99" s="36">
        <v>11.75</v>
      </c>
      <c r="UG99" s="36">
        <v>13.42</v>
      </c>
      <c r="UH99" s="36">
        <v>8</v>
      </c>
      <c r="UI99" s="36">
        <v>18.5</v>
      </c>
      <c r="UJ99" s="36" t="s">
        <v>513</v>
      </c>
      <c r="UK99" s="36">
        <v>15.5</v>
      </c>
      <c r="UL99" s="36">
        <v>14.38</v>
      </c>
      <c r="UM99" s="36">
        <v>9.5</v>
      </c>
      <c r="UN99" s="36">
        <v>19</v>
      </c>
      <c r="UO99" s="36" t="s">
        <v>513</v>
      </c>
      <c r="UP99" s="36">
        <v>13.5</v>
      </c>
      <c r="UQ99" s="36">
        <v>10.79</v>
      </c>
      <c r="UR99" s="36">
        <v>7.2</v>
      </c>
      <c r="US99" s="36">
        <v>14.53</v>
      </c>
      <c r="UT99" s="36" t="s">
        <v>513</v>
      </c>
      <c r="ZF99" s="36">
        <v>12.5</v>
      </c>
      <c r="ZG99" s="36">
        <v>14.73</v>
      </c>
      <c r="ZH99" s="36">
        <v>7.75</v>
      </c>
      <c r="ZI99" s="36">
        <v>19.11</v>
      </c>
      <c r="ZJ99" s="36" t="s">
        <v>513</v>
      </c>
      <c r="ZK99" s="36">
        <v>14.3</v>
      </c>
      <c r="ZL99" s="36">
        <v>12.89</v>
      </c>
      <c r="ZM99" s="36">
        <v>7.6</v>
      </c>
      <c r="ZN99" s="36">
        <v>18.399999999999999</v>
      </c>
      <c r="ZO99" s="36" t="s">
        <v>513</v>
      </c>
      <c r="ZP99" s="36">
        <v>14.89</v>
      </c>
      <c r="ZQ99" s="36">
        <v>11.25</v>
      </c>
      <c r="ZR99" s="36">
        <v>6.53</v>
      </c>
      <c r="ZS99" s="36">
        <v>14.89</v>
      </c>
      <c r="ZT99" s="36" t="s">
        <v>513</v>
      </c>
      <c r="AEF99" s="36">
        <v>11</v>
      </c>
      <c r="AEG99" s="36">
        <v>12.51</v>
      </c>
      <c r="AEH99" s="36">
        <v>8.1999999999999993</v>
      </c>
      <c r="AEI99" s="36">
        <v>16.75</v>
      </c>
      <c r="AEJ99" s="36" t="s">
        <v>513</v>
      </c>
      <c r="AEK99" s="36">
        <v>13.9</v>
      </c>
      <c r="AEL99" s="36">
        <v>13.4</v>
      </c>
      <c r="AEM99" s="36">
        <v>8.1999999999999993</v>
      </c>
      <c r="AEN99" s="36">
        <v>19.7</v>
      </c>
      <c r="AEO99" s="36" t="s">
        <v>513</v>
      </c>
      <c r="AEP99" s="36">
        <v>14.84</v>
      </c>
      <c r="AEQ99" s="36">
        <v>11.68</v>
      </c>
      <c r="AER99" s="36">
        <v>6.45</v>
      </c>
      <c r="AES99" s="36">
        <v>16.77</v>
      </c>
      <c r="AET99" s="36" t="s">
        <v>513</v>
      </c>
    </row>
    <row r="100" spans="1:886" x14ac:dyDescent="0.2">
      <c r="A100" s="4">
        <v>137</v>
      </c>
      <c r="B100" s="5" t="s">
        <v>1091</v>
      </c>
      <c r="C100" s="26">
        <f t="shared" si="90"/>
        <v>548.97666666666657</v>
      </c>
      <c r="D100" s="4">
        <f t="shared" si="93"/>
        <v>5</v>
      </c>
      <c r="E100" s="35">
        <f t="shared" si="94"/>
        <v>553.97666666666657</v>
      </c>
      <c r="F100" s="4">
        <v>107192</v>
      </c>
      <c r="G100" s="5" t="s">
        <v>823</v>
      </c>
      <c r="H100" s="5" t="s">
        <v>824</v>
      </c>
      <c r="I100" s="5" t="s">
        <v>499</v>
      </c>
      <c r="J100" s="4" t="s">
        <v>500</v>
      </c>
      <c r="K100" s="5" t="s">
        <v>501</v>
      </c>
      <c r="L100" s="5" t="s">
        <v>1048</v>
      </c>
      <c r="M100" s="4" t="s">
        <v>504</v>
      </c>
      <c r="N100" s="5" t="s">
        <v>604</v>
      </c>
      <c r="O100" s="4" t="s">
        <v>1052</v>
      </c>
      <c r="Q100" s="6">
        <f>CHOOSE(MATCH(M100,{"P";"S";"ST2S";"STMG";"ES";"L";"DAEU";"STL";"STI2D";"SCI";"PA";"STAV"},0),0,100,15,0,5,0,0,10,0,20,10,10)</f>
        <v>100</v>
      </c>
      <c r="R100" s="4">
        <v>1</v>
      </c>
      <c r="S100" s="4">
        <v>1</v>
      </c>
      <c r="T100" s="4">
        <v>1</v>
      </c>
      <c r="U100" s="4">
        <f t="shared" si="95"/>
        <v>1</v>
      </c>
      <c r="V100" s="4">
        <v>4</v>
      </c>
      <c r="W100" s="10">
        <f t="shared" si="96"/>
        <v>50</v>
      </c>
      <c r="X100" s="5" t="s">
        <v>825</v>
      </c>
      <c r="Y100" s="4" t="s">
        <v>568</v>
      </c>
      <c r="Z100" s="12">
        <f>CHOOSE(MATCH(Y100,{"Faible";"Moyen";"Assez bon";"Bon";"Très bon"},0),-5,0,0,5,10)</f>
        <v>5</v>
      </c>
      <c r="AA100" s="15">
        <v>17.7</v>
      </c>
      <c r="AB100" s="4">
        <v>1</v>
      </c>
      <c r="AC100" s="4">
        <v>10.4</v>
      </c>
      <c r="AD100" s="4">
        <f t="shared" si="97"/>
        <v>7.2999999999999989</v>
      </c>
      <c r="AE100" s="4">
        <f t="shared" si="98"/>
        <v>29</v>
      </c>
      <c r="AF100" s="12">
        <f t="shared" si="99"/>
        <v>96.699999999999989</v>
      </c>
      <c r="AG100" s="4">
        <v>17.95</v>
      </c>
      <c r="AH100" s="4">
        <v>3</v>
      </c>
      <c r="AI100" s="4">
        <v>11.84</v>
      </c>
      <c r="AJ100" s="4">
        <f t="shared" si="100"/>
        <v>6.1099999999999994</v>
      </c>
      <c r="AK100" s="4">
        <f t="shared" si="101"/>
        <v>27</v>
      </c>
      <c r="AL100" s="12">
        <f t="shared" si="102"/>
        <v>93.07</v>
      </c>
      <c r="AM100" s="5">
        <v>17.29</v>
      </c>
      <c r="AN100" s="4">
        <v>1</v>
      </c>
      <c r="AO100" s="4">
        <v>12.83</v>
      </c>
      <c r="AP100" s="4">
        <f t="shared" si="103"/>
        <v>4.4599999999999991</v>
      </c>
      <c r="AQ100" s="4">
        <f t="shared" si="104"/>
        <v>29</v>
      </c>
      <c r="AR100" s="12">
        <f t="shared" si="105"/>
        <v>89.789999999999992</v>
      </c>
      <c r="AS100" s="20">
        <f t="shared" si="106"/>
        <v>279.55999999999995</v>
      </c>
      <c r="AT100" s="4">
        <v>13</v>
      </c>
      <c r="AU100" s="4">
        <v>13</v>
      </c>
      <c r="AV100" s="4">
        <v>20</v>
      </c>
      <c r="AW100" s="24">
        <f t="shared" si="107"/>
        <v>302.55999999999995</v>
      </c>
      <c r="AX100" s="28">
        <f t="shared" si="108"/>
        <v>452.55999999999995</v>
      </c>
      <c r="AY100" s="41">
        <f t="shared" si="109"/>
        <v>16.41</v>
      </c>
      <c r="AZ100" s="41">
        <f t="shared" si="110"/>
        <v>11.876666666666667</v>
      </c>
      <c r="BA100" s="9">
        <f t="shared" si="111"/>
        <v>4.5333333333333332</v>
      </c>
      <c r="BB100" s="43">
        <f t="shared" si="112"/>
        <v>58.296666666666667</v>
      </c>
      <c r="BC100" s="41">
        <f t="shared" si="113"/>
        <v>19.306666666666668</v>
      </c>
      <c r="BD100" s="41">
        <f t="shared" si="114"/>
        <v>12.666666666666666</v>
      </c>
      <c r="BE100" s="9">
        <f t="shared" si="115"/>
        <v>6.6400000000000023</v>
      </c>
      <c r="BF100" s="43">
        <f t="shared" si="116"/>
        <v>71.2</v>
      </c>
      <c r="BG100" s="41">
        <f t="shared" si="117"/>
        <v>17.323333333333334</v>
      </c>
      <c r="BH100" s="41">
        <f t="shared" si="118"/>
        <v>11.64</v>
      </c>
      <c r="BI100" s="9">
        <f t="shared" si="119"/>
        <v>5.6833333333333336</v>
      </c>
      <c r="BJ100" s="43">
        <f t="shared" si="120"/>
        <v>63.336666666666666</v>
      </c>
      <c r="BK100" s="45">
        <f t="shared" si="121"/>
        <v>192.83333333333334</v>
      </c>
      <c r="BL100" s="36">
        <v>17.95</v>
      </c>
      <c r="BM100" s="36">
        <v>3</v>
      </c>
      <c r="BN100" s="36">
        <v>31</v>
      </c>
      <c r="BO100" s="36">
        <v>17.29</v>
      </c>
      <c r="BP100" s="36">
        <v>1</v>
      </c>
      <c r="BQ100" s="36">
        <v>29</v>
      </c>
      <c r="DQ100" s="36">
        <v>20</v>
      </c>
      <c r="DR100" s="36">
        <v>1</v>
      </c>
      <c r="DS100" s="36">
        <v>11</v>
      </c>
      <c r="DZ100" s="36">
        <v>13</v>
      </c>
      <c r="EA100" s="36">
        <v>13</v>
      </c>
      <c r="EC100" s="36">
        <v>20</v>
      </c>
      <c r="EN100" s="36" t="s">
        <v>510</v>
      </c>
      <c r="EO100" s="36" t="s">
        <v>503</v>
      </c>
      <c r="EP100" s="36">
        <v>10</v>
      </c>
      <c r="EQ100" s="36" t="s">
        <v>504</v>
      </c>
      <c r="ER100" s="36" t="s">
        <v>506</v>
      </c>
      <c r="ES100" s="36">
        <v>1</v>
      </c>
      <c r="ET100" s="36" t="s">
        <v>511</v>
      </c>
      <c r="EU100" s="36">
        <v>2</v>
      </c>
      <c r="EV100" s="36" t="s">
        <v>512</v>
      </c>
      <c r="EW100" s="36">
        <v>17.7</v>
      </c>
      <c r="EX100" s="36">
        <v>10.4</v>
      </c>
      <c r="EY100" s="36">
        <v>4.0999999999999996</v>
      </c>
      <c r="EZ100" s="36">
        <v>17.7</v>
      </c>
      <c r="FA100" s="36" t="s">
        <v>513</v>
      </c>
      <c r="FB100" s="36">
        <v>17.95</v>
      </c>
      <c r="FC100" s="36">
        <v>11.84</v>
      </c>
      <c r="FD100" s="36">
        <v>5.48</v>
      </c>
      <c r="FE100" s="36">
        <v>18.649999999999999</v>
      </c>
      <c r="FF100" s="36" t="s">
        <v>513</v>
      </c>
      <c r="FG100" s="36">
        <v>17.29</v>
      </c>
      <c r="FH100" s="36">
        <v>12.83</v>
      </c>
      <c r="FI100" s="36">
        <v>7.4</v>
      </c>
      <c r="FJ100" s="36">
        <v>17.29</v>
      </c>
      <c r="FK100" s="36" t="s">
        <v>513</v>
      </c>
      <c r="ID100" s="36">
        <v>20</v>
      </c>
      <c r="IE100" s="36">
        <v>14.75</v>
      </c>
      <c r="IF100" s="36">
        <v>4.4000000000000004</v>
      </c>
      <c r="IG100" s="36">
        <v>20</v>
      </c>
      <c r="IH100" s="36" t="s">
        <v>513</v>
      </c>
      <c r="TW100" s="36" t="s">
        <v>523</v>
      </c>
      <c r="TX100" s="36" t="s">
        <v>515</v>
      </c>
      <c r="TY100" s="36">
        <v>1</v>
      </c>
      <c r="TZ100" s="36" t="s">
        <v>504</v>
      </c>
      <c r="UA100" s="36" t="s">
        <v>506</v>
      </c>
      <c r="UB100" s="36">
        <v>1</v>
      </c>
      <c r="UC100" s="36" t="s">
        <v>511</v>
      </c>
      <c r="UD100" s="36">
        <v>3</v>
      </c>
      <c r="UE100" s="36" t="s">
        <v>516</v>
      </c>
      <c r="UF100" s="36">
        <v>14.93</v>
      </c>
      <c r="UG100" s="36">
        <v>11.83</v>
      </c>
      <c r="UH100" s="36">
        <v>5.83</v>
      </c>
      <c r="UI100" s="36">
        <v>15.33</v>
      </c>
      <c r="UJ100" s="36" t="s">
        <v>513</v>
      </c>
      <c r="UK100" s="36">
        <v>19.690000000000001</v>
      </c>
      <c r="UL100" s="36">
        <v>13.27</v>
      </c>
      <c r="UM100" s="36">
        <v>7.16</v>
      </c>
      <c r="UN100" s="36">
        <v>19.690000000000001</v>
      </c>
      <c r="UO100" s="36" t="s">
        <v>513</v>
      </c>
      <c r="UP100" s="36">
        <v>17.690000000000001</v>
      </c>
      <c r="UQ100" s="36">
        <v>11.38</v>
      </c>
      <c r="UR100" s="36">
        <v>7.15</v>
      </c>
      <c r="US100" s="36">
        <v>17.690000000000001</v>
      </c>
      <c r="UT100" s="36" t="s">
        <v>513</v>
      </c>
      <c r="ZF100" s="36">
        <v>17</v>
      </c>
      <c r="ZG100" s="36">
        <v>12.2</v>
      </c>
      <c r="ZH100" s="36">
        <v>4.9000000000000004</v>
      </c>
      <c r="ZI100" s="36">
        <v>17</v>
      </c>
      <c r="ZJ100" s="36" t="s">
        <v>513</v>
      </c>
      <c r="ZK100" s="36">
        <v>18.46</v>
      </c>
      <c r="ZL100" s="36">
        <v>10.85</v>
      </c>
      <c r="ZM100" s="36">
        <v>1.98</v>
      </c>
      <c r="ZN100" s="36">
        <v>18.46</v>
      </c>
      <c r="ZO100" s="36" t="s">
        <v>513</v>
      </c>
      <c r="ZP100" s="36">
        <v>17.760000000000002</v>
      </c>
      <c r="ZQ100" s="36">
        <v>11.86</v>
      </c>
      <c r="ZR100" s="36">
        <v>6.45</v>
      </c>
      <c r="ZS100" s="36">
        <v>17.760000000000002</v>
      </c>
      <c r="ZT100" s="36" t="s">
        <v>513</v>
      </c>
      <c r="AEF100" s="36">
        <v>17.3</v>
      </c>
      <c r="AEG100" s="36">
        <v>11.6</v>
      </c>
      <c r="AEH100" s="36">
        <v>4.9000000000000004</v>
      </c>
      <c r="AEI100" s="36">
        <v>17.3</v>
      </c>
      <c r="AEJ100" s="36" t="s">
        <v>513</v>
      </c>
      <c r="AEK100" s="36">
        <v>19.77</v>
      </c>
      <c r="AEL100" s="36">
        <v>13.88</v>
      </c>
      <c r="AEM100" s="36">
        <v>4.8499999999999996</v>
      </c>
      <c r="AEN100" s="36">
        <v>19.77</v>
      </c>
      <c r="AEO100" s="36" t="s">
        <v>513</v>
      </c>
      <c r="AEP100" s="36">
        <v>16.52</v>
      </c>
      <c r="AEQ100" s="36">
        <v>11.68</v>
      </c>
      <c r="AER100" s="36">
        <v>6.89</v>
      </c>
      <c r="AES100" s="36">
        <v>17.920000000000002</v>
      </c>
      <c r="AET100" s="36" t="s">
        <v>513</v>
      </c>
    </row>
    <row r="101" spans="1:886" x14ac:dyDescent="0.2">
      <c r="A101" s="4">
        <v>137</v>
      </c>
      <c r="B101" s="5" t="s">
        <v>1090</v>
      </c>
      <c r="C101" s="26">
        <f t="shared" si="90"/>
        <v>395.61333333333334</v>
      </c>
      <c r="D101" s="4">
        <f t="shared" si="93"/>
        <v>5</v>
      </c>
      <c r="E101" s="35">
        <f>C101+D101-1</f>
        <v>399.61333333333334</v>
      </c>
      <c r="F101" s="4">
        <v>107221</v>
      </c>
      <c r="G101" s="5" t="s">
        <v>843</v>
      </c>
      <c r="H101" s="5" t="s">
        <v>844</v>
      </c>
      <c r="I101" s="5" t="s">
        <v>499</v>
      </c>
      <c r="J101" s="4" t="s">
        <v>500</v>
      </c>
      <c r="K101" s="5" t="s">
        <v>501</v>
      </c>
      <c r="L101" s="5" t="s">
        <v>1048</v>
      </c>
      <c r="M101" s="4" t="s">
        <v>504</v>
      </c>
      <c r="N101" s="5" t="s">
        <v>644</v>
      </c>
      <c r="O101" s="4" t="s">
        <v>1052</v>
      </c>
      <c r="Q101" s="6">
        <f>CHOOSE(MATCH(M101,{"P";"S";"ST2S";"STMG";"ES";"L";"DAEU";"STL";"STI2D";"SCI";"PA";"STAV"},0),0,100,15,0,5,0,0,10,0,20,10,10)</f>
        <v>100</v>
      </c>
      <c r="R101" s="4">
        <v>2</v>
      </c>
      <c r="S101" s="4">
        <v>3</v>
      </c>
      <c r="T101" s="4">
        <v>2</v>
      </c>
      <c r="U101" s="4">
        <f t="shared" si="95"/>
        <v>1</v>
      </c>
      <c r="V101" s="4">
        <v>4</v>
      </c>
      <c r="W101" s="10">
        <f t="shared" si="96"/>
        <v>25</v>
      </c>
      <c r="Y101" s="4" t="s">
        <v>568</v>
      </c>
      <c r="Z101" s="12">
        <f>CHOOSE(MATCH(Y101,{"Faible";"Moyen";"Assez bon";"Bon";"Très bon"},0),-5,0,0,5,10)</f>
        <v>5</v>
      </c>
      <c r="AA101" s="15">
        <v>12</v>
      </c>
      <c r="AB101" s="4">
        <v>13</v>
      </c>
      <c r="AC101" s="4">
        <v>11.89</v>
      </c>
      <c r="AD101" s="4">
        <f t="shared" si="97"/>
        <v>0.10999999999999943</v>
      </c>
      <c r="AE101" s="4">
        <f t="shared" si="98"/>
        <v>17</v>
      </c>
      <c r="AF101" s="12">
        <f t="shared" si="99"/>
        <v>53.22</v>
      </c>
      <c r="AG101" s="4">
        <v>11.58</v>
      </c>
      <c r="AH101" s="4">
        <v>12</v>
      </c>
      <c r="AI101" s="4">
        <v>10.61</v>
      </c>
      <c r="AJ101" s="4">
        <f t="shared" si="100"/>
        <v>0.97000000000000064</v>
      </c>
      <c r="AK101" s="4">
        <f t="shared" si="101"/>
        <v>18</v>
      </c>
      <c r="AL101" s="12">
        <f t="shared" si="102"/>
        <v>54.680000000000007</v>
      </c>
      <c r="AM101" s="5">
        <v>13.04</v>
      </c>
      <c r="AN101" s="4"/>
      <c r="AO101" s="4">
        <v>11.41</v>
      </c>
      <c r="AP101" s="4">
        <f t="shared" si="103"/>
        <v>1.629999999999999</v>
      </c>
      <c r="AQ101" s="4">
        <f t="shared" si="104"/>
        <v>30</v>
      </c>
      <c r="AR101" s="12">
        <f t="shared" si="105"/>
        <v>72.38</v>
      </c>
      <c r="AS101" s="20">
        <f t="shared" si="106"/>
        <v>180.28</v>
      </c>
      <c r="AT101" s="4">
        <v>18</v>
      </c>
      <c r="AU101" s="4">
        <v>10</v>
      </c>
      <c r="AV101" s="4">
        <v>20</v>
      </c>
      <c r="AW101" s="24">
        <f t="shared" si="107"/>
        <v>204.28</v>
      </c>
      <c r="AX101" s="28">
        <f t="shared" si="108"/>
        <v>329.28</v>
      </c>
      <c r="AY101" s="41">
        <f t="shared" si="109"/>
        <v>15.546666666666667</v>
      </c>
      <c r="AZ101" s="41">
        <f t="shared" si="110"/>
        <v>13.553333333333333</v>
      </c>
      <c r="BA101" s="9">
        <f t="shared" si="111"/>
        <v>1.9933333333333341</v>
      </c>
      <c r="BB101" s="43">
        <f t="shared" si="112"/>
        <v>50.626666666666665</v>
      </c>
      <c r="BC101" s="41">
        <f t="shared" si="113"/>
        <v>14.033333333333333</v>
      </c>
      <c r="BD101" s="41">
        <f t="shared" si="114"/>
        <v>13.556666666666667</v>
      </c>
      <c r="BE101" s="9">
        <f t="shared" si="115"/>
        <v>0.47666666666666657</v>
      </c>
      <c r="BF101" s="43">
        <f t="shared" si="116"/>
        <v>43.053333333333335</v>
      </c>
      <c r="BG101" s="41">
        <f t="shared" si="117"/>
        <v>12.293333333333335</v>
      </c>
      <c r="BH101" s="41">
        <f t="shared" si="118"/>
        <v>11.24</v>
      </c>
      <c r="BI101" s="9">
        <f t="shared" si="119"/>
        <v>1.0533333333333346</v>
      </c>
      <c r="BJ101" s="43">
        <f t="shared" si="120"/>
        <v>38.986666666666672</v>
      </c>
      <c r="BK101" s="45">
        <f t="shared" si="121"/>
        <v>132.66666666666669</v>
      </c>
      <c r="BL101" s="36">
        <v>11.58</v>
      </c>
      <c r="BM101" s="36">
        <v>12</v>
      </c>
      <c r="BN101" s="36">
        <v>31</v>
      </c>
      <c r="DT101" s="36">
        <v>11.88</v>
      </c>
      <c r="DU101" s="36">
        <v>5</v>
      </c>
      <c r="DV101" s="36">
        <v>5</v>
      </c>
      <c r="DZ101" s="36">
        <v>18</v>
      </c>
      <c r="EA101" s="36">
        <v>10</v>
      </c>
      <c r="EC101" s="36">
        <v>20</v>
      </c>
      <c r="EN101" s="36" t="s">
        <v>510</v>
      </c>
      <c r="EO101" s="36" t="s">
        <v>503</v>
      </c>
      <c r="EP101" s="36">
        <v>10</v>
      </c>
      <c r="EQ101" s="36" t="s">
        <v>504</v>
      </c>
      <c r="ER101" s="36" t="s">
        <v>506</v>
      </c>
      <c r="ES101" s="36">
        <v>1</v>
      </c>
      <c r="ET101" s="36" t="s">
        <v>511</v>
      </c>
      <c r="EU101" s="36">
        <v>2</v>
      </c>
      <c r="EV101" s="36" t="s">
        <v>512</v>
      </c>
      <c r="EW101" s="36">
        <v>12</v>
      </c>
      <c r="EX101" s="36">
        <v>11.89</v>
      </c>
      <c r="EY101" s="36">
        <v>5.5</v>
      </c>
      <c r="EZ101" s="36">
        <v>17.5</v>
      </c>
      <c r="FA101" s="36" t="s">
        <v>513</v>
      </c>
      <c r="FB101" s="36">
        <v>11.58</v>
      </c>
      <c r="FC101" s="36">
        <v>10.61</v>
      </c>
      <c r="FD101" s="36">
        <v>5.05</v>
      </c>
      <c r="FE101" s="36">
        <v>16.45</v>
      </c>
      <c r="FF101" s="36" t="s">
        <v>513</v>
      </c>
      <c r="FG101" s="36">
        <v>13.04</v>
      </c>
      <c r="FH101" s="36">
        <v>11.41</v>
      </c>
      <c r="FI101" s="36">
        <v>5.7</v>
      </c>
      <c r="FJ101" s="36">
        <v>17.59</v>
      </c>
      <c r="FK101" s="36" t="s">
        <v>513</v>
      </c>
      <c r="II101" s="36">
        <v>11.88</v>
      </c>
      <c r="IJ101" s="36">
        <v>13.1</v>
      </c>
      <c r="IK101" s="36">
        <v>8.82</v>
      </c>
      <c r="IL101" s="36">
        <v>17.41</v>
      </c>
      <c r="IM101" s="36" t="s">
        <v>513</v>
      </c>
      <c r="TW101" s="36" t="s">
        <v>523</v>
      </c>
      <c r="TX101" s="36" t="s">
        <v>515</v>
      </c>
      <c r="TY101" s="36">
        <v>1</v>
      </c>
      <c r="TZ101" s="36" t="s">
        <v>504</v>
      </c>
      <c r="UA101" s="36" t="s">
        <v>506</v>
      </c>
      <c r="UB101" s="36">
        <v>1</v>
      </c>
      <c r="UC101" s="36" t="s">
        <v>511</v>
      </c>
      <c r="UD101" s="36">
        <v>3</v>
      </c>
      <c r="UE101" s="36" t="s">
        <v>516</v>
      </c>
      <c r="UF101" s="36">
        <v>14.5</v>
      </c>
      <c r="UG101" s="36">
        <v>13.42</v>
      </c>
      <c r="UH101" s="36">
        <v>8</v>
      </c>
      <c r="UI101" s="36">
        <v>18.5</v>
      </c>
      <c r="UJ101" s="36" t="s">
        <v>513</v>
      </c>
      <c r="UK101" s="36">
        <v>15</v>
      </c>
      <c r="UL101" s="36">
        <v>14.38</v>
      </c>
      <c r="UM101" s="36">
        <v>9.5</v>
      </c>
      <c r="UN101" s="36">
        <v>19</v>
      </c>
      <c r="UO101" s="36" t="s">
        <v>513</v>
      </c>
      <c r="UP101" s="36">
        <v>12.93</v>
      </c>
      <c r="UQ101" s="36">
        <v>10.79</v>
      </c>
      <c r="UR101" s="36">
        <v>7.2</v>
      </c>
      <c r="US101" s="36">
        <v>14.53</v>
      </c>
      <c r="UT101" s="36" t="s">
        <v>513</v>
      </c>
      <c r="ZF101" s="36">
        <v>18.89</v>
      </c>
      <c r="ZG101" s="36">
        <v>14.73</v>
      </c>
      <c r="ZH101" s="36">
        <v>7.75</v>
      </c>
      <c r="ZI101" s="36">
        <v>19.11</v>
      </c>
      <c r="ZJ101" s="36" t="s">
        <v>513</v>
      </c>
      <c r="ZK101" s="36">
        <v>13.7</v>
      </c>
      <c r="ZL101" s="36">
        <v>12.89</v>
      </c>
      <c r="ZM101" s="36">
        <v>7.6</v>
      </c>
      <c r="ZN101" s="36">
        <v>18.399999999999999</v>
      </c>
      <c r="ZO101" s="36" t="s">
        <v>513</v>
      </c>
      <c r="ZP101" s="36">
        <v>11.53</v>
      </c>
      <c r="ZQ101" s="36">
        <v>11.25</v>
      </c>
      <c r="ZR101" s="36">
        <v>6.53</v>
      </c>
      <c r="ZS101" s="36">
        <v>14.89</v>
      </c>
      <c r="ZT101" s="36" t="s">
        <v>513</v>
      </c>
      <c r="AEF101" s="36">
        <v>13.25</v>
      </c>
      <c r="AEG101" s="36">
        <v>12.51</v>
      </c>
      <c r="AEH101" s="36">
        <v>8</v>
      </c>
      <c r="AEI101" s="36">
        <v>16.75</v>
      </c>
      <c r="AEJ101" s="36" t="s">
        <v>513</v>
      </c>
      <c r="AEK101" s="36">
        <v>13.4</v>
      </c>
      <c r="AEL101" s="36">
        <v>13.4</v>
      </c>
      <c r="AEM101" s="36">
        <v>8.1999999999999993</v>
      </c>
      <c r="AEN101" s="36">
        <v>19.7</v>
      </c>
      <c r="AEO101" s="36" t="s">
        <v>513</v>
      </c>
      <c r="AEP101" s="36">
        <v>12.42</v>
      </c>
      <c r="AEQ101" s="36">
        <v>11.68</v>
      </c>
      <c r="AER101" s="36">
        <v>6.45</v>
      </c>
      <c r="AES101" s="36">
        <v>16.77</v>
      </c>
      <c r="AET101" s="36" t="s">
        <v>513</v>
      </c>
    </row>
    <row r="102" spans="1:886" x14ac:dyDescent="0.2">
      <c r="A102" s="4">
        <v>137</v>
      </c>
      <c r="B102" s="5" t="s">
        <v>1090</v>
      </c>
      <c r="C102" s="26">
        <f t="shared" si="90"/>
        <v>133.66476190476192</v>
      </c>
      <c r="D102" s="4">
        <f t="shared" si="93"/>
        <v>0</v>
      </c>
      <c r="E102" s="35">
        <f t="shared" ref="E102:E133" si="122">C102+D102</f>
        <v>133.66476190476192</v>
      </c>
      <c r="F102" s="4">
        <v>107234</v>
      </c>
      <c r="G102" s="5" t="s">
        <v>845</v>
      </c>
      <c r="H102" s="5" t="s">
        <v>846</v>
      </c>
      <c r="I102" s="5" t="s">
        <v>527</v>
      </c>
      <c r="J102" s="4" t="s">
        <v>500</v>
      </c>
      <c r="K102" s="5" t="s">
        <v>501</v>
      </c>
      <c r="L102" s="5" t="s">
        <v>1048</v>
      </c>
      <c r="M102" s="4" t="s">
        <v>816</v>
      </c>
      <c r="N102" s="5" t="s">
        <v>847</v>
      </c>
      <c r="Q102" s="6">
        <f>CHOOSE(MATCH(M102,{"P";"S";"ST2S";"STMG";"ES";"L";"DAEU";"STL";"STI2D";"SCI";"PA";"STAV"},0),0,100,15,0,5,0,0,10,0,20,10,10)</f>
        <v>15</v>
      </c>
      <c r="R102" s="4">
        <v>2</v>
      </c>
      <c r="S102" s="4">
        <v>1</v>
      </c>
      <c r="T102" s="4">
        <v>2</v>
      </c>
      <c r="U102" s="4">
        <f t="shared" si="95"/>
        <v>2</v>
      </c>
      <c r="V102" s="4">
        <v>3</v>
      </c>
      <c r="W102" s="10">
        <f t="shared" si="96"/>
        <v>28.571428571428573</v>
      </c>
      <c r="Y102" s="4" t="s">
        <v>529</v>
      </c>
      <c r="Z102" s="12">
        <f>CHOOSE(MATCH(Y102,{"Faible";"Moyen";"Assez bon";"Bon";"Très bon"},0),-5,0,0,5,10)</f>
        <v>0</v>
      </c>
      <c r="AC102" s="4">
        <v>14.5</v>
      </c>
      <c r="AD102" s="4">
        <f t="shared" si="97"/>
        <v>-14.5</v>
      </c>
      <c r="AE102" s="4">
        <f t="shared" si="98"/>
        <v>30</v>
      </c>
      <c r="AF102" s="12">
        <f t="shared" si="99"/>
        <v>1</v>
      </c>
      <c r="AI102" s="4"/>
      <c r="AJ102" s="4">
        <f t="shared" si="100"/>
        <v>0</v>
      </c>
      <c r="AK102" s="4">
        <f t="shared" si="101"/>
        <v>30</v>
      </c>
      <c r="AL102" s="12">
        <f t="shared" si="102"/>
        <v>30</v>
      </c>
      <c r="AM102" s="5"/>
      <c r="AN102" s="4"/>
      <c r="AO102" s="4"/>
      <c r="AP102" s="4">
        <f t="shared" si="103"/>
        <v>0</v>
      </c>
      <c r="AQ102" s="4">
        <f t="shared" si="104"/>
        <v>30</v>
      </c>
      <c r="AR102" s="12">
        <f t="shared" si="105"/>
        <v>30</v>
      </c>
      <c r="AS102" s="20">
        <f t="shared" si="106"/>
        <v>61</v>
      </c>
      <c r="AT102" s="4">
        <v>9</v>
      </c>
      <c r="AU102" s="4">
        <v>11</v>
      </c>
      <c r="AW102" s="24">
        <f t="shared" si="107"/>
        <v>71</v>
      </c>
      <c r="AX102" s="28">
        <f t="shared" si="108"/>
        <v>114.57142857142857</v>
      </c>
      <c r="AY102" s="41">
        <f t="shared" si="109"/>
        <v>12.853333333333333</v>
      </c>
      <c r="AZ102" s="41">
        <f t="shared" si="110"/>
        <v>13.04</v>
      </c>
      <c r="BA102" s="9">
        <f t="shared" si="111"/>
        <v>-0.18666666666666565</v>
      </c>
      <c r="BB102" s="43">
        <f t="shared" si="112"/>
        <v>38.186666666666667</v>
      </c>
      <c r="BC102" s="41">
        <f t="shared" si="113"/>
        <v>0</v>
      </c>
      <c r="BD102" s="41">
        <f t="shared" si="114"/>
        <v>0</v>
      </c>
      <c r="BE102" s="9">
        <f t="shared" si="115"/>
        <v>0</v>
      </c>
      <c r="BF102" s="43">
        <f t="shared" si="116"/>
        <v>0</v>
      </c>
      <c r="BG102" s="41">
        <f t="shared" si="117"/>
        <v>0</v>
      </c>
      <c r="BH102" s="41">
        <f t="shared" si="118"/>
        <v>0</v>
      </c>
      <c r="BI102" s="9">
        <f t="shared" si="119"/>
        <v>0</v>
      </c>
      <c r="BJ102" s="43">
        <f t="shared" si="120"/>
        <v>0</v>
      </c>
      <c r="BK102" s="45">
        <f t="shared" si="121"/>
        <v>38.186666666666667</v>
      </c>
      <c r="CV102" s="36">
        <v>9.1999999999999993</v>
      </c>
      <c r="CW102" s="36">
        <v>17</v>
      </c>
      <c r="CX102" s="36">
        <v>31</v>
      </c>
      <c r="CY102" s="36">
        <v>7.62</v>
      </c>
      <c r="CZ102" s="36">
        <v>29</v>
      </c>
      <c r="DA102" s="36">
        <v>31</v>
      </c>
      <c r="DZ102" s="36">
        <v>9</v>
      </c>
      <c r="EA102" s="36">
        <v>11</v>
      </c>
      <c r="EM102" s="36">
        <v>10</v>
      </c>
      <c r="EN102" s="36" t="s">
        <v>510</v>
      </c>
      <c r="EO102" s="36" t="s">
        <v>503</v>
      </c>
      <c r="EP102" s="36">
        <v>10</v>
      </c>
      <c r="EQ102" s="36" t="s">
        <v>816</v>
      </c>
      <c r="ER102" s="36" t="s">
        <v>818</v>
      </c>
      <c r="ES102" s="36">
        <v>2</v>
      </c>
      <c r="ET102" s="36" t="s">
        <v>575</v>
      </c>
      <c r="EU102" s="36">
        <v>2</v>
      </c>
      <c r="EV102" s="36" t="s">
        <v>512</v>
      </c>
      <c r="EX102" s="36">
        <v>14.5</v>
      </c>
      <c r="EY102" s="36">
        <v>8.6</v>
      </c>
      <c r="EZ102" s="36">
        <v>19.899999999999999</v>
      </c>
      <c r="FA102" s="36" t="s">
        <v>513</v>
      </c>
      <c r="HJ102" s="36">
        <v>9.1999999999999993</v>
      </c>
      <c r="HK102" s="36">
        <v>9.3000000000000007</v>
      </c>
      <c r="HL102" s="36">
        <v>0.8</v>
      </c>
      <c r="HM102" s="36">
        <v>16.8</v>
      </c>
      <c r="HN102" s="36" t="s">
        <v>513</v>
      </c>
      <c r="HO102" s="36">
        <v>7.62</v>
      </c>
      <c r="HP102" s="36">
        <v>12.25</v>
      </c>
      <c r="HQ102" s="36">
        <v>5.13</v>
      </c>
      <c r="HR102" s="36">
        <v>17.559999999999999</v>
      </c>
      <c r="HS102" s="36" t="s">
        <v>513</v>
      </c>
      <c r="TW102" s="36" t="s">
        <v>514</v>
      </c>
      <c r="TX102" s="36" t="s">
        <v>515</v>
      </c>
      <c r="TY102" s="36">
        <v>1</v>
      </c>
      <c r="TZ102" s="36" t="s">
        <v>816</v>
      </c>
      <c r="UA102" s="36" t="s">
        <v>818</v>
      </c>
      <c r="UB102" s="36">
        <v>2</v>
      </c>
      <c r="UC102" s="36" t="s">
        <v>575</v>
      </c>
      <c r="UD102" s="36">
        <v>3</v>
      </c>
      <c r="UE102" s="36" t="s">
        <v>516</v>
      </c>
      <c r="UF102" s="36">
        <v>13.33</v>
      </c>
      <c r="UG102" s="36">
        <v>13.04</v>
      </c>
      <c r="UH102" s="36">
        <v>6.8</v>
      </c>
      <c r="UI102" s="36">
        <v>18.440000000000001</v>
      </c>
      <c r="UJ102" s="36" t="s">
        <v>513</v>
      </c>
      <c r="WS102" s="36">
        <v>11.9</v>
      </c>
      <c r="WT102" s="36">
        <v>11.88</v>
      </c>
      <c r="WU102" s="36">
        <v>6.6</v>
      </c>
      <c r="WV102" s="36">
        <v>18.100000000000001</v>
      </c>
      <c r="WW102" s="36" t="s">
        <v>513</v>
      </c>
      <c r="WX102" s="36">
        <v>6.97</v>
      </c>
      <c r="WY102" s="36">
        <v>6.38</v>
      </c>
      <c r="WZ102" s="36">
        <v>1.98</v>
      </c>
      <c r="XA102" s="36">
        <v>12.82</v>
      </c>
      <c r="XB102" s="36" t="s">
        <v>513</v>
      </c>
      <c r="ZF102" s="36">
        <v>11</v>
      </c>
      <c r="ZG102" s="36">
        <v>12.32</v>
      </c>
      <c r="ZH102" s="36">
        <v>5.14</v>
      </c>
      <c r="ZI102" s="36">
        <v>18.29</v>
      </c>
      <c r="ZJ102" s="36" t="s">
        <v>513</v>
      </c>
      <c r="ABS102" s="36">
        <v>7.9</v>
      </c>
      <c r="ABT102" s="36">
        <v>10.7</v>
      </c>
      <c r="ABU102" s="36">
        <v>5.7</v>
      </c>
      <c r="ABV102" s="36">
        <v>14.7</v>
      </c>
      <c r="ABW102" s="36" t="s">
        <v>513</v>
      </c>
      <c r="ABX102" s="36">
        <v>8.2200000000000006</v>
      </c>
      <c r="ABY102" s="36">
        <v>7.71</v>
      </c>
      <c r="ABZ102" s="36">
        <v>2.83</v>
      </c>
      <c r="ACA102" s="36">
        <v>15.33</v>
      </c>
      <c r="ACB102" s="36" t="s">
        <v>513</v>
      </c>
      <c r="AEF102" s="36">
        <v>14.23</v>
      </c>
      <c r="AEG102" s="36">
        <v>13.76</v>
      </c>
      <c r="AEH102" s="36">
        <v>6.98</v>
      </c>
      <c r="AEI102" s="36">
        <v>19.87</v>
      </c>
      <c r="AEJ102" s="36" t="s">
        <v>513</v>
      </c>
      <c r="AGS102" s="36">
        <v>10.199999999999999</v>
      </c>
      <c r="AGT102" s="36">
        <v>9.9</v>
      </c>
      <c r="AGU102" s="36">
        <v>6.9</v>
      </c>
      <c r="AGV102" s="36">
        <v>14.5</v>
      </c>
      <c r="AGW102" s="36" t="s">
        <v>513</v>
      </c>
      <c r="AGX102" s="36">
        <v>4.42</v>
      </c>
      <c r="AGY102" s="36">
        <v>7.84</v>
      </c>
      <c r="AGZ102" s="36">
        <v>0</v>
      </c>
      <c r="AHA102" s="36">
        <v>13.89</v>
      </c>
      <c r="AHB102" s="36" t="s">
        <v>513</v>
      </c>
    </row>
    <row r="103" spans="1:886" x14ac:dyDescent="0.2">
      <c r="A103" s="4">
        <v>137</v>
      </c>
      <c r="B103" s="5" t="s">
        <v>1091</v>
      </c>
      <c r="C103" s="26">
        <f t="shared" si="90"/>
        <v>453.39166666666665</v>
      </c>
      <c r="D103" s="4">
        <f t="shared" si="93"/>
        <v>0</v>
      </c>
      <c r="E103" s="35">
        <f t="shared" si="122"/>
        <v>453.39166666666665</v>
      </c>
      <c r="F103" s="4">
        <v>107269</v>
      </c>
      <c r="G103" s="5" t="s">
        <v>982</v>
      </c>
      <c r="H103" s="5" t="s">
        <v>983</v>
      </c>
      <c r="I103" s="5" t="s">
        <v>499</v>
      </c>
      <c r="J103" s="4" t="s">
        <v>500</v>
      </c>
      <c r="K103" s="5" t="s">
        <v>501</v>
      </c>
      <c r="L103" s="5" t="s">
        <v>1048</v>
      </c>
      <c r="M103" s="4" t="s">
        <v>504</v>
      </c>
      <c r="N103" s="5" t="s">
        <v>608</v>
      </c>
      <c r="O103" s="4" t="s">
        <v>1052</v>
      </c>
      <c r="Q103" s="6">
        <f>CHOOSE(MATCH(M103,{"P";"S";"ST2S";"STMG";"ES";"L";"DAEU";"STL";"STI2D";"SCI";"PA";"STAV"},0),0,100,15,0,5,0,0,10,0,20,10,10)</f>
        <v>100</v>
      </c>
      <c r="R103" s="4">
        <v>1</v>
      </c>
      <c r="S103" s="4">
        <v>1</v>
      </c>
      <c r="T103" s="4">
        <v>1</v>
      </c>
      <c r="U103" s="4">
        <f t="shared" si="95"/>
        <v>1</v>
      </c>
      <c r="V103" s="4">
        <v>4</v>
      </c>
      <c r="W103" s="10">
        <f t="shared" si="96"/>
        <v>50</v>
      </c>
      <c r="Y103" s="4" t="s">
        <v>509</v>
      </c>
      <c r="Z103" s="12">
        <f>CHOOSE(MATCH(Y103,{"Faible";"Moyen";"Assez bon";"Bon";"Très bon"},0),-5,0,0,5,10)</f>
        <v>0</v>
      </c>
      <c r="AA103" s="15">
        <v>12.24</v>
      </c>
      <c r="AB103" s="4">
        <v>7</v>
      </c>
      <c r="AC103" s="4">
        <v>9.86</v>
      </c>
      <c r="AD103" s="4">
        <f t="shared" si="97"/>
        <v>2.3800000000000008</v>
      </c>
      <c r="AE103" s="4">
        <f t="shared" si="98"/>
        <v>23</v>
      </c>
      <c r="AF103" s="12">
        <f t="shared" si="99"/>
        <v>64.48</v>
      </c>
      <c r="AG103" s="4">
        <v>14.48</v>
      </c>
      <c r="AH103" s="4">
        <v>8</v>
      </c>
      <c r="AI103" s="4">
        <v>12.73</v>
      </c>
      <c r="AJ103" s="4">
        <f t="shared" si="100"/>
        <v>1.75</v>
      </c>
      <c r="AK103" s="4">
        <f t="shared" si="101"/>
        <v>22</v>
      </c>
      <c r="AL103" s="12">
        <f t="shared" si="102"/>
        <v>68.94</v>
      </c>
      <c r="AM103" s="5">
        <v>14.5</v>
      </c>
      <c r="AN103" s="4">
        <v>5</v>
      </c>
      <c r="AO103" s="4">
        <v>11.5</v>
      </c>
      <c r="AP103" s="4">
        <f t="shared" si="103"/>
        <v>3</v>
      </c>
      <c r="AQ103" s="4">
        <f t="shared" si="104"/>
        <v>25</v>
      </c>
      <c r="AR103" s="12">
        <f t="shared" si="105"/>
        <v>74.5</v>
      </c>
      <c r="AS103" s="20">
        <f t="shared" si="106"/>
        <v>207.92000000000002</v>
      </c>
      <c r="AT103" s="4">
        <v>14</v>
      </c>
      <c r="AU103" s="4">
        <v>8</v>
      </c>
      <c r="AV103" s="4">
        <v>15</v>
      </c>
      <c r="AW103" s="24">
        <f t="shared" si="107"/>
        <v>226.42000000000002</v>
      </c>
      <c r="AX103" s="28">
        <f t="shared" si="108"/>
        <v>376.42</v>
      </c>
      <c r="AY103" s="41">
        <f t="shared" si="109"/>
        <v>13.833333333333334</v>
      </c>
      <c r="AZ103" s="41">
        <f t="shared" si="110"/>
        <v>13.56</v>
      </c>
      <c r="BA103" s="9">
        <f t="shared" si="111"/>
        <v>0.27333333333333343</v>
      </c>
      <c r="BB103" s="43">
        <f t="shared" si="112"/>
        <v>42.046666666666667</v>
      </c>
      <c r="BC103" s="41">
        <f t="shared" si="113"/>
        <v>15.200000000000001</v>
      </c>
      <c r="BD103" s="41">
        <f t="shared" si="114"/>
        <v>12.713333333333333</v>
      </c>
      <c r="BE103" s="9">
        <f t="shared" si="115"/>
        <v>2.4866666666666681</v>
      </c>
      <c r="BF103" s="43">
        <f t="shared" si="116"/>
        <v>50.573333333333338</v>
      </c>
      <c r="BG103" s="41">
        <f t="shared" si="117"/>
        <v>17.87</v>
      </c>
      <c r="BH103" s="41">
        <f t="shared" si="118"/>
        <v>14.013333333333334</v>
      </c>
      <c r="BI103" s="9">
        <f t="shared" si="119"/>
        <v>3.8566666666666674</v>
      </c>
      <c r="BJ103" s="43">
        <f t="shared" si="120"/>
        <v>61.323333333333338</v>
      </c>
      <c r="BK103" s="45">
        <f t="shared" si="121"/>
        <v>153.94333333333333</v>
      </c>
      <c r="BL103" s="36">
        <v>14.48</v>
      </c>
      <c r="BM103" s="36">
        <v>8</v>
      </c>
      <c r="BN103" s="36">
        <v>31</v>
      </c>
      <c r="BO103" s="36">
        <v>14.5</v>
      </c>
      <c r="BP103" s="36">
        <v>5</v>
      </c>
      <c r="BQ103" s="36">
        <v>31</v>
      </c>
      <c r="DT103" s="36">
        <v>15.3</v>
      </c>
      <c r="DU103" s="36">
        <v>1</v>
      </c>
      <c r="DV103" s="36">
        <v>21</v>
      </c>
      <c r="DZ103" s="36">
        <v>14</v>
      </c>
      <c r="EA103" s="36">
        <v>8</v>
      </c>
      <c r="EC103" s="36">
        <v>15</v>
      </c>
      <c r="EN103" s="36" t="s">
        <v>510</v>
      </c>
      <c r="EO103" s="36" t="s">
        <v>503</v>
      </c>
      <c r="EP103" s="36">
        <v>10</v>
      </c>
      <c r="EQ103" s="36" t="s">
        <v>504</v>
      </c>
      <c r="ER103" s="36" t="s">
        <v>506</v>
      </c>
      <c r="ES103" s="36">
        <v>1</v>
      </c>
      <c r="ET103" s="36" t="s">
        <v>511</v>
      </c>
      <c r="EU103" s="36">
        <v>2</v>
      </c>
      <c r="EV103" s="36" t="s">
        <v>512</v>
      </c>
      <c r="EW103" s="36">
        <v>12.24</v>
      </c>
      <c r="EX103" s="36">
        <v>9.86</v>
      </c>
      <c r="EY103" s="36">
        <v>4.4000000000000004</v>
      </c>
      <c r="EZ103" s="36">
        <v>19.29</v>
      </c>
      <c r="FA103" s="36" t="s">
        <v>513</v>
      </c>
      <c r="FB103" s="36">
        <v>14.48</v>
      </c>
      <c r="FC103" s="36">
        <v>12.73</v>
      </c>
      <c r="FD103" s="36">
        <v>7.85</v>
      </c>
      <c r="FE103" s="36">
        <v>16.97</v>
      </c>
      <c r="FF103" s="36" t="s">
        <v>513</v>
      </c>
      <c r="FG103" s="36">
        <v>14.5</v>
      </c>
      <c r="FH103" s="36">
        <v>11.5</v>
      </c>
      <c r="FI103" s="36">
        <v>7</v>
      </c>
      <c r="FJ103" s="36">
        <v>16</v>
      </c>
      <c r="FK103" s="36" t="s">
        <v>513</v>
      </c>
      <c r="II103" s="36">
        <v>15.3</v>
      </c>
      <c r="IJ103" s="36">
        <v>11.8</v>
      </c>
      <c r="IK103" s="36">
        <v>4</v>
      </c>
      <c r="IL103" s="36">
        <v>16.2</v>
      </c>
      <c r="IM103" s="36" t="s">
        <v>513</v>
      </c>
      <c r="TW103" s="36" t="s">
        <v>523</v>
      </c>
      <c r="TX103" s="36" t="s">
        <v>515</v>
      </c>
      <c r="TY103" s="36">
        <v>1</v>
      </c>
      <c r="TZ103" s="36" t="s">
        <v>504</v>
      </c>
      <c r="UA103" s="36" t="s">
        <v>506</v>
      </c>
      <c r="UB103" s="36">
        <v>1</v>
      </c>
      <c r="UC103" s="36" t="s">
        <v>511</v>
      </c>
      <c r="UD103" s="36">
        <v>3</v>
      </c>
      <c r="UE103" s="36" t="s">
        <v>516</v>
      </c>
      <c r="UF103" s="36">
        <v>16.079999999999998</v>
      </c>
      <c r="UG103" s="36">
        <v>14.79</v>
      </c>
      <c r="UH103" s="36">
        <v>10.95</v>
      </c>
      <c r="UI103" s="36">
        <v>17.5</v>
      </c>
      <c r="UJ103" s="36" t="s">
        <v>513</v>
      </c>
      <c r="UK103" s="36">
        <v>15.08</v>
      </c>
      <c r="UL103" s="36">
        <v>13.24</v>
      </c>
      <c r="UM103" s="36">
        <v>9.24</v>
      </c>
      <c r="UN103" s="36">
        <v>16.739999999999998</v>
      </c>
      <c r="UO103" s="36" t="s">
        <v>513</v>
      </c>
      <c r="UP103" s="36">
        <v>16.09</v>
      </c>
      <c r="UQ103" s="36">
        <v>13.69</v>
      </c>
      <c r="UR103" s="36">
        <v>9.6</v>
      </c>
      <c r="US103" s="36">
        <v>17.57</v>
      </c>
      <c r="UT103" s="36" t="s">
        <v>513</v>
      </c>
      <c r="ZF103" s="36">
        <v>13.75</v>
      </c>
      <c r="ZG103" s="36">
        <v>13.36</v>
      </c>
      <c r="ZH103" s="36">
        <v>7.92</v>
      </c>
      <c r="ZI103" s="36">
        <v>18</v>
      </c>
      <c r="ZJ103" s="36" t="s">
        <v>513</v>
      </c>
      <c r="ZK103" s="36">
        <v>16.309999999999999</v>
      </c>
      <c r="ZL103" s="36">
        <v>11.58</v>
      </c>
      <c r="ZM103" s="36">
        <v>5.57</v>
      </c>
      <c r="ZN103" s="36">
        <v>17.350000000000001</v>
      </c>
      <c r="ZO103" s="36" t="s">
        <v>513</v>
      </c>
      <c r="ZP103" s="36">
        <v>18.829999999999998</v>
      </c>
      <c r="ZQ103" s="36">
        <v>14.28</v>
      </c>
      <c r="ZR103" s="36">
        <v>9.1999999999999993</v>
      </c>
      <c r="ZS103" s="36">
        <v>19.39</v>
      </c>
      <c r="ZT103" s="36" t="s">
        <v>513</v>
      </c>
      <c r="AEF103" s="36">
        <v>11.67</v>
      </c>
      <c r="AEG103" s="36">
        <v>12.53</v>
      </c>
      <c r="AEH103" s="36">
        <v>7</v>
      </c>
      <c r="AEI103" s="36">
        <v>16.920000000000002</v>
      </c>
      <c r="AEJ103" s="36" t="s">
        <v>513</v>
      </c>
      <c r="AEK103" s="36">
        <v>14.21</v>
      </c>
      <c r="AEL103" s="36">
        <v>13.32</v>
      </c>
      <c r="AEM103" s="36">
        <v>7.17</v>
      </c>
      <c r="AEN103" s="36">
        <v>18.07</v>
      </c>
      <c r="AEO103" s="36" t="s">
        <v>513</v>
      </c>
      <c r="AEP103" s="36">
        <v>18.690000000000001</v>
      </c>
      <c r="AEQ103" s="36">
        <v>14.07</v>
      </c>
      <c r="AER103" s="36">
        <v>8.82</v>
      </c>
      <c r="AES103" s="36">
        <v>19.510000000000002</v>
      </c>
      <c r="AET103" s="36" t="s">
        <v>513</v>
      </c>
    </row>
    <row r="104" spans="1:886" x14ac:dyDescent="0.2">
      <c r="A104" s="4">
        <v>137</v>
      </c>
      <c r="B104" s="5" t="s">
        <v>1090</v>
      </c>
      <c r="C104" s="26">
        <f t="shared" si="90"/>
        <v>380.35166666666669</v>
      </c>
      <c r="D104" s="4">
        <f t="shared" si="93"/>
        <v>0</v>
      </c>
      <c r="E104" s="35">
        <f t="shared" si="122"/>
        <v>380.35166666666669</v>
      </c>
      <c r="F104" s="4">
        <v>107271</v>
      </c>
      <c r="G104" s="5" t="s">
        <v>984</v>
      </c>
      <c r="H104" s="5" t="s">
        <v>985</v>
      </c>
      <c r="I104" s="5" t="s">
        <v>499</v>
      </c>
      <c r="J104" s="4" t="s">
        <v>500</v>
      </c>
      <c r="K104" s="5" t="s">
        <v>501</v>
      </c>
      <c r="L104" s="5" t="s">
        <v>1048</v>
      </c>
      <c r="M104" s="4" t="s">
        <v>504</v>
      </c>
      <c r="N104" s="5" t="s">
        <v>608</v>
      </c>
      <c r="O104" s="4" t="s">
        <v>1052</v>
      </c>
      <c r="Q104" s="6">
        <f>CHOOSE(MATCH(M104,{"P";"S";"ST2S";"STMG";"ES";"L";"DAEU";"STL";"STI2D";"SCI";"PA";"STAV"},0),0,100,15,0,5,0,0,10,0,20,10,10)</f>
        <v>100</v>
      </c>
      <c r="R104" s="4">
        <v>2</v>
      </c>
      <c r="S104" s="4">
        <v>1</v>
      </c>
      <c r="T104" s="4">
        <v>1</v>
      </c>
      <c r="U104" s="4">
        <f t="shared" si="95"/>
        <v>1</v>
      </c>
      <c r="V104" s="4">
        <v>4</v>
      </c>
      <c r="W104" s="10">
        <f t="shared" si="96"/>
        <v>40</v>
      </c>
      <c r="Y104" s="4" t="s">
        <v>509</v>
      </c>
      <c r="Z104" s="12">
        <f>CHOOSE(MATCH(Y104,{"Faible";"Moyen";"Assez bon";"Bon";"Très bon"},0),-5,0,0,5,10)</f>
        <v>0</v>
      </c>
      <c r="AA104" s="15">
        <v>9.24</v>
      </c>
      <c r="AB104" s="4">
        <v>17</v>
      </c>
      <c r="AC104" s="4">
        <v>9.86</v>
      </c>
      <c r="AD104" s="4">
        <f t="shared" si="97"/>
        <v>-0.61999999999999922</v>
      </c>
      <c r="AE104" s="4">
        <f t="shared" si="98"/>
        <v>13</v>
      </c>
      <c r="AF104" s="12">
        <f t="shared" si="99"/>
        <v>39.480000000000004</v>
      </c>
      <c r="AG104" s="4">
        <v>11.24</v>
      </c>
      <c r="AH104" s="4">
        <v>24</v>
      </c>
      <c r="AI104" s="4">
        <v>12.73</v>
      </c>
      <c r="AJ104" s="4">
        <f t="shared" si="100"/>
        <v>-1.4900000000000002</v>
      </c>
      <c r="AK104" s="4">
        <f t="shared" si="101"/>
        <v>6</v>
      </c>
      <c r="AL104" s="12">
        <f t="shared" si="102"/>
        <v>36.739999999999995</v>
      </c>
      <c r="AM104" s="5">
        <v>15</v>
      </c>
      <c r="AN104" s="4">
        <v>3</v>
      </c>
      <c r="AO104" s="4">
        <v>11.5</v>
      </c>
      <c r="AP104" s="4">
        <f t="shared" si="103"/>
        <v>3.5</v>
      </c>
      <c r="AQ104" s="4">
        <f t="shared" si="104"/>
        <v>27</v>
      </c>
      <c r="AR104" s="12">
        <f t="shared" si="105"/>
        <v>79</v>
      </c>
      <c r="AS104" s="20">
        <f t="shared" si="106"/>
        <v>155.22</v>
      </c>
      <c r="AT104" s="4">
        <v>15</v>
      </c>
      <c r="AU104" s="4">
        <v>10</v>
      </c>
      <c r="AV104" s="4">
        <v>19</v>
      </c>
      <c r="AW104" s="24">
        <f t="shared" si="107"/>
        <v>177.22</v>
      </c>
      <c r="AX104" s="28">
        <f t="shared" si="108"/>
        <v>317.22000000000003</v>
      </c>
      <c r="AY104" s="41">
        <f t="shared" si="109"/>
        <v>13.469999999999999</v>
      </c>
      <c r="AZ104" s="41">
        <f t="shared" si="110"/>
        <v>12.226666666666667</v>
      </c>
      <c r="BA104" s="9">
        <f t="shared" si="111"/>
        <v>1.2433333333333323</v>
      </c>
      <c r="BB104" s="43">
        <f t="shared" si="112"/>
        <v>42.896666666666661</v>
      </c>
      <c r="BC104" s="41">
        <f t="shared" si="113"/>
        <v>12.733333333333334</v>
      </c>
      <c r="BD104" s="41">
        <f t="shared" si="114"/>
        <v>12.4</v>
      </c>
      <c r="BE104" s="9">
        <f t="shared" si="115"/>
        <v>0.33333333333333393</v>
      </c>
      <c r="BF104" s="43">
        <f t="shared" si="116"/>
        <v>38.866666666666674</v>
      </c>
      <c r="BG104" s="41">
        <f t="shared" si="117"/>
        <v>13.700000000000001</v>
      </c>
      <c r="BH104" s="41">
        <f t="shared" si="118"/>
        <v>12</v>
      </c>
      <c r="BI104" s="9">
        <f t="shared" si="119"/>
        <v>1.7000000000000011</v>
      </c>
      <c r="BJ104" s="43">
        <f t="shared" si="120"/>
        <v>44.5</v>
      </c>
      <c r="BK104" s="45">
        <f t="shared" si="121"/>
        <v>126.26333333333334</v>
      </c>
      <c r="BL104" s="36">
        <v>11.24</v>
      </c>
      <c r="BM104" s="36">
        <v>24</v>
      </c>
      <c r="BN104" s="36">
        <v>31</v>
      </c>
      <c r="BO104" s="36">
        <v>15</v>
      </c>
      <c r="BP104" s="36">
        <v>3</v>
      </c>
      <c r="BQ104" s="36">
        <v>31</v>
      </c>
      <c r="DT104" s="36">
        <v>13.9</v>
      </c>
      <c r="DU104" s="36">
        <v>4</v>
      </c>
      <c r="DV104" s="36">
        <v>21</v>
      </c>
      <c r="DZ104" s="36">
        <v>15</v>
      </c>
      <c r="EA104" s="36">
        <v>10</v>
      </c>
      <c r="EC104" s="36">
        <v>19</v>
      </c>
      <c r="EN104" s="36" t="s">
        <v>510</v>
      </c>
      <c r="EO104" s="36" t="s">
        <v>503</v>
      </c>
      <c r="EP104" s="36">
        <v>10</v>
      </c>
      <c r="EQ104" s="36" t="s">
        <v>504</v>
      </c>
      <c r="ER104" s="36" t="s">
        <v>506</v>
      </c>
      <c r="ES104" s="36">
        <v>1</v>
      </c>
      <c r="ET104" s="36" t="s">
        <v>511</v>
      </c>
      <c r="EU104" s="36">
        <v>2</v>
      </c>
      <c r="EV104" s="36" t="s">
        <v>512</v>
      </c>
      <c r="EW104" s="36">
        <v>9.24</v>
      </c>
      <c r="EX104" s="36">
        <v>9.86</v>
      </c>
      <c r="EY104" s="36">
        <v>4.4000000000000004</v>
      </c>
      <c r="EZ104" s="36">
        <v>19.29</v>
      </c>
      <c r="FA104" s="36" t="s">
        <v>513</v>
      </c>
      <c r="FB104" s="36">
        <v>11.24</v>
      </c>
      <c r="FC104" s="36">
        <v>12.73</v>
      </c>
      <c r="FD104" s="36">
        <v>7.85</v>
      </c>
      <c r="FE104" s="36">
        <v>16.97</v>
      </c>
      <c r="FF104" s="36" t="s">
        <v>513</v>
      </c>
      <c r="FG104" s="36">
        <v>15</v>
      </c>
      <c r="FH104" s="36">
        <v>11.5</v>
      </c>
      <c r="FI104" s="36">
        <v>7</v>
      </c>
      <c r="FJ104" s="36">
        <v>16</v>
      </c>
      <c r="FK104" s="36" t="s">
        <v>513</v>
      </c>
      <c r="II104" s="36">
        <v>13.9</v>
      </c>
      <c r="IJ104" s="36">
        <v>11.8</v>
      </c>
      <c r="IK104" s="36">
        <v>4</v>
      </c>
      <c r="IL104" s="36">
        <v>16.2</v>
      </c>
      <c r="IM104" s="36" t="s">
        <v>513</v>
      </c>
      <c r="TW104" s="36" t="s">
        <v>523</v>
      </c>
      <c r="TX104" s="36" t="s">
        <v>515</v>
      </c>
      <c r="TY104" s="36">
        <v>1</v>
      </c>
      <c r="TZ104" s="36" t="s">
        <v>504</v>
      </c>
      <c r="UA104" s="36" t="s">
        <v>506</v>
      </c>
      <c r="UB104" s="36">
        <v>1</v>
      </c>
      <c r="UC104" s="36" t="s">
        <v>511</v>
      </c>
      <c r="UD104" s="36">
        <v>3</v>
      </c>
      <c r="UE104" s="36" t="s">
        <v>516</v>
      </c>
      <c r="UF104" s="36">
        <v>15.98</v>
      </c>
      <c r="UG104" s="36">
        <v>13.24</v>
      </c>
      <c r="UH104" s="36">
        <v>9.0299999999999994</v>
      </c>
      <c r="UI104" s="36">
        <v>17.3</v>
      </c>
      <c r="UJ104" s="36" t="s">
        <v>513</v>
      </c>
      <c r="UK104" s="36">
        <v>14.49</v>
      </c>
      <c r="UL104" s="36">
        <v>12.86</v>
      </c>
      <c r="UM104" s="36">
        <v>7.32</v>
      </c>
      <c r="UN104" s="36">
        <v>18.12</v>
      </c>
      <c r="UO104" s="36" t="s">
        <v>513</v>
      </c>
      <c r="UP104" s="36">
        <v>12.5</v>
      </c>
      <c r="UQ104" s="36">
        <v>11.9</v>
      </c>
      <c r="UR104" s="36">
        <v>8</v>
      </c>
      <c r="US104" s="36">
        <v>16</v>
      </c>
      <c r="UT104" s="36" t="s">
        <v>513</v>
      </c>
      <c r="ZF104" s="36">
        <v>11.73</v>
      </c>
      <c r="ZG104" s="36">
        <v>11.25</v>
      </c>
      <c r="ZH104" s="36">
        <v>6.97</v>
      </c>
      <c r="ZI104" s="36">
        <v>17.399999999999999</v>
      </c>
      <c r="ZJ104" s="36" t="s">
        <v>513</v>
      </c>
      <c r="ZK104" s="36">
        <v>9.83</v>
      </c>
      <c r="ZL104" s="36">
        <v>11</v>
      </c>
      <c r="ZM104" s="36">
        <v>6.84</v>
      </c>
      <c r="ZN104" s="36">
        <v>17.55</v>
      </c>
      <c r="ZO104" s="36" t="s">
        <v>513</v>
      </c>
      <c r="ZP104" s="36">
        <v>14.5</v>
      </c>
      <c r="ZQ104" s="36">
        <v>12.7</v>
      </c>
      <c r="ZR104" s="36">
        <v>9</v>
      </c>
      <c r="ZS104" s="36">
        <v>16</v>
      </c>
      <c r="ZT104" s="36" t="s">
        <v>513</v>
      </c>
      <c r="AEF104" s="36">
        <v>12.7</v>
      </c>
      <c r="AEG104" s="36">
        <v>12.19</v>
      </c>
      <c r="AEH104" s="36">
        <v>5.88</v>
      </c>
      <c r="AEI104" s="36">
        <v>17.579999999999998</v>
      </c>
      <c r="AEJ104" s="36" t="s">
        <v>513</v>
      </c>
      <c r="AEK104" s="36">
        <v>13.88</v>
      </c>
      <c r="AEL104" s="36">
        <v>13.34</v>
      </c>
      <c r="AEM104" s="36">
        <v>5.64</v>
      </c>
      <c r="AEN104" s="36">
        <v>18.38</v>
      </c>
      <c r="AEO104" s="36" t="s">
        <v>513</v>
      </c>
      <c r="AEP104" s="36">
        <v>14.1</v>
      </c>
      <c r="AEQ104" s="36">
        <v>11.4</v>
      </c>
      <c r="AER104" s="36">
        <v>6.7</v>
      </c>
      <c r="AES104" s="36">
        <v>15.4</v>
      </c>
      <c r="AET104" s="36" t="s">
        <v>513</v>
      </c>
    </row>
    <row r="105" spans="1:886" x14ac:dyDescent="0.2">
      <c r="A105" s="4">
        <v>137</v>
      </c>
      <c r="B105" s="5" t="s">
        <v>1090</v>
      </c>
      <c r="C105" s="26">
        <f t="shared" ref="C105:C139" si="123">AX105+(BK105/2)</f>
        <v>164.98809523809524</v>
      </c>
      <c r="D105" s="4">
        <f t="shared" si="93"/>
        <v>0</v>
      </c>
      <c r="E105" s="35">
        <f t="shared" si="122"/>
        <v>164.98809523809524</v>
      </c>
      <c r="F105" s="4">
        <v>107281</v>
      </c>
      <c r="G105" s="5" t="s">
        <v>986</v>
      </c>
      <c r="H105" s="5" t="s">
        <v>987</v>
      </c>
      <c r="I105" s="5" t="s">
        <v>499</v>
      </c>
      <c r="J105" s="4" t="s">
        <v>500</v>
      </c>
      <c r="K105" s="5" t="s">
        <v>501</v>
      </c>
      <c r="L105" s="5" t="s">
        <v>1048</v>
      </c>
      <c r="M105" s="4" t="s">
        <v>816</v>
      </c>
      <c r="N105" s="5" t="s">
        <v>847</v>
      </c>
      <c r="Q105" s="6">
        <f>CHOOSE(MATCH(M105,{"P";"S";"ST2S";"STMG";"ES";"L";"DAEU";"STL";"STI2D";"SCI";"PA";"STAV"},0),0,100,15,0,5,0,0,10,0,20,10,10)</f>
        <v>15</v>
      </c>
      <c r="R105" s="4">
        <v>2</v>
      </c>
      <c r="S105" s="4">
        <v>2</v>
      </c>
      <c r="T105" s="4">
        <v>2</v>
      </c>
      <c r="U105" s="4">
        <f t="shared" si="95"/>
        <v>1</v>
      </c>
      <c r="V105" s="4">
        <v>4</v>
      </c>
      <c r="W105" s="10">
        <f t="shared" si="96"/>
        <v>28.571428571428573</v>
      </c>
      <c r="Y105" s="4" t="s">
        <v>529</v>
      </c>
      <c r="Z105" s="12">
        <f>CHOOSE(MATCH(Y105,{"Faible";"Moyen";"Assez bon";"Bon";"Très bon"},0),-5,0,0,5,10)</f>
        <v>0</v>
      </c>
      <c r="AA105" s="15">
        <v>12.5</v>
      </c>
      <c r="AB105" s="4">
        <v>20</v>
      </c>
      <c r="AC105" s="4">
        <v>14.5</v>
      </c>
      <c r="AD105" s="4">
        <f t="shared" si="97"/>
        <v>-2</v>
      </c>
      <c r="AE105" s="4">
        <f t="shared" si="98"/>
        <v>10</v>
      </c>
      <c r="AF105" s="12">
        <f t="shared" si="99"/>
        <v>43.5</v>
      </c>
      <c r="AI105" s="4"/>
      <c r="AJ105" s="4">
        <f t="shared" si="100"/>
        <v>0</v>
      </c>
      <c r="AK105" s="4">
        <f t="shared" si="101"/>
        <v>30</v>
      </c>
      <c r="AL105" s="12">
        <f t="shared" si="102"/>
        <v>30</v>
      </c>
      <c r="AM105" s="5"/>
      <c r="AN105" s="4"/>
      <c r="AO105" s="4"/>
      <c r="AP105" s="4">
        <f t="shared" si="103"/>
        <v>0</v>
      </c>
      <c r="AQ105" s="4">
        <f t="shared" si="104"/>
        <v>30</v>
      </c>
      <c r="AR105" s="12">
        <f t="shared" si="105"/>
        <v>30</v>
      </c>
      <c r="AS105" s="20">
        <f t="shared" si="106"/>
        <v>103.5</v>
      </c>
      <c r="AT105" s="4">
        <v>17</v>
      </c>
      <c r="AU105" s="4">
        <v>12</v>
      </c>
      <c r="AW105" s="24">
        <f t="shared" si="107"/>
        <v>118</v>
      </c>
      <c r="AX105" s="28">
        <f t="shared" si="108"/>
        <v>161.57142857142858</v>
      </c>
      <c r="AY105" s="41">
        <f t="shared" si="109"/>
        <v>5.3866666666666667</v>
      </c>
      <c r="AZ105" s="41">
        <f t="shared" si="110"/>
        <v>10.049999999999999</v>
      </c>
      <c r="BA105" s="9">
        <f t="shared" si="111"/>
        <v>-4.6633333333333322</v>
      </c>
      <c r="BB105" s="43">
        <f t="shared" si="112"/>
        <v>6.8333333333333357</v>
      </c>
      <c r="BC105" s="41">
        <f t="shared" si="113"/>
        <v>0</v>
      </c>
      <c r="BD105" s="41">
        <f t="shared" si="114"/>
        <v>0</v>
      </c>
      <c r="BE105" s="9">
        <f t="shared" si="115"/>
        <v>0</v>
      </c>
      <c r="BF105" s="43">
        <f t="shared" si="116"/>
        <v>0</v>
      </c>
      <c r="BG105" s="41">
        <f t="shared" si="117"/>
        <v>0</v>
      </c>
      <c r="BH105" s="41">
        <f t="shared" si="118"/>
        <v>0</v>
      </c>
      <c r="BI105" s="9">
        <f t="shared" si="119"/>
        <v>0</v>
      </c>
      <c r="BJ105" s="43">
        <f t="shared" si="120"/>
        <v>0</v>
      </c>
      <c r="BK105" s="45">
        <f t="shared" si="121"/>
        <v>6.8333333333333357</v>
      </c>
      <c r="CV105" s="36">
        <v>10.6</v>
      </c>
      <c r="CW105" s="36">
        <v>9</v>
      </c>
      <c r="CX105" s="36">
        <v>31</v>
      </c>
      <c r="CY105" s="36">
        <v>15.38</v>
      </c>
      <c r="CZ105" s="36">
        <v>4</v>
      </c>
      <c r="DA105" s="36">
        <v>31</v>
      </c>
      <c r="DZ105" s="36">
        <v>17</v>
      </c>
      <c r="EA105" s="36">
        <v>12</v>
      </c>
      <c r="EM105" s="36">
        <v>13</v>
      </c>
      <c r="EN105" s="36" t="s">
        <v>510</v>
      </c>
      <c r="EO105" s="36" t="s">
        <v>503</v>
      </c>
      <c r="EP105" s="36">
        <v>10</v>
      </c>
      <c r="EQ105" s="36" t="s">
        <v>816</v>
      </c>
      <c r="ER105" s="36" t="s">
        <v>818</v>
      </c>
      <c r="ES105" s="36">
        <v>2</v>
      </c>
      <c r="ET105" s="36" t="s">
        <v>575</v>
      </c>
      <c r="EU105" s="36">
        <v>2</v>
      </c>
      <c r="EV105" s="36" t="s">
        <v>512</v>
      </c>
      <c r="EW105" s="36">
        <v>12.5</v>
      </c>
      <c r="EX105" s="36">
        <v>14.5</v>
      </c>
      <c r="EY105" s="36">
        <v>8.6</v>
      </c>
      <c r="EZ105" s="36">
        <v>19.899999999999999</v>
      </c>
      <c r="FA105" s="36" t="s">
        <v>513</v>
      </c>
      <c r="HJ105" s="36">
        <v>10.6</v>
      </c>
      <c r="HK105" s="36">
        <v>9.3000000000000007</v>
      </c>
      <c r="HL105" s="36">
        <v>0.8</v>
      </c>
      <c r="HM105" s="36">
        <v>16.8</v>
      </c>
      <c r="HN105" s="36" t="s">
        <v>513</v>
      </c>
      <c r="HO105" s="36">
        <v>15.38</v>
      </c>
      <c r="HP105" s="36">
        <v>12.25</v>
      </c>
      <c r="HQ105" s="36">
        <v>5.13</v>
      </c>
      <c r="HR105" s="36">
        <v>17.559999999999999</v>
      </c>
      <c r="HS105" s="36" t="s">
        <v>513</v>
      </c>
      <c r="TW105" s="36" t="s">
        <v>523</v>
      </c>
      <c r="TX105" s="36" t="s">
        <v>515</v>
      </c>
      <c r="TY105" s="36">
        <v>1</v>
      </c>
      <c r="TZ105" s="36" t="s">
        <v>816</v>
      </c>
      <c r="UA105" s="36" t="s">
        <v>818</v>
      </c>
      <c r="UB105" s="36">
        <v>2</v>
      </c>
      <c r="UC105" s="36" t="s">
        <v>575</v>
      </c>
      <c r="UD105" s="36">
        <v>3</v>
      </c>
      <c r="UE105" s="36" t="s">
        <v>516</v>
      </c>
      <c r="UF105" s="36">
        <v>7.23</v>
      </c>
      <c r="UG105" s="36">
        <v>10.76</v>
      </c>
      <c r="UH105" s="36">
        <v>5.54</v>
      </c>
      <c r="UI105" s="36">
        <v>17.46</v>
      </c>
      <c r="UJ105" s="36" t="s">
        <v>513</v>
      </c>
      <c r="WS105" s="36">
        <v>9.14</v>
      </c>
      <c r="WT105" s="36">
        <v>11.16</v>
      </c>
      <c r="WU105" s="36">
        <v>5.6</v>
      </c>
      <c r="WV105" s="36">
        <v>18.25</v>
      </c>
      <c r="WW105" s="36" t="s">
        <v>513</v>
      </c>
      <c r="WX105" s="36">
        <v>15.94</v>
      </c>
      <c r="WY105" s="36">
        <v>13.13</v>
      </c>
      <c r="WZ105" s="36">
        <v>7.13</v>
      </c>
      <c r="XA105" s="36">
        <v>17.350000000000001</v>
      </c>
      <c r="XB105" s="36" t="s">
        <v>513</v>
      </c>
      <c r="ZF105" s="36">
        <v>4.38</v>
      </c>
      <c r="ZG105" s="36">
        <v>10.039999999999999</v>
      </c>
      <c r="ZH105" s="36">
        <v>2.75</v>
      </c>
      <c r="ZI105" s="36">
        <v>16.13</v>
      </c>
      <c r="ZJ105" s="36" t="s">
        <v>524</v>
      </c>
      <c r="ABS105" s="36">
        <v>12.68</v>
      </c>
      <c r="ABT105" s="36">
        <v>10.34</v>
      </c>
      <c r="ABU105" s="36">
        <v>4.2</v>
      </c>
      <c r="ABV105" s="36">
        <v>16.59</v>
      </c>
      <c r="ABW105" s="36" t="s">
        <v>524</v>
      </c>
      <c r="ABX105" s="36">
        <v>14.2</v>
      </c>
      <c r="ABY105" s="36">
        <v>12.01</v>
      </c>
      <c r="ABZ105" s="36">
        <v>6.5</v>
      </c>
      <c r="ACA105" s="36">
        <v>16.25</v>
      </c>
      <c r="ACB105" s="36" t="s">
        <v>524</v>
      </c>
      <c r="AEF105" s="36">
        <v>4.55</v>
      </c>
      <c r="AEG105" s="36">
        <v>9.35</v>
      </c>
      <c r="AEH105" s="36">
        <v>0</v>
      </c>
      <c r="AEI105" s="36">
        <v>16.21</v>
      </c>
      <c r="AEJ105" s="36" t="s">
        <v>524</v>
      </c>
      <c r="AGS105" s="36">
        <v>9.1</v>
      </c>
      <c r="AGT105" s="36">
        <v>9.25</v>
      </c>
      <c r="AGU105" s="36">
        <v>2.88</v>
      </c>
      <c r="AGV105" s="36">
        <v>15.04</v>
      </c>
      <c r="AGW105" s="36" t="s">
        <v>524</v>
      </c>
      <c r="AGX105" s="36">
        <v>13.73</v>
      </c>
      <c r="AGY105" s="36">
        <v>11.07</v>
      </c>
      <c r="AGZ105" s="36">
        <v>4.08</v>
      </c>
      <c r="AHA105" s="36">
        <v>16.87</v>
      </c>
      <c r="AHB105" s="36" t="s">
        <v>524</v>
      </c>
    </row>
    <row r="106" spans="1:886" x14ac:dyDescent="0.2">
      <c r="A106" s="4">
        <v>137</v>
      </c>
      <c r="B106" s="5" t="s">
        <v>1091</v>
      </c>
      <c r="C106" s="26">
        <f t="shared" si="123"/>
        <v>452.87833333333339</v>
      </c>
      <c r="D106" s="4">
        <f t="shared" si="93"/>
        <v>0</v>
      </c>
      <c r="E106" s="35">
        <f t="shared" si="122"/>
        <v>452.87833333333339</v>
      </c>
      <c r="F106" s="4">
        <v>107439</v>
      </c>
      <c r="G106" s="5" t="s">
        <v>1006</v>
      </c>
      <c r="H106" s="5" t="s">
        <v>1007</v>
      </c>
      <c r="I106" s="5" t="s">
        <v>527</v>
      </c>
      <c r="J106" s="4" t="s">
        <v>500</v>
      </c>
      <c r="K106" s="5" t="s">
        <v>501</v>
      </c>
      <c r="L106" s="5" t="s">
        <v>1047</v>
      </c>
      <c r="M106" s="4" t="s">
        <v>504</v>
      </c>
      <c r="N106" s="5" t="s">
        <v>608</v>
      </c>
      <c r="O106" s="4" t="s">
        <v>1052</v>
      </c>
      <c r="Q106" s="6">
        <f>CHOOSE(MATCH(M106,{"P";"S";"ST2S";"STMG";"ES";"L";"DAEU";"STL";"STI2D";"SCI";"PA";"STAV"},0),0,100,15,0,5,0,0,10,0,20,10,10)</f>
        <v>100</v>
      </c>
      <c r="R106" s="4">
        <v>1</v>
      </c>
      <c r="S106" s="4">
        <v>1</v>
      </c>
      <c r="T106" s="4">
        <v>1</v>
      </c>
      <c r="U106" s="4">
        <f t="shared" si="95"/>
        <v>1</v>
      </c>
      <c r="V106" s="4">
        <v>4</v>
      </c>
      <c r="W106" s="10">
        <f t="shared" si="96"/>
        <v>50</v>
      </c>
      <c r="X106" s="5" t="s">
        <v>1008</v>
      </c>
      <c r="Y106" s="4" t="s">
        <v>509</v>
      </c>
      <c r="Z106" s="12">
        <f>CHOOSE(MATCH(Y106,{"Faible";"Moyen";"Assez bon";"Bon";"Très bon"},0),-5,0,0,5,10)</f>
        <v>0</v>
      </c>
      <c r="AA106" s="15">
        <v>12.84</v>
      </c>
      <c r="AB106" s="4">
        <v>11</v>
      </c>
      <c r="AC106" s="4">
        <v>10.7</v>
      </c>
      <c r="AD106" s="4">
        <f t="shared" si="97"/>
        <v>2.1400000000000006</v>
      </c>
      <c r="AE106" s="4">
        <f t="shared" si="98"/>
        <v>19</v>
      </c>
      <c r="AF106" s="12">
        <f t="shared" si="99"/>
        <v>61.8</v>
      </c>
      <c r="AG106" s="4">
        <v>13.5</v>
      </c>
      <c r="AH106" s="4">
        <v>6</v>
      </c>
      <c r="AI106" s="4">
        <v>11.4</v>
      </c>
      <c r="AJ106" s="4">
        <f t="shared" si="100"/>
        <v>2.0999999999999996</v>
      </c>
      <c r="AK106" s="4">
        <f t="shared" si="101"/>
        <v>24</v>
      </c>
      <c r="AL106" s="12">
        <f t="shared" si="102"/>
        <v>68.7</v>
      </c>
      <c r="AM106" s="5">
        <v>16.8</v>
      </c>
      <c r="AN106" s="4">
        <v>3</v>
      </c>
      <c r="AO106" s="4">
        <v>11.7</v>
      </c>
      <c r="AP106" s="4">
        <f t="shared" si="103"/>
        <v>5.1000000000000014</v>
      </c>
      <c r="AQ106" s="4">
        <f t="shared" si="104"/>
        <v>27</v>
      </c>
      <c r="AR106" s="12">
        <f t="shared" si="105"/>
        <v>87.600000000000009</v>
      </c>
      <c r="AS106" s="20">
        <f t="shared" si="106"/>
        <v>218.10000000000002</v>
      </c>
      <c r="AT106" s="4">
        <v>18</v>
      </c>
      <c r="AU106" s="4">
        <v>14</v>
      </c>
      <c r="AV106" s="4">
        <v>10</v>
      </c>
      <c r="AW106" s="24">
        <f t="shared" si="107"/>
        <v>239.10000000000002</v>
      </c>
      <c r="AX106" s="28">
        <f t="shared" si="108"/>
        <v>389.1</v>
      </c>
      <c r="AY106" s="41">
        <f t="shared" si="109"/>
        <v>13.493333333333334</v>
      </c>
      <c r="AZ106" s="41">
        <f t="shared" si="110"/>
        <v>13.270000000000001</v>
      </c>
      <c r="BA106" s="9">
        <f t="shared" si="111"/>
        <v>0.22333333333333272</v>
      </c>
      <c r="BB106" s="43">
        <f t="shared" si="112"/>
        <v>40.926666666666669</v>
      </c>
      <c r="BC106" s="41">
        <f t="shared" si="113"/>
        <v>13.770000000000001</v>
      </c>
      <c r="BD106" s="41">
        <f t="shared" si="114"/>
        <v>12.96</v>
      </c>
      <c r="BE106" s="9">
        <f t="shared" si="115"/>
        <v>0.8100000000000005</v>
      </c>
      <c r="BF106" s="43">
        <f t="shared" si="116"/>
        <v>42.930000000000007</v>
      </c>
      <c r="BG106" s="41">
        <f t="shared" si="117"/>
        <v>13.766666666666666</v>
      </c>
      <c r="BH106" s="41">
        <f t="shared" si="118"/>
        <v>12.566666666666665</v>
      </c>
      <c r="BI106" s="9">
        <f t="shared" si="119"/>
        <v>1.2000000000000011</v>
      </c>
      <c r="BJ106" s="43">
        <f t="shared" si="120"/>
        <v>43.7</v>
      </c>
      <c r="BK106" s="45">
        <f t="shared" si="121"/>
        <v>127.55666666666669</v>
      </c>
      <c r="BL106" s="36">
        <v>13.5</v>
      </c>
      <c r="BM106" s="36">
        <v>6</v>
      </c>
      <c r="BN106" s="36">
        <v>30</v>
      </c>
      <c r="BO106" s="36">
        <v>16.8</v>
      </c>
      <c r="BP106" s="36">
        <v>3</v>
      </c>
      <c r="BQ106" s="36">
        <v>30</v>
      </c>
      <c r="DZ106" s="36">
        <v>18</v>
      </c>
      <c r="EA106" s="36">
        <v>14</v>
      </c>
      <c r="EC106" s="36">
        <v>10</v>
      </c>
      <c r="EN106" s="36" t="s">
        <v>510</v>
      </c>
      <c r="EO106" s="36" t="s">
        <v>503</v>
      </c>
      <c r="EP106" s="36">
        <v>10</v>
      </c>
      <c r="EQ106" s="36" t="s">
        <v>504</v>
      </c>
      <c r="ER106" s="36" t="s">
        <v>506</v>
      </c>
      <c r="ES106" s="36">
        <v>1</v>
      </c>
      <c r="ET106" s="36" t="s">
        <v>511</v>
      </c>
      <c r="EU106" s="36">
        <v>2</v>
      </c>
      <c r="EV106" s="36" t="s">
        <v>512</v>
      </c>
      <c r="EW106" s="36">
        <v>12.84</v>
      </c>
      <c r="EX106" s="36">
        <v>10.7</v>
      </c>
      <c r="EY106" s="36">
        <v>3.48</v>
      </c>
      <c r="EZ106" s="36">
        <v>18.670000000000002</v>
      </c>
      <c r="FA106" s="36" t="s">
        <v>513</v>
      </c>
      <c r="FB106" s="36">
        <v>13.5</v>
      </c>
      <c r="FC106" s="36">
        <v>11.4</v>
      </c>
      <c r="FD106" s="36">
        <v>7.5</v>
      </c>
      <c r="FE106" s="36">
        <v>18</v>
      </c>
      <c r="FF106" s="36" t="s">
        <v>513</v>
      </c>
      <c r="FG106" s="36">
        <v>16.8</v>
      </c>
      <c r="FH106" s="36">
        <v>11.7</v>
      </c>
      <c r="FI106" s="36">
        <v>6.1</v>
      </c>
      <c r="FJ106" s="36">
        <v>18.3</v>
      </c>
      <c r="FK106" s="36" t="s">
        <v>513</v>
      </c>
      <c r="TW106" s="36" t="s">
        <v>523</v>
      </c>
      <c r="TX106" s="36" t="s">
        <v>515</v>
      </c>
      <c r="TY106" s="36">
        <v>1</v>
      </c>
      <c r="TZ106" s="36" t="s">
        <v>504</v>
      </c>
      <c r="UA106" s="36" t="s">
        <v>506</v>
      </c>
      <c r="UB106" s="36">
        <v>1</v>
      </c>
      <c r="UC106" s="36" t="s">
        <v>511</v>
      </c>
      <c r="UD106" s="36">
        <v>3</v>
      </c>
      <c r="UE106" s="36" t="s">
        <v>516</v>
      </c>
      <c r="UF106" s="36">
        <v>13.52</v>
      </c>
      <c r="UG106" s="36">
        <v>12.85</v>
      </c>
      <c r="UH106" s="36">
        <v>4.96</v>
      </c>
      <c r="UI106" s="36">
        <v>18.78</v>
      </c>
      <c r="UJ106" s="36" t="s">
        <v>513</v>
      </c>
      <c r="UK106" s="36">
        <v>12.97</v>
      </c>
      <c r="UL106" s="36">
        <v>12.88</v>
      </c>
      <c r="UM106" s="36">
        <v>7.65</v>
      </c>
      <c r="UN106" s="36">
        <v>17.21</v>
      </c>
      <c r="UO106" s="36" t="s">
        <v>513</v>
      </c>
      <c r="UP106" s="36">
        <v>14.8</v>
      </c>
      <c r="UQ106" s="36">
        <v>13.7</v>
      </c>
      <c r="UR106" s="36">
        <v>10</v>
      </c>
      <c r="US106" s="36">
        <v>17.8</v>
      </c>
      <c r="UT106" s="36" t="s">
        <v>513</v>
      </c>
      <c r="ZF106" s="36">
        <v>14.33</v>
      </c>
      <c r="ZG106" s="36">
        <v>13.33</v>
      </c>
      <c r="ZH106" s="36">
        <v>4.38</v>
      </c>
      <c r="ZI106" s="36">
        <v>18.05</v>
      </c>
      <c r="ZJ106" s="36" t="s">
        <v>513</v>
      </c>
      <c r="ZK106" s="36">
        <v>15.4</v>
      </c>
      <c r="ZL106" s="36">
        <v>13.75</v>
      </c>
      <c r="ZM106" s="36">
        <v>4.68</v>
      </c>
      <c r="ZN106" s="36">
        <v>18.559999999999999</v>
      </c>
      <c r="ZO106" s="36" t="s">
        <v>513</v>
      </c>
      <c r="ZP106" s="36">
        <v>13.8</v>
      </c>
      <c r="ZQ106" s="36">
        <v>12.6</v>
      </c>
      <c r="ZR106" s="36">
        <v>5.4</v>
      </c>
      <c r="ZS106" s="36">
        <v>19.8</v>
      </c>
      <c r="ZT106" s="36" t="s">
        <v>513</v>
      </c>
      <c r="AEF106" s="36">
        <v>12.63</v>
      </c>
      <c r="AEG106" s="36">
        <v>13.63</v>
      </c>
      <c r="AEH106" s="36">
        <v>6.55</v>
      </c>
      <c r="AEI106" s="36">
        <v>19.47</v>
      </c>
      <c r="AEJ106" s="36" t="s">
        <v>513</v>
      </c>
      <c r="AEK106" s="36">
        <v>12.94</v>
      </c>
      <c r="AEL106" s="36">
        <v>12.25</v>
      </c>
      <c r="AEM106" s="36">
        <v>3.63</v>
      </c>
      <c r="AEN106" s="36">
        <v>17.25</v>
      </c>
      <c r="AEO106" s="36" t="s">
        <v>513</v>
      </c>
      <c r="AEP106" s="36">
        <v>12.7</v>
      </c>
      <c r="AEQ106" s="36">
        <v>11.4</v>
      </c>
      <c r="AER106" s="36">
        <v>6.8</v>
      </c>
      <c r="AES106" s="36">
        <v>16.600000000000001</v>
      </c>
      <c r="AET106" s="36" t="s">
        <v>513</v>
      </c>
    </row>
    <row r="107" spans="1:886" x14ac:dyDescent="0.2">
      <c r="A107" s="4">
        <v>137</v>
      </c>
      <c r="B107" s="5" t="s">
        <v>1090</v>
      </c>
      <c r="C107" s="26">
        <f t="shared" si="123"/>
        <v>283.74128205128204</v>
      </c>
      <c r="D107" s="4">
        <f t="shared" si="93"/>
        <v>0</v>
      </c>
      <c r="E107" s="35">
        <f t="shared" si="122"/>
        <v>283.74128205128204</v>
      </c>
      <c r="F107" s="4">
        <v>107454</v>
      </c>
      <c r="G107" s="5" t="s">
        <v>1004</v>
      </c>
      <c r="H107" s="5" t="s">
        <v>1005</v>
      </c>
      <c r="I107" s="5" t="s">
        <v>527</v>
      </c>
      <c r="J107" s="4" t="s">
        <v>500</v>
      </c>
      <c r="K107" s="5" t="s">
        <v>501</v>
      </c>
      <c r="L107" s="5" t="s">
        <v>1050</v>
      </c>
      <c r="M107" s="4" t="s">
        <v>504</v>
      </c>
      <c r="N107" s="5" t="s">
        <v>990</v>
      </c>
      <c r="O107" s="4" t="s">
        <v>1052</v>
      </c>
      <c r="Q107" s="6">
        <f>CHOOSE(MATCH(M107,{"P";"S";"ST2S";"STMG";"ES";"L";"DAEU";"STL";"STI2D";"SCI";"PA";"STAV"},0),0,100,15,0,5,0,0,10,0,20,10,10)</f>
        <v>100</v>
      </c>
      <c r="R107" s="4">
        <v>3</v>
      </c>
      <c r="S107" s="4">
        <v>3</v>
      </c>
      <c r="T107" s="4">
        <v>3</v>
      </c>
      <c r="U107" s="4">
        <f t="shared" si="95"/>
        <v>4</v>
      </c>
      <c r="V107" s="4">
        <v>1</v>
      </c>
      <c r="W107" s="10">
        <f t="shared" si="96"/>
        <v>15.384615384615385</v>
      </c>
      <c r="Y107" s="4" t="s">
        <v>529</v>
      </c>
      <c r="Z107" s="12">
        <f>CHOOSE(MATCH(Y107,{"Faible";"Moyen";"Assez bon";"Bon";"Très bon"},0),-5,0,0,5,10)</f>
        <v>0</v>
      </c>
      <c r="AA107" s="15">
        <v>9.6</v>
      </c>
      <c r="AB107" s="4">
        <v>19</v>
      </c>
      <c r="AC107" s="4">
        <v>10.41</v>
      </c>
      <c r="AD107" s="4">
        <f t="shared" si="97"/>
        <v>-0.8100000000000005</v>
      </c>
      <c r="AE107" s="4">
        <f t="shared" si="98"/>
        <v>11</v>
      </c>
      <c r="AF107" s="12">
        <f t="shared" si="99"/>
        <v>38.179999999999993</v>
      </c>
      <c r="AG107" s="4">
        <v>8</v>
      </c>
      <c r="AH107" s="4">
        <v>14</v>
      </c>
      <c r="AI107" s="4">
        <v>8</v>
      </c>
      <c r="AJ107" s="4">
        <f t="shared" si="100"/>
        <v>0</v>
      </c>
      <c r="AK107" s="4">
        <f t="shared" si="101"/>
        <v>16</v>
      </c>
      <c r="AL107" s="12">
        <f t="shared" si="102"/>
        <v>40</v>
      </c>
      <c r="AM107" s="5">
        <v>9.11</v>
      </c>
      <c r="AN107" s="4">
        <v>17</v>
      </c>
      <c r="AO107" s="4">
        <v>9.4</v>
      </c>
      <c r="AP107" s="4">
        <f t="shared" si="103"/>
        <v>-0.29000000000000092</v>
      </c>
      <c r="AQ107" s="4">
        <f t="shared" si="104"/>
        <v>13</v>
      </c>
      <c r="AR107" s="12">
        <f t="shared" si="105"/>
        <v>39.75</v>
      </c>
      <c r="AS107" s="20">
        <f t="shared" si="106"/>
        <v>117.92999999999999</v>
      </c>
      <c r="AT107" s="4">
        <v>13</v>
      </c>
      <c r="AU107" s="4">
        <v>6</v>
      </c>
      <c r="AV107" s="4">
        <v>10</v>
      </c>
      <c r="AW107" s="24">
        <f t="shared" si="107"/>
        <v>132.43</v>
      </c>
      <c r="AX107" s="28">
        <f t="shared" si="108"/>
        <v>247.81461538461539</v>
      </c>
      <c r="AY107" s="41">
        <f t="shared" si="109"/>
        <v>8.7866666666666671</v>
      </c>
      <c r="AZ107" s="41">
        <f t="shared" si="110"/>
        <v>10.243333333333332</v>
      </c>
      <c r="BA107" s="9">
        <f t="shared" si="111"/>
        <v>-1.4566666666666652</v>
      </c>
      <c r="BB107" s="43">
        <f t="shared" si="112"/>
        <v>23.446666666666669</v>
      </c>
      <c r="BC107" s="41">
        <f t="shared" si="113"/>
        <v>7.9666666666666659</v>
      </c>
      <c r="BD107" s="41">
        <f t="shared" si="114"/>
        <v>11.030000000000001</v>
      </c>
      <c r="BE107" s="9">
        <f t="shared" si="115"/>
        <v>-3.0633333333333352</v>
      </c>
      <c r="BF107" s="43">
        <f t="shared" si="116"/>
        <v>17.773333333333326</v>
      </c>
      <c r="BG107" s="41">
        <f t="shared" si="117"/>
        <v>11.033333333333331</v>
      </c>
      <c r="BH107" s="41">
        <f t="shared" si="118"/>
        <v>12.266666666666666</v>
      </c>
      <c r="BI107" s="9">
        <f t="shared" si="119"/>
        <v>-1.2333333333333343</v>
      </c>
      <c r="BJ107" s="43">
        <f t="shared" si="120"/>
        <v>30.633333333333326</v>
      </c>
      <c r="BK107" s="45">
        <f t="shared" si="121"/>
        <v>71.853333333333325</v>
      </c>
      <c r="BL107" s="36">
        <v>7.75</v>
      </c>
      <c r="BM107" s="36">
        <v>14</v>
      </c>
      <c r="BN107" s="36">
        <v>30</v>
      </c>
      <c r="BO107" s="36">
        <v>9.99</v>
      </c>
      <c r="BP107" s="36">
        <v>17</v>
      </c>
      <c r="BQ107" s="36">
        <v>30</v>
      </c>
      <c r="DT107" s="36">
        <v>8.39</v>
      </c>
      <c r="DU107" s="36">
        <v>9</v>
      </c>
      <c r="DV107" s="36">
        <v>13</v>
      </c>
      <c r="DZ107" s="36">
        <v>13</v>
      </c>
      <c r="EA107" s="36">
        <v>6</v>
      </c>
      <c r="EC107" s="36">
        <v>10</v>
      </c>
      <c r="EN107" s="36" t="s">
        <v>510</v>
      </c>
      <c r="EO107" s="36" t="s">
        <v>503</v>
      </c>
      <c r="EP107" s="36">
        <v>10</v>
      </c>
      <c r="EQ107" s="36" t="s">
        <v>504</v>
      </c>
      <c r="ER107" s="36" t="s">
        <v>506</v>
      </c>
      <c r="ES107" s="36">
        <v>1</v>
      </c>
      <c r="ET107" s="36" t="s">
        <v>511</v>
      </c>
      <c r="EU107" s="36">
        <v>3</v>
      </c>
      <c r="EV107" s="36" t="s">
        <v>516</v>
      </c>
      <c r="EW107" s="36">
        <v>9.6</v>
      </c>
      <c r="EX107" s="36">
        <v>10.41</v>
      </c>
      <c r="EY107" s="36">
        <v>6.16</v>
      </c>
      <c r="EZ107" s="36">
        <v>18.36</v>
      </c>
      <c r="FA107" s="36" t="s">
        <v>513</v>
      </c>
      <c r="FB107" s="36">
        <v>8</v>
      </c>
      <c r="FC107" s="36">
        <v>8</v>
      </c>
      <c r="FD107" s="36">
        <v>1.5</v>
      </c>
      <c r="FE107" s="36">
        <v>15.5</v>
      </c>
      <c r="FF107" s="36" t="s">
        <v>513</v>
      </c>
      <c r="FG107" s="36">
        <v>9.11</v>
      </c>
      <c r="FH107" s="36">
        <v>9.4</v>
      </c>
      <c r="FI107" s="36">
        <v>2.4300000000000002</v>
      </c>
      <c r="FJ107" s="36">
        <v>13.53</v>
      </c>
      <c r="FK107" s="36" t="s">
        <v>513</v>
      </c>
      <c r="II107" s="36">
        <v>11</v>
      </c>
      <c r="IJ107" s="36">
        <v>11.01</v>
      </c>
      <c r="IK107" s="36">
        <v>5</v>
      </c>
      <c r="IL107" s="36">
        <v>16.329999999999998</v>
      </c>
      <c r="IM107" s="36" t="s">
        <v>513</v>
      </c>
      <c r="JW107" s="36">
        <v>6.62</v>
      </c>
      <c r="JX107" s="36">
        <v>7.75</v>
      </c>
      <c r="JY107" s="36">
        <v>2.73</v>
      </c>
      <c r="JZ107" s="36">
        <v>13.16</v>
      </c>
      <c r="KA107" s="36" t="s">
        <v>513</v>
      </c>
      <c r="KB107" s="36">
        <v>7.5</v>
      </c>
      <c r="KC107" s="36">
        <v>7.98</v>
      </c>
      <c r="KD107" s="36">
        <v>3</v>
      </c>
      <c r="KE107" s="36">
        <v>13.5</v>
      </c>
      <c r="KF107" s="36" t="s">
        <v>513</v>
      </c>
      <c r="KG107" s="36">
        <v>10.87</v>
      </c>
      <c r="KH107" s="36">
        <v>10.62</v>
      </c>
      <c r="KI107" s="36">
        <v>4.51</v>
      </c>
      <c r="KJ107" s="36">
        <v>16.53</v>
      </c>
      <c r="KK107" s="36" t="s">
        <v>513</v>
      </c>
      <c r="NI107" s="36">
        <v>5.78</v>
      </c>
      <c r="NJ107" s="36">
        <v>9.2200000000000006</v>
      </c>
      <c r="NK107" s="36">
        <v>5.1100000000000003</v>
      </c>
      <c r="NL107" s="36">
        <v>14.57</v>
      </c>
      <c r="NM107" s="36" t="s">
        <v>513</v>
      </c>
      <c r="TW107" s="36" t="s">
        <v>523</v>
      </c>
      <c r="TX107" s="36" t="s">
        <v>515</v>
      </c>
      <c r="TY107" s="36">
        <v>1</v>
      </c>
      <c r="TZ107" s="36" t="s">
        <v>504</v>
      </c>
      <c r="UA107" s="36" t="s">
        <v>506</v>
      </c>
      <c r="UB107" s="36">
        <v>1</v>
      </c>
      <c r="UC107" s="36" t="s">
        <v>511</v>
      </c>
      <c r="UD107" s="36">
        <v>3</v>
      </c>
      <c r="UE107" s="36" t="s">
        <v>516</v>
      </c>
      <c r="UF107" s="36">
        <v>11.27</v>
      </c>
      <c r="UG107" s="36">
        <v>10.53</v>
      </c>
      <c r="UH107" s="36">
        <v>6.32</v>
      </c>
      <c r="UI107" s="36">
        <v>18.02</v>
      </c>
      <c r="UJ107" s="36" t="s">
        <v>513</v>
      </c>
      <c r="UK107" s="36">
        <v>10.56</v>
      </c>
      <c r="UL107" s="36">
        <v>12.84</v>
      </c>
      <c r="UM107" s="36">
        <v>9.36</v>
      </c>
      <c r="UN107" s="36">
        <v>17.89</v>
      </c>
      <c r="UO107" s="36" t="s">
        <v>513</v>
      </c>
      <c r="UP107" s="36">
        <v>11.4</v>
      </c>
      <c r="UQ107" s="36">
        <v>12.09</v>
      </c>
      <c r="UR107" s="36">
        <v>9.4</v>
      </c>
      <c r="US107" s="36">
        <v>15.2</v>
      </c>
      <c r="UT107" s="36" t="s">
        <v>513</v>
      </c>
      <c r="ZF107" s="36">
        <v>5.44</v>
      </c>
      <c r="ZG107" s="36">
        <v>11.12</v>
      </c>
      <c r="ZH107" s="36">
        <v>5.44</v>
      </c>
      <c r="ZI107" s="36">
        <v>18.36</v>
      </c>
      <c r="ZJ107" s="36" t="s">
        <v>513</v>
      </c>
      <c r="ZK107" s="36">
        <v>4.8899999999999997</v>
      </c>
      <c r="ZL107" s="36">
        <v>10.08</v>
      </c>
      <c r="ZM107" s="36">
        <v>4.8899999999999997</v>
      </c>
      <c r="ZN107" s="36">
        <v>20</v>
      </c>
      <c r="ZO107" s="36" t="s">
        <v>513</v>
      </c>
      <c r="ZP107" s="36">
        <v>8.5</v>
      </c>
      <c r="ZQ107" s="36">
        <v>11.34</v>
      </c>
      <c r="ZR107" s="36">
        <v>6.92</v>
      </c>
      <c r="ZS107" s="36">
        <v>17.23</v>
      </c>
      <c r="ZT107" s="36" t="s">
        <v>513</v>
      </c>
      <c r="AEF107" s="36">
        <v>9.65</v>
      </c>
      <c r="AEG107" s="36">
        <v>9.08</v>
      </c>
      <c r="AEH107" s="36">
        <v>5.38</v>
      </c>
      <c r="AEI107" s="36">
        <v>17.5</v>
      </c>
      <c r="AEJ107" s="36" t="s">
        <v>513</v>
      </c>
      <c r="AEK107" s="36">
        <v>8.4499999999999993</v>
      </c>
      <c r="AEL107" s="36">
        <v>10.17</v>
      </c>
      <c r="AEM107" s="36">
        <v>4.93</v>
      </c>
      <c r="AEN107" s="36">
        <v>17.27</v>
      </c>
      <c r="AEO107" s="36" t="s">
        <v>513</v>
      </c>
      <c r="AEP107" s="36">
        <v>13.2</v>
      </c>
      <c r="AEQ107" s="36">
        <v>13.37</v>
      </c>
      <c r="AER107" s="36">
        <v>8.1999999999999993</v>
      </c>
      <c r="AES107" s="36">
        <v>16</v>
      </c>
      <c r="AET107" s="36" t="s">
        <v>513</v>
      </c>
    </row>
    <row r="108" spans="1:886" x14ac:dyDescent="0.2">
      <c r="A108" s="4">
        <v>137</v>
      </c>
      <c r="B108" s="5" t="s">
        <v>1090</v>
      </c>
      <c r="C108" s="26">
        <f t="shared" si="123"/>
        <v>288.35015151515154</v>
      </c>
      <c r="D108" s="4">
        <f t="shared" si="93"/>
        <v>0</v>
      </c>
      <c r="E108" s="35">
        <f t="shared" si="122"/>
        <v>288.35015151515154</v>
      </c>
      <c r="F108" s="4">
        <v>107548</v>
      </c>
      <c r="G108" s="5" t="s">
        <v>988</v>
      </c>
      <c r="H108" s="5" t="s">
        <v>989</v>
      </c>
      <c r="I108" s="5" t="s">
        <v>499</v>
      </c>
      <c r="J108" s="4" t="s">
        <v>507</v>
      </c>
      <c r="K108" s="5" t="s">
        <v>501</v>
      </c>
      <c r="L108" s="5" t="s">
        <v>1050</v>
      </c>
      <c r="M108" s="4" t="s">
        <v>504</v>
      </c>
      <c r="N108" s="5" t="s">
        <v>990</v>
      </c>
      <c r="O108" s="4" t="s">
        <v>1052</v>
      </c>
      <c r="Q108" s="6">
        <f>CHOOSE(MATCH(M108,{"P";"S";"ST2S";"STMG";"ES";"L";"DAEU";"STL";"STI2D";"SCI";"PA";"STAV"},0),0,100,15,0,5,0,0,10,0,20,10,10)</f>
        <v>100</v>
      </c>
      <c r="R108" s="4">
        <v>2</v>
      </c>
      <c r="S108" s="4">
        <v>3</v>
      </c>
      <c r="T108" s="4">
        <v>2</v>
      </c>
      <c r="U108" s="4">
        <f t="shared" si="95"/>
        <v>4</v>
      </c>
      <c r="V108" s="4">
        <v>1</v>
      </c>
      <c r="W108" s="10">
        <f t="shared" si="96"/>
        <v>18.181818181818183</v>
      </c>
      <c r="Y108" s="4" t="s">
        <v>529</v>
      </c>
      <c r="Z108" s="12">
        <f>CHOOSE(MATCH(Y108,{"Faible";"Moyen";"Assez bon";"Bon";"Très bon"},0),-5,0,0,5,10)</f>
        <v>0</v>
      </c>
      <c r="AA108" s="15">
        <v>11.26</v>
      </c>
      <c r="AB108" s="4">
        <v>8</v>
      </c>
      <c r="AC108" s="4">
        <v>10.41</v>
      </c>
      <c r="AD108" s="4">
        <f t="shared" si="97"/>
        <v>0.84999999999999964</v>
      </c>
      <c r="AE108" s="4">
        <f t="shared" si="98"/>
        <v>22</v>
      </c>
      <c r="AF108" s="12">
        <f t="shared" si="99"/>
        <v>57.480000000000004</v>
      </c>
      <c r="AG108" s="4">
        <v>6.5</v>
      </c>
      <c r="AH108" s="4">
        <v>22</v>
      </c>
      <c r="AI108" s="4">
        <v>8</v>
      </c>
      <c r="AJ108" s="4">
        <f t="shared" si="100"/>
        <v>-1.5</v>
      </c>
      <c r="AK108" s="4">
        <f t="shared" si="101"/>
        <v>8</v>
      </c>
      <c r="AL108" s="12">
        <f t="shared" si="102"/>
        <v>24.5</v>
      </c>
      <c r="AM108" s="5">
        <v>10.220000000000001</v>
      </c>
      <c r="AN108" s="4">
        <v>19</v>
      </c>
      <c r="AO108" s="4">
        <v>9.4</v>
      </c>
      <c r="AP108" s="4">
        <f t="shared" si="103"/>
        <v>0.82000000000000028</v>
      </c>
      <c r="AQ108" s="4">
        <f t="shared" si="104"/>
        <v>11</v>
      </c>
      <c r="AR108" s="12">
        <f t="shared" si="105"/>
        <v>43.300000000000004</v>
      </c>
      <c r="AS108" s="20">
        <f t="shared" si="106"/>
        <v>125.28</v>
      </c>
      <c r="AV108" s="4">
        <v>16</v>
      </c>
      <c r="AW108" s="24">
        <f t="shared" si="107"/>
        <v>133.28</v>
      </c>
      <c r="AX108" s="28">
        <f t="shared" si="108"/>
        <v>251.46181818181819</v>
      </c>
      <c r="AY108" s="41">
        <f t="shared" si="109"/>
        <v>7.7</v>
      </c>
      <c r="AZ108" s="41">
        <f t="shared" si="110"/>
        <v>10.666666666666666</v>
      </c>
      <c r="BA108" s="9">
        <f t="shared" si="111"/>
        <v>-2.9666666666666659</v>
      </c>
      <c r="BB108" s="43">
        <f t="shared" si="112"/>
        <v>17.166666666666671</v>
      </c>
      <c r="BC108" s="41">
        <f t="shared" si="113"/>
        <v>8.6300000000000008</v>
      </c>
      <c r="BD108" s="41">
        <f t="shared" si="114"/>
        <v>10.66</v>
      </c>
      <c r="BE108" s="9">
        <f t="shared" si="115"/>
        <v>-2.0299999999999994</v>
      </c>
      <c r="BF108" s="43">
        <f t="shared" si="116"/>
        <v>21.830000000000002</v>
      </c>
      <c r="BG108" s="41">
        <f t="shared" si="117"/>
        <v>11.96</v>
      </c>
      <c r="BH108" s="41">
        <f t="shared" si="118"/>
        <v>12.51</v>
      </c>
      <c r="BI108" s="9">
        <f t="shared" si="119"/>
        <v>-0.54999999999999893</v>
      </c>
      <c r="BJ108" s="43">
        <f t="shared" si="120"/>
        <v>34.78</v>
      </c>
      <c r="BK108" s="45">
        <f t="shared" si="121"/>
        <v>73.776666666666671</v>
      </c>
      <c r="BL108" s="36">
        <v>6.5</v>
      </c>
      <c r="BM108" s="36">
        <v>22</v>
      </c>
      <c r="BN108" s="36">
        <v>30</v>
      </c>
      <c r="BO108" s="36">
        <v>9.49</v>
      </c>
      <c r="BP108" s="36">
        <v>19</v>
      </c>
      <c r="BQ108" s="36">
        <v>30</v>
      </c>
      <c r="DQ108" s="36">
        <v>9</v>
      </c>
      <c r="DR108" s="36">
        <v>7</v>
      </c>
      <c r="DS108" s="36">
        <v>9</v>
      </c>
      <c r="EC108" s="36">
        <v>16</v>
      </c>
      <c r="EN108" s="36" t="s">
        <v>510</v>
      </c>
      <c r="EO108" s="36" t="s">
        <v>503</v>
      </c>
      <c r="EP108" s="36">
        <v>10</v>
      </c>
      <c r="EQ108" s="36" t="s">
        <v>504</v>
      </c>
      <c r="ER108" s="36" t="s">
        <v>506</v>
      </c>
      <c r="ES108" s="36">
        <v>1</v>
      </c>
      <c r="ET108" s="36" t="s">
        <v>511</v>
      </c>
      <c r="EU108" s="36">
        <v>3</v>
      </c>
      <c r="EV108" s="36" t="s">
        <v>516</v>
      </c>
      <c r="EW108" s="36">
        <v>11.26</v>
      </c>
      <c r="EX108" s="36">
        <v>10.41</v>
      </c>
      <c r="EY108" s="36">
        <v>6.16</v>
      </c>
      <c r="EZ108" s="36">
        <v>18.36</v>
      </c>
      <c r="FA108" s="36" t="s">
        <v>513</v>
      </c>
      <c r="FB108" s="36">
        <v>6.5</v>
      </c>
      <c r="FC108" s="36">
        <v>8</v>
      </c>
      <c r="FD108" s="36">
        <v>1.5</v>
      </c>
      <c r="FE108" s="36">
        <v>15.5</v>
      </c>
      <c r="FF108" s="36" t="s">
        <v>513</v>
      </c>
      <c r="FG108" s="36">
        <v>10.220000000000001</v>
      </c>
      <c r="FH108" s="36">
        <v>9.4</v>
      </c>
      <c r="FI108" s="36">
        <v>2.4300000000000002</v>
      </c>
      <c r="FJ108" s="36">
        <v>13.53</v>
      </c>
      <c r="FK108" s="36" t="s">
        <v>513</v>
      </c>
      <c r="ID108" s="36">
        <v>7</v>
      </c>
      <c r="IE108" s="36">
        <v>9.4</v>
      </c>
      <c r="IF108" s="36">
        <v>6</v>
      </c>
      <c r="IG108" s="36">
        <v>16</v>
      </c>
      <c r="IH108" s="36" t="s">
        <v>513</v>
      </c>
      <c r="JW108" s="36">
        <v>10.77</v>
      </c>
      <c r="JX108" s="36">
        <v>7.75</v>
      </c>
      <c r="JY108" s="36">
        <v>2.73</v>
      </c>
      <c r="JZ108" s="36">
        <v>13.16</v>
      </c>
      <c r="KA108" s="36" t="s">
        <v>513</v>
      </c>
      <c r="KB108" s="36">
        <v>6.5</v>
      </c>
      <c r="KC108" s="36">
        <v>7.98</v>
      </c>
      <c r="KD108" s="36">
        <v>3</v>
      </c>
      <c r="KE108" s="36">
        <v>13.5</v>
      </c>
      <c r="KF108" s="36" t="s">
        <v>513</v>
      </c>
      <c r="KG108" s="36">
        <v>8.76</v>
      </c>
      <c r="KH108" s="36">
        <v>10.62</v>
      </c>
      <c r="KI108" s="36">
        <v>4.51</v>
      </c>
      <c r="KJ108" s="36">
        <v>16.53</v>
      </c>
      <c r="KK108" s="36" t="s">
        <v>513</v>
      </c>
      <c r="ND108" s="36">
        <v>11</v>
      </c>
      <c r="NE108" s="36">
        <v>10.78</v>
      </c>
      <c r="NF108" s="36">
        <v>4</v>
      </c>
      <c r="NG108" s="36">
        <v>17</v>
      </c>
      <c r="NH108" s="36" t="s">
        <v>513</v>
      </c>
      <c r="TW108" s="36" t="s">
        <v>514</v>
      </c>
      <c r="TX108" s="36" t="s">
        <v>515</v>
      </c>
      <c r="TY108" s="36">
        <v>1</v>
      </c>
      <c r="TZ108" s="36" t="s">
        <v>504</v>
      </c>
      <c r="UA108" s="36" t="s">
        <v>506</v>
      </c>
      <c r="UB108" s="36">
        <v>1</v>
      </c>
      <c r="UC108" s="36" t="s">
        <v>511</v>
      </c>
      <c r="UD108" s="36">
        <v>3</v>
      </c>
      <c r="UE108" s="36" t="s">
        <v>516</v>
      </c>
      <c r="UF108" s="36">
        <v>7.3</v>
      </c>
      <c r="UG108" s="36">
        <v>10.7</v>
      </c>
      <c r="UH108" s="36">
        <v>3</v>
      </c>
      <c r="UI108" s="36">
        <v>20</v>
      </c>
      <c r="UJ108" s="36" t="s">
        <v>513</v>
      </c>
      <c r="UK108" s="36">
        <v>8.7200000000000006</v>
      </c>
      <c r="UL108" s="36">
        <v>11.28</v>
      </c>
      <c r="UM108" s="36">
        <v>6.5</v>
      </c>
      <c r="UN108" s="36">
        <v>17.11</v>
      </c>
      <c r="UO108" s="36" t="s">
        <v>513</v>
      </c>
      <c r="UP108" s="36">
        <v>13</v>
      </c>
      <c r="UQ108" s="36">
        <v>12.43</v>
      </c>
      <c r="UR108" s="36">
        <v>8.89</v>
      </c>
      <c r="US108" s="36">
        <v>17.05</v>
      </c>
      <c r="UT108" s="36" t="s">
        <v>513</v>
      </c>
      <c r="ZF108" s="36">
        <v>5.8</v>
      </c>
      <c r="ZG108" s="36">
        <v>9.8000000000000007</v>
      </c>
      <c r="ZH108" s="36">
        <v>4.0999999999999996</v>
      </c>
      <c r="ZI108" s="36">
        <v>19.100000000000001</v>
      </c>
      <c r="ZJ108" s="36" t="s">
        <v>513</v>
      </c>
      <c r="ZK108" s="36">
        <v>8.5299999999999994</v>
      </c>
      <c r="ZL108" s="36">
        <v>10.36</v>
      </c>
      <c r="ZM108" s="36">
        <v>3.88</v>
      </c>
      <c r="ZN108" s="36">
        <v>17.71</v>
      </c>
      <c r="ZO108" s="36" t="s">
        <v>513</v>
      </c>
      <c r="ZP108" s="36">
        <v>10.48</v>
      </c>
      <c r="ZQ108" s="36">
        <v>11.7</v>
      </c>
      <c r="ZR108" s="36">
        <v>7.29</v>
      </c>
      <c r="ZS108" s="36">
        <v>18</v>
      </c>
      <c r="ZT108" s="36" t="s">
        <v>513</v>
      </c>
      <c r="AEF108" s="36">
        <v>10</v>
      </c>
      <c r="AEG108" s="36">
        <v>11.5</v>
      </c>
      <c r="AEH108" s="36">
        <v>5.8</v>
      </c>
      <c r="AEI108" s="36">
        <v>20</v>
      </c>
      <c r="AEJ108" s="36" t="s">
        <v>513</v>
      </c>
      <c r="AEK108" s="36">
        <v>8.64</v>
      </c>
      <c r="AEL108" s="36">
        <v>10.34</v>
      </c>
      <c r="AEM108" s="36">
        <v>6.4</v>
      </c>
      <c r="AEN108" s="36">
        <v>16.8</v>
      </c>
      <c r="AEO108" s="36" t="s">
        <v>513</v>
      </c>
      <c r="AEP108" s="36">
        <v>12.4</v>
      </c>
      <c r="AEQ108" s="36">
        <v>13.4</v>
      </c>
      <c r="AER108" s="36">
        <v>8.5299999999999994</v>
      </c>
      <c r="AES108" s="36">
        <v>17.690000000000001</v>
      </c>
      <c r="AET108" s="36" t="s">
        <v>513</v>
      </c>
    </row>
    <row r="109" spans="1:886" x14ac:dyDescent="0.2">
      <c r="A109" s="4">
        <v>137</v>
      </c>
      <c r="B109" s="5" t="s">
        <v>1090</v>
      </c>
      <c r="C109" s="26">
        <f t="shared" si="123"/>
        <v>238.74794871794873</v>
      </c>
      <c r="D109" s="4">
        <f t="shared" si="93"/>
        <v>0</v>
      </c>
      <c r="E109" s="35">
        <f t="shared" si="122"/>
        <v>238.74794871794873</v>
      </c>
      <c r="F109" s="4">
        <v>107568</v>
      </c>
      <c r="G109" s="5" t="s">
        <v>991</v>
      </c>
      <c r="H109" s="5" t="s">
        <v>992</v>
      </c>
      <c r="I109" s="5" t="s">
        <v>499</v>
      </c>
      <c r="J109" s="4" t="s">
        <v>500</v>
      </c>
      <c r="K109" s="5" t="s">
        <v>501</v>
      </c>
      <c r="L109" s="5" t="s">
        <v>1050</v>
      </c>
      <c r="M109" s="4" t="s">
        <v>504</v>
      </c>
      <c r="N109" s="5" t="s">
        <v>990</v>
      </c>
      <c r="O109" s="4" t="s">
        <v>1052</v>
      </c>
      <c r="Q109" s="6">
        <f>CHOOSE(MATCH(M109,{"P";"S";"ST2S";"STMG";"ES";"L";"DAEU";"STL";"STI2D";"SCI";"PA";"STAV"},0),0,100,15,0,5,0,0,10,0,20,10,10)</f>
        <v>100</v>
      </c>
      <c r="R109" s="4">
        <v>3</v>
      </c>
      <c r="S109" s="4">
        <v>3</v>
      </c>
      <c r="T109" s="4">
        <v>3</v>
      </c>
      <c r="U109" s="4">
        <f t="shared" si="95"/>
        <v>4</v>
      </c>
      <c r="V109" s="4">
        <v>1</v>
      </c>
      <c r="W109" s="10">
        <f t="shared" si="96"/>
        <v>15.384615384615385</v>
      </c>
      <c r="Y109" s="4" t="s">
        <v>529</v>
      </c>
      <c r="Z109" s="12">
        <f>CHOOSE(MATCH(Y109,{"Faible";"Moyen";"Assez bon";"Bon";"Très bon"},0),-5,0,0,5,10)</f>
        <v>0</v>
      </c>
      <c r="AA109" s="15">
        <v>6.31</v>
      </c>
      <c r="AB109" s="4">
        <v>23</v>
      </c>
      <c r="AC109" s="4">
        <v>10.41</v>
      </c>
      <c r="AD109" s="4">
        <f t="shared" si="97"/>
        <v>-4.1000000000000005</v>
      </c>
      <c r="AE109" s="4">
        <f t="shared" si="98"/>
        <v>7</v>
      </c>
      <c r="AF109" s="12">
        <f t="shared" si="99"/>
        <v>17.729999999999997</v>
      </c>
      <c r="AG109" s="4">
        <v>2.5</v>
      </c>
      <c r="AH109" s="4">
        <v>29</v>
      </c>
      <c r="AI109" s="4">
        <v>8</v>
      </c>
      <c r="AJ109" s="4">
        <f t="shared" si="100"/>
        <v>-5.5</v>
      </c>
      <c r="AK109" s="4">
        <f t="shared" si="101"/>
        <v>1</v>
      </c>
      <c r="AL109" s="12">
        <f t="shared" si="102"/>
        <v>-2.5</v>
      </c>
      <c r="AM109" s="5">
        <v>11.75</v>
      </c>
      <c r="AN109" s="4">
        <v>14</v>
      </c>
      <c r="AO109" s="4">
        <v>9.4</v>
      </c>
      <c r="AP109" s="4">
        <f t="shared" si="103"/>
        <v>2.3499999999999996</v>
      </c>
      <c r="AQ109" s="4">
        <f t="shared" si="104"/>
        <v>16</v>
      </c>
      <c r="AR109" s="12">
        <f t="shared" si="105"/>
        <v>55.95</v>
      </c>
      <c r="AS109" s="20">
        <f t="shared" si="106"/>
        <v>71.180000000000007</v>
      </c>
      <c r="AT109" s="4">
        <v>10</v>
      </c>
      <c r="AU109" s="4">
        <v>10</v>
      </c>
      <c r="AV109" s="4">
        <v>13</v>
      </c>
      <c r="AW109" s="24">
        <f t="shared" si="107"/>
        <v>87.68</v>
      </c>
      <c r="AX109" s="28">
        <f t="shared" si="108"/>
        <v>203.06461538461539</v>
      </c>
      <c r="AY109" s="41">
        <f t="shared" si="109"/>
        <v>5.71</v>
      </c>
      <c r="AZ109" s="41">
        <f t="shared" si="110"/>
        <v>9.4033333333333342</v>
      </c>
      <c r="BA109" s="9">
        <f t="shared" si="111"/>
        <v>-3.6933333333333342</v>
      </c>
      <c r="BB109" s="43">
        <f t="shared" si="112"/>
        <v>9.7433333333333305</v>
      </c>
      <c r="BC109" s="41">
        <f t="shared" si="113"/>
        <v>9.9266666666666676</v>
      </c>
      <c r="BD109" s="41">
        <f t="shared" si="114"/>
        <v>11.93</v>
      </c>
      <c r="BE109" s="9">
        <f t="shared" si="115"/>
        <v>-2.0033333333333321</v>
      </c>
      <c r="BF109" s="43">
        <f t="shared" si="116"/>
        <v>25.773333333333337</v>
      </c>
      <c r="BG109" s="41">
        <f t="shared" si="117"/>
        <v>11.836666666666666</v>
      </c>
      <c r="BH109" s="41">
        <f t="shared" si="118"/>
        <v>11.666666666666666</v>
      </c>
      <c r="BI109" s="9">
        <f t="shared" si="119"/>
        <v>0.16999999999999993</v>
      </c>
      <c r="BJ109" s="43">
        <f t="shared" si="120"/>
        <v>35.849999999999994</v>
      </c>
      <c r="BK109" s="45">
        <f t="shared" si="121"/>
        <v>71.36666666666666</v>
      </c>
      <c r="BL109" s="36">
        <v>3.5</v>
      </c>
      <c r="BM109" s="36">
        <v>29</v>
      </c>
      <c r="BN109" s="36">
        <v>30</v>
      </c>
      <c r="BO109" s="36">
        <v>10.38</v>
      </c>
      <c r="BP109" s="36">
        <v>14</v>
      </c>
      <c r="BQ109" s="36">
        <v>30</v>
      </c>
      <c r="DT109" s="36">
        <v>7.12</v>
      </c>
      <c r="DU109" s="36">
        <v>11</v>
      </c>
      <c r="DV109" s="36">
        <v>13</v>
      </c>
      <c r="DZ109" s="36">
        <v>10</v>
      </c>
      <c r="EA109" s="36">
        <v>10</v>
      </c>
      <c r="EC109" s="36">
        <v>13</v>
      </c>
      <c r="EN109" s="36" t="s">
        <v>510</v>
      </c>
      <c r="EO109" s="36" t="s">
        <v>503</v>
      </c>
      <c r="EP109" s="36">
        <v>10</v>
      </c>
      <c r="EQ109" s="36" t="s">
        <v>504</v>
      </c>
      <c r="ER109" s="36" t="s">
        <v>506</v>
      </c>
      <c r="ES109" s="36">
        <v>1</v>
      </c>
      <c r="ET109" s="36" t="s">
        <v>511</v>
      </c>
      <c r="EU109" s="36">
        <v>3</v>
      </c>
      <c r="EV109" s="36" t="s">
        <v>516</v>
      </c>
      <c r="EW109" s="36">
        <v>6.31</v>
      </c>
      <c r="EX109" s="36">
        <v>10.41</v>
      </c>
      <c r="EY109" s="36">
        <v>6.16</v>
      </c>
      <c r="EZ109" s="36">
        <v>18.36</v>
      </c>
      <c r="FA109" s="36" t="s">
        <v>513</v>
      </c>
      <c r="FB109" s="36">
        <v>2.5</v>
      </c>
      <c r="FC109" s="36">
        <v>8</v>
      </c>
      <c r="FD109" s="36">
        <v>1.5</v>
      </c>
      <c r="FE109" s="36">
        <v>15.5</v>
      </c>
      <c r="FF109" s="36" t="s">
        <v>513</v>
      </c>
      <c r="FG109" s="36">
        <v>11.75</v>
      </c>
      <c r="FH109" s="36">
        <v>9.4</v>
      </c>
      <c r="FI109" s="36">
        <v>2.4300000000000002</v>
      </c>
      <c r="FJ109" s="36">
        <v>13.53</v>
      </c>
      <c r="FK109" s="36" t="s">
        <v>513</v>
      </c>
      <c r="II109" s="36">
        <v>6.25</v>
      </c>
      <c r="IJ109" s="36">
        <v>11.01</v>
      </c>
      <c r="IK109" s="36">
        <v>5</v>
      </c>
      <c r="IL109" s="36">
        <v>16.329999999999998</v>
      </c>
      <c r="IM109" s="36" t="s">
        <v>513</v>
      </c>
      <c r="JW109" s="36">
        <v>7.33</v>
      </c>
      <c r="JX109" s="36">
        <v>7.75</v>
      </c>
      <c r="JY109" s="36">
        <v>2.73</v>
      </c>
      <c r="JZ109" s="36">
        <v>13.16</v>
      </c>
      <c r="KA109" s="36" t="s">
        <v>513</v>
      </c>
      <c r="KB109" s="36">
        <v>4.5</v>
      </c>
      <c r="KC109" s="36">
        <v>7.98</v>
      </c>
      <c r="KD109" s="36">
        <v>3</v>
      </c>
      <c r="KE109" s="36">
        <v>13.5</v>
      </c>
      <c r="KF109" s="36" t="s">
        <v>513</v>
      </c>
      <c r="KG109" s="36">
        <v>9.02</v>
      </c>
      <c r="KH109" s="36">
        <v>10.62</v>
      </c>
      <c r="KI109" s="36">
        <v>4.51</v>
      </c>
      <c r="KJ109" s="36">
        <v>16.53</v>
      </c>
      <c r="KK109" s="36" t="s">
        <v>513</v>
      </c>
      <c r="NI109" s="36">
        <v>8</v>
      </c>
      <c r="NJ109" s="36">
        <v>9.2200000000000006</v>
      </c>
      <c r="NK109" s="36">
        <v>5.1100000000000003</v>
      </c>
      <c r="NL109" s="36">
        <v>14.57</v>
      </c>
      <c r="NM109" s="36" t="s">
        <v>513</v>
      </c>
      <c r="TW109" s="36" t="s">
        <v>523</v>
      </c>
      <c r="TX109" s="36" t="s">
        <v>515</v>
      </c>
      <c r="TY109" s="36">
        <v>1</v>
      </c>
      <c r="TZ109" s="36" t="s">
        <v>504</v>
      </c>
      <c r="UA109" s="36" t="s">
        <v>506</v>
      </c>
      <c r="UB109" s="36">
        <v>1</v>
      </c>
      <c r="UC109" s="36" t="s">
        <v>511</v>
      </c>
      <c r="UD109" s="36">
        <v>3</v>
      </c>
      <c r="UE109" s="36" t="s">
        <v>516</v>
      </c>
      <c r="UF109" s="36">
        <v>5.04</v>
      </c>
      <c r="UG109" s="36">
        <v>9.52</v>
      </c>
      <c r="UH109" s="36">
        <v>5.04</v>
      </c>
      <c r="UI109" s="36">
        <v>15.55</v>
      </c>
      <c r="UJ109" s="36" t="s">
        <v>513</v>
      </c>
      <c r="UK109" s="36">
        <v>9.4499999999999993</v>
      </c>
      <c r="UL109" s="36">
        <v>11.84</v>
      </c>
      <c r="UM109" s="36">
        <v>6.71</v>
      </c>
      <c r="UN109" s="36">
        <v>17.68</v>
      </c>
      <c r="UO109" s="36" t="s">
        <v>513</v>
      </c>
      <c r="UP109" s="36">
        <v>10.44</v>
      </c>
      <c r="UQ109" s="36">
        <v>11.32</v>
      </c>
      <c r="UR109" s="36">
        <v>5.25</v>
      </c>
      <c r="US109" s="36">
        <v>15.56</v>
      </c>
      <c r="UT109" s="36" t="s">
        <v>513</v>
      </c>
      <c r="ZF109" s="36">
        <v>8.5399999999999991</v>
      </c>
      <c r="ZG109" s="36">
        <v>10.15</v>
      </c>
      <c r="ZH109" s="36">
        <v>6</v>
      </c>
      <c r="ZI109" s="36">
        <v>15.17</v>
      </c>
      <c r="ZJ109" s="36" t="s">
        <v>513</v>
      </c>
      <c r="ZK109" s="36">
        <v>11.5</v>
      </c>
      <c r="ZL109" s="36">
        <v>12.48</v>
      </c>
      <c r="ZM109" s="36">
        <v>8.6300000000000008</v>
      </c>
      <c r="ZN109" s="36">
        <v>18.75</v>
      </c>
      <c r="ZO109" s="36" t="s">
        <v>513</v>
      </c>
      <c r="ZP109" s="36">
        <v>13.07</v>
      </c>
      <c r="ZQ109" s="36">
        <v>13.4</v>
      </c>
      <c r="ZR109" s="36">
        <v>5.22</v>
      </c>
      <c r="ZS109" s="36">
        <v>18.059999999999999</v>
      </c>
      <c r="ZT109" s="36" t="s">
        <v>513</v>
      </c>
      <c r="AEF109" s="36">
        <v>3.55</v>
      </c>
      <c r="AEG109" s="36">
        <v>8.5399999999999991</v>
      </c>
      <c r="AEH109" s="36">
        <v>1</v>
      </c>
      <c r="AEI109" s="36">
        <v>14.3</v>
      </c>
      <c r="AEJ109" s="36" t="s">
        <v>513</v>
      </c>
      <c r="AEK109" s="36">
        <v>8.83</v>
      </c>
      <c r="AEL109" s="36">
        <v>11.47</v>
      </c>
      <c r="AEM109" s="36">
        <v>4</v>
      </c>
      <c r="AEN109" s="36">
        <v>16.27</v>
      </c>
      <c r="AEO109" s="36" t="s">
        <v>513</v>
      </c>
      <c r="AEP109" s="36">
        <v>12</v>
      </c>
      <c r="AEQ109" s="36">
        <v>10.28</v>
      </c>
      <c r="AER109" s="36">
        <v>4.67</v>
      </c>
      <c r="AES109" s="36">
        <v>15.33</v>
      </c>
      <c r="AET109" s="36" t="s">
        <v>513</v>
      </c>
    </row>
    <row r="110" spans="1:886" x14ac:dyDescent="0.2">
      <c r="A110" s="4">
        <v>137</v>
      </c>
      <c r="B110" s="5" t="s">
        <v>1090</v>
      </c>
      <c r="C110" s="26">
        <f t="shared" si="123"/>
        <v>364.23476190476185</v>
      </c>
      <c r="D110" s="4">
        <f t="shared" si="93"/>
        <v>0</v>
      </c>
      <c r="E110" s="35">
        <f t="shared" si="122"/>
        <v>364.23476190476185</v>
      </c>
      <c r="F110" s="4">
        <v>107650</v>
      </c>
      <c r="G110" s="5" t="s">
        <v>993</v>
      </c>
      <c r="H110" s="5" t="s">
        <v>994</v>
      </c>
      <c r="I110" s="5" t="s">
        <v>499</v>
      </c>
      <c r="J110" s="4" t="s">
        <v>500</v>
      </c>
      <c r="K110" s="5" t="s">
        <v>501</v>
      </c>
      <c r="L110" s="5" t="s">
        <v>1050</v>
      </c>
      <c r="M110" s="4" t="s">
        <v>504</v>
      </c>
      <c r="N110" s="5" t="s">
        <v>990</v>
      </c>
      <c r="O110" s="4" t="s">
        <v>1052</v>
      </c>
      <c r="Q110" s="6">
        <f>CHOOSE(MATCH(M110,{"P";"S";"ST2S";"STMG";"ES";"L";"DAEU";"STL";"STI2D";"SCI";"PA";"STAV"},0),0,100,15,0,5,0,0,10,0,20,10,10)</f>
        <v>100</v>
      </c>
      <c r="R110" s="4">
        <v>2</v>
      </c>
      <c r="S110" s="4">
        <v>2</v>
      </c>
      <c r="T110" s="4">
        <v>2</v>
      </c>
      <c r="U110" s="4">
        <f t="shared" si="95"/>
        <v>1</v>
      </c>
      <c r="V110" s="4">
        <v>4</v>
      </c>
      <c r="W110" s="10">
        <f t="shared" si="96"/>
        <v>28.571428571428573</v>
      </c>
      <c r="Y110" s="4" t="s">
        <v>529</v>
      </c>
      <c r="Z110" s="12">
        <f>CHOOSE(MATCH(Y110,{"Faible";"Moyen";"Assez bon";"Bon";"Très bon"},0),-5,0,0,5,10)</f>
        <v>0</v>
      </c>
      <c r="AA110" s="15">
        <v>12.85</v>
      </c>
      <c r="AB110" s="4">
        <v>9</v>
      </c>
      <c r="AC110" s="4">
        <v>10.41</v>
      </c>
      <c r="AD110" s="4">
        <f t="shared" si="97"/>
        <v>2.4399999999999995</v>
      </c>
      <c r="AE110" s="4">
        <f t="shared" si="98"/>
        <v>21</v>
      </c>
      <c r="AF110" s="12">
        <f t="shared" si="99"/>
        <v>64.429999999999993</v>
      </c>
      <c r="AG110" s="4">
        <v>8</v>
      </c>
      <c r="AH110" s="4">
        <v>9</v>
      </c>
      <c r="AI110" s="4">
        <v>8</v>
      </c>
      <c r="AJ110" s="4">
        <f t="shared" si="100"/>
        <v>0</v>
      </c>
      <c r="AK110" s="4">
        <f t="shared" si="101"/>
        <v>21</v>
      </c>
      <c r="AL110" s="12">
        <f t="shared" si="102"/>
        <v>45</v>
      </c>
      <c r="AM110" s="5">
        <v>10.93</v>
      </c>
      <c r="AN110" s="4">
        <v>4</v>
      </c>
      <c r="AO110" s="4">
        <v>9.4</v>
      </c>
      <c r="AP110" s="4">
        <f t="shared" si="103"/>
        <v>1.5299999999999994</v>
      </c>
      <c r="AQ110" s="4">
        <f t="shared" si="104"/>
        <v>26</v>
      </c>
      <c r="AR110" s="12">
        <f t="shared" si="105"/>
        <v>61.849999999999994</v>
      </c>
      <c r="AS110" s="20">
        <f t="shared" si="106"/>
        <v>171.27999999999997</v>
      </c>
      <c r="AT110" s="4">
        <v>7</v>
      </c>
      <c r="AU110" s="4">
        <v>8</v>
      </c>
      <c r="AV110" s="4">
        <v>14</v>
      </c>
      <c r="AW110" s="24">
        <f t="shared" si="107"/>
        <v>185.77999999999997</v>
      </c>
      <c r="AX110" s="28">
        <f t="shared" si="108"/>
        <v>314.35142857142853</v>
      </c>
      <c r="AY110" s="41">
        <f t="shared" si="109"/>
        <v>9.5433333333333348</v>
      </c>
      <c r="AZ110" s="41">
        <f t="shared" si="110"/>
        <v>9.4033333333333342</v>
      </c>
      <c r="BA110" s="9">
        <f t="shared" si="111"/>
        <v>0.14000000000000057</v>
      </c>
      <c r="BB110" s="43">
        <f t="shared" si="112"/>
        <v>28.910000000000004</v>
      </c>
      <c r="BC110" s="41">
        <f t="shared" si="113"/>
        <v>12.57</v>
      </c>
      <c r="BD110" s="41">
        <f t="shared" si="114"/>
        <v>11.93</v>
      </c>
      <c r="BE110" s="9">
        <f t="shared" si="115"/>
        <v>0.64000000000000057</v>
      </c>
      <c r="BF110" s="43">
        <f t="shared" si="116"/>
        <v>38.99</v>
      </c>
      <c r="BG110" s="41">
        <f t="shared" si="117"/>
        <v>11.04</v>
      </c>
      <c r="BH110" s="41">
        <f t="shared" si="118"/>
        <v>11.666666666666666</v>
      </c>
      <c r="BI110" s="9">
        <f t="shared" si="119"/>
        <v>-0.62666666666666693</v>
      </c>
      <c r="BJ110" s="43">
        <f t="shared" si="120"/>
        <v>31.866666666666664</v>
      </c>
      <c r="BK110" s="45">
        <f t="shared" si="121"/>
        <v>99.766666666666666</v>
      </c>
      <c r="BL110" s="36">
        <v>9</v>
      </c>
      <c r="BM110" s="36">
        <v>9</v>
      </c>
      <c r="BN110" s="36">
        <v>30</v>
      </c>
      <c r="BO110" s="36">
        <v>12.66</v>
      </c>
      <c r="BP110" s="36">
        <v>4</v>
      </c>
      <c r="BQ110" s="36">
        <v>30</v>
      </c>
      <c r="DQ110" s="36">
        <v>12.25</v>
      </c>
      <c r="DR110" s="36">
        <v>2</v>
      </c>
      <c r="DS110" s="36">
        <v>9</v>
      </c>
      <c r="DZ110" s="36">
        <v>7</v>
      </c>
      <c r="EA110" s="36">
        <v>8</v>
      </c>
      <c r="EC110" s="36">
        <v>14</v>
      </c>
      <c r="EN110" s="36" t="s">
        <v>510</v>
      </c>
      <c r="EO110" s="36" t="s">
        <v>503</v>
      </c>
      <c r="EP110" s="36">
        <v>10</v>
      </c>
      <c r="EQ110" s="36" t="s">
        <v>504</v>
      </c>
      <c r="ER110" s="36" t="s">
        <v>506</v>
      </c>
      <c r="ES110" s="36">
        <v>1</v>
      </c>
      <c r="ET110" s="36" t="s">
        <v>511</v>
      </c>
      <c r="EU110" s="36">
        <v>3</v>
      </c>
      <c r="EV110" s="36" t="s">
        <v>516</v>
      </c>
      <c r="EW110" s="36">
        <v>12.85</v>
      </c>
      <c r="EX110" s="36">
        <v>10.41</v>
      </c>
      <c r="EY110" s="36">
        <v>6.16</v>
      </c>
      <c r="EZ110" s="36">
        <v>18.36</v>
      </c>
      <c r="FA110" s="36" t="s">
        <v>513</v>
      </c>
      <c r="FB110" s="36">
        <v>8</v>
      </c>
      <c r="FC110" s="36">
        <v>8</v>
      </c>
      <c r="FD110" s="36">
        <v>1.5</v>
      </c>
      <c r="FE110" s="36">
        <v>15.5</v>
      </c>
      <c r="FF110" s="36" t="s">
        <v>513</v>
      </c>
      <c r="FG110" s="36">
        <v>10.93</v>
      </c>
      <c r="FH110" s="36">
        <v>9.4</v>
      </c>
      <c r="FI110" s="36">
        <v>2.4300000000000002</v>
      </c>
      <c r="FJ110" s="36">
        <v>13.53</v>
      </c>
      <c r="FK110" s="36" t="s">
        <v>513</v>
      </c>
      <c r="ID110" s="36">
        <v>11.5</v>
      </c>
      <c r="IE110" s="36">
        <v>9.4</v>
      </c>
      <c r="IF110" s="36">
        <v>6</v>
      </c>
      <c r="IG110" s="36">
        <v>16</v>
      </c>
      <c r="IH110" s="36" t="s">
        <v>513</v>
      </c>
      <c r="JW110" s="36">
        <v>9.1300000000000008</v>
      </c>
      <c r="JX110" s="36">
        <v>7.75</v>
      </c>
      <c r="JY110" s="36">
        <v>2.73</v>
      </c>
      <c r="JZ110" s="36">
        <v>13.16</v>
      </c>
      <c r="KA110" s="36" t="s">
        <v>513</v>
      </c>
      <c r="KB110" s="36">
        <v>10</v>
      </c>
      <c r="KC110" s="36">
        <v>7.98</v>
      </c>
      <c r="KD110" s="36">
        <v>3</v>
      </c>
      <c r="KE110" s="36">
        <v>13.5</v>
      </c>
      <c r="KF110" s="36" t="s">
        <v>513</v>
      </c>
      <c r="KG110" s="36">
        <v>14.4</v>
      </c>
      <c r="KH110" s="36">
        <v>10.62</v>
      </c>
      <c r="KI110" s="36">
        <v>4.51</v>
      </c>
      <c r="KJ110" s="36">
        <v>16.53</v>
      </c>
      <c r="KK110" s="36" t="s">
        <v>513</v>
      </c>
      <c r="ND110" s="36">
        <v>13</v>
      </c>
      <c r="NE110" s="36">
        <v>10.78</v>
      </c>
      <c r="NF110" s="36">
        <v>4</v>
      </c>
      <c r="NG110" s="36">
        <v>17</v>
      </c>
      <c r="NH110" s="36" t="s">
        <v>513</v>
      </c>
      <c r="TW110" s="36" t="s">
        <v>523</v>
      </c>
      <c r="TX110" s="36" t="s">
        <v>515</v>
      </c>
      <c r="TY110" s="36">
        <v>1</v>
      </c>
      <c r="TZ110" s="36" t="s">
        <v>504</v>
      </c>
      <c r="UA110" s="36" t="s">
        <v>506</v>
      </c>
      <c r="UB110" s="36">
        <v>1</v>
      </c>
      <c r="UC110" s="36" t="s">
        <v>511</v>
      </c>
      <c r="UD110" s="36">
        <v>3</v>
      </c>
      <c r="UE110" s="36" t="s">
        <v>516</v>
      </c>
      <c r="UF110" s="36">
        <v>9.68</v>
      </c>
      <c r="UG110" s="36">
        <v>9.52</v>
      </c>
      <c r="UH110" s="36">
        <v>5.04</v>
      </c>
      <c r="UI110" s="36">
        <v>15.55</v>
      </c>
      <c r="UJ110" s="36" t="s">
        <v>513</v>
      </c>
      <c r="UK110" s="36">
        <v>7.65</v>
      </c>
      <c r="UL110" s="36">
        <v>11.84</v>
      </c>
      <c r="UM110" s="36">
        <v>6.71</v>
      </c>
      <c r="UN110" s="36">
        <v>17.68</v>
      </c>
      <c r="UO110" s="36" t="s">
        <v>513</v>
      </c>
      <c r="UP110" s="36">
        <v>10.62</v>
      </c>
      <c r="UQ110" s="36">
        <v>11.32</v>
      </c>
      <c r="UR110" s="36">
        <v>5.25</v>
      </c>
      <c r="US110" s="36">
        <v>15.56</v>
      </c>
      <c r="UT110" s="36" t="s">
        <v>513</v>
      </c>
      <c r="ZF110" s="36">
        <v>9.3800000000000008</v>
      </c>
      <c r="ZG110" s="36">
        <v>10.15</v>
      </c>
      <c r="ZH110" s="36">
        <v>6</v>
      </c>
      <c r="ZI110" s="36">
        <v>15.17</v>
      </c>
      <c r="ZJ110" s="36" t="s">
        <v>513</v>
      </c>
      <c r="ZK110" s="36">
        <v>15.38</v>
      </c>
      <c r="ZL110" s="36">
        <v>12.48</v>
      </c>
      <c r="ZM110" s="36">
        <v>8.6300000000000008</v>
      </c>
      <c r="ZN110" s="36">
        <v>18.75</v>
      </c>
      <c r="ZO110" s="36" t="s">
        <v>513</v>
      </c>
      <c r="ZP110" s="36">
        <v>11.43</v>
      </c>
      <c r="ZQ110" s="36">
        <v>13.4</v>
      </c>
      <c r="ZR110" s="36">
        <v>5.22</v>
      </c>
      <c r="ZS110" s="36">
        <v>18.059999999999999</v>
      </c>
      <c r="ZT110" s="36" t="s">
        <v>513</v>
      </c>
      <c r="AEF110" s="36">
        <v>9.57</v>
      </c>
      <c r="AEG110" s="36">
        <v>8.5399999999999991</v>
      </c>
      <c r="AEH110" s="36">
        <v>1</v>
      </c>
      <c r="AEI110" s="36">
        <v>14.3</v>
      </c>
      <c r="AEJ110" s="36" t="s">
        <v>513</v>
      </c>
      <c r="AEK110" s="36">
        <v>14.68</v>
      </c>
      <c r="AEL110" s="36">
        <v>11.47</v>
      </c>
      <c r="AEM110" s="36">
        <v>4</v>
      </c>
      <c r="AEN110" s="36">
        <v>16.27</v>
      </c>
      <c r="AEO110" s="36" t="s">
        <v>513</v>
      </c>
      <c r="AEP110" s="36">
        <v>11.07</v>
      </c>
      <c r="AEQ110" s="36">
        <v>10.28</v>
      </c>
      <c r="AER110" s="36">
        <v>4.67</v>
      </c>
      <c r="AES110" s="36">
        <v>15.33</v>
      </c>
      <c r="AET110" s="36" t="s">
        <v>513</v>
      </c>
    </row>
    <row r="111" spans="1:886" x14ac:dyDescent="0.2">
      <c r="A111" s="4">
        <v>137</v>
      </c>
      <c r="B111" s="5" t="s">
        <v>1090</v>
      </c>
      <c r="C111" s="26">
        <f t="shared" si="123"/>
        <v>228.35348484848487</v>
      </c>
      <c r="D111" s="4">
        <f t="shared" si="93"/>
        <v>0</v>
      </c>
      <c r="E111" s="35">
        <f t="shared" si="122"/>
        <v>228.35348484848487</v>
      </c>
      <c r="F111" s="4">
        <v>107722</v>
      </c>
      <c r="G111" s="5" t="s">
        <v>997</v>
      </c>
      <c r="H111" s="5" t="s">
        <v>998</v>
      </c>
      <c r="I111" s="5" t="s">
        <v>499</v>
      </c>
      <c r="J111" s="4" t="s">
        <v>507</v>
      </c>
      <c r="K111" s="5" t="s">
        <v>501</v>
      </c>
      <c r="L111" s="5" t="s">
        <v>1050</v>
      </c>
      <c r="M111" s="4" t="s">
        <v>504</v>
      </c>
      <c r="N111" s="5" t="s">
        <v>990</v>
      </c>
      <c r="O111" s="4" t="s">
        <v>1052</v>
      </c>
      <c r="Q111" s="6">
        <f>CHOOSE(MATCH(M111,{"P";"S";"ST2S";"STMG";"ES";"L";"DAEU";"STL";"STI2D";"SCI";"PA";"STAV"},0),0,100,15,0,5,0,0,10,0,20,10,10)</f>
        <v>100</v>
      </c>
      <c r="R111" s="4">
        <v>2</v>
      </c>
      <c r="S111" s="4">
        <v>2</v>
      </c>
      <c r="T111" s="4">
        <v>3</v>
      </c>
      <c r="U111" s="4">
        <f t="shared" si="95"/>
        <v>4</v>
      </c>
      <c r="V111" s="4">
        <v>1</v>
      </c>
      <c r="W111" s="10">
        <f t="shared" si="96"/>
        <v>18.181818181818183</v>
      </c>
      <c r="Y111" s="4" t="s">
        <v>529</v>
      </c>
      <c r="Z111" s="12">
        <f>CHOOSE(MATCH(Y111,{"Faible";"Moyen";"Assez bon";"Bon";"Très bon"},0),-5,0,0,5,10)</f>
        <v>0</v>
      </c>
      <c r="AA111" s="15">
        <v>6.43</v>
      </c>
      <c r="AB111" s="4">
        <v>29</v>
      </c>
      <c r="AC111" s="4">
        <v>10.41</v>
      </c>
      <c r="AD111" s="4">
        <f t="shared" si="97"/>
        <v>-3.9800000000000004</v>
      </c>
      <c r="AE111" s="4">
        <f t="shared" si="98"/>
        <v>1</v>
      </c>
      <c r="AF111" s="12">
        <f t="shared" si="99"/>
        <v>12.329999999999998</v>
      </c>
      <c r="AG111" s="4">
        <v>5</v>
      </c>
      <c r="AH111" s="4">
        <v>23</v>
      </c>
      <c r="AI111" s="4">
        <v>8</v>
      </c>
      <c r="AJ111" s="4">
        <f t="shared" si="100"/>
        <v>-3</v>
      </c>
      <c r="AK111" s="4">
        <f t="shared" si="101"/>
        <v>7</v>
      </c>
      <c r="AL111" s="12">
        <f t="shared" si="102"/>
        <v>16</v>
      </c>
      <c r="AM111" s="5">
        <v>7.43</v>
      </c>
      <c r="AN111" s="4">
        <v>29</v>
      </c>
      <c r="AO111" s="4">
        <v>9.4</v>
      </c>
      <c r="AP111" s="4">
        <f t="shared" si="103"/>
        <v>-1.9700000000000006</v>
      </c>
      <c r="AQ111" s="4">
        <f t="shared" si="104"/>
        <v>1</v>
      </c>
      <c r="AR111" s="12">
        <f t="shared" si="105"/>
        <v>19.349999999999998</v>
      </c>
      <c r="AS111" s="20">
        <f t="shared" si="106"/>
        <v>47.679999999999993</v>
      </c>
      <c r="AT111" s="4">
        <v>10</v>
      </c>
      <c r="AU111" s="4">
        <v>11</v>
      </c>
      <c r="AV111" s="4">
        <v>13</v>
      </c>
      <c r="AW111" s="24">
        <f t="shared" si="107"/>
        <v>64.679999999999993</v>
      </c>
      <c r="AX111" s="28">
        <f t="shared" si="108"/>
        <v>182.86181818181819</v>
      </c>
      <c r="AY111" s="41">
        <f t="shared" si="109"/>
        <v>9.1833333333333318</v>
      </c>
      <c r="AZ111" s="41">
        <f t="shared" si="110"/>
        <v>9.4033333333333342</v>
      </c>
      <c r="BA111" s="9">
        <f t="shared" si="111"/>
        <v>-0.22000000000000242</v>
      </c>
      <c r="BB111" s="43">
        <f t="shared" si="112"/>
        <v>27.109999999999992</v>
      </c>
      <c r="BC111" s="41">
        <f t="shared" si="113"/>
        <v>10.316666666666668</v>
      </c>
      <c r="BD111" s="41">
        <f t="shared" si="114"/>
        <v>11.93</v>
      </c>
      <c r="BE111" s="9">
        <f t="shared" si="115"/>
        <v>-1.6133333333333315</v>
      </c>
      <c r="BF111" s="43">
        <f t="shared" si="116"/>
        <v>27.72333333333334</v>
      </c>
      <c r="BG111" s="41">
        <f t="shared" si="117"/>
        <v>11.896666666666667</v>
      </c>
      <c r="BH111" s="41">
        <f t="shared" si="118"/>
        <v>11.666666666666666</v>
      </c>
      <c r="BI111" s="9">
        <f t="shared" si="119"/>
        <v>0.23000000000000043</v>
      </c>
      <c r="BJ111" s="43">
        <f t="shared" si="120"/>
        <v>36.15</v>
      </c>
      <c r="BK111" s="45">
        <f t="shared" si="121"/>
        <v>90.98333333333332</v>
      </c>
      <c r="BL111" s="36">
        <v>6.25</v>
      </c>
      <c r="BM111" s="36">
        <v>23</v>
      </c>
      <c r="BN111" s="36">
        <v>30</v>
      </c>
      <c r="BO111" s="36">
        <v>6.39</v>
      </c>
      <c r="BP111" s="36">
        <v>29</v>
      </c>
      <c r="BQ111" s="36">
        <v>30</v>
      </c>
      <c r="DT111" s="36">
        <v>9.1199999999999992</v>
      </c>
      <c r="DU111" s="36">
        <v>8</v>
      </c>
      <c r="DV111" s="36">
        <v>13</v>
      </c>
      <c r="DZ111" s="36">
        <v>10</v>
      </c>
      <c r="EA111" s="36">
        <v>11</v>
      </c>
      <c r="EC111" s="36">
        <v>13</v>
      </c>
      <c r="EN111" s="36" t="s">
        <v>510</v>
      </c>
      <c r="EO111" s="36" t="s">
        <v>503</v>
      </c>
      <c r="EP111" s="36">
        <v>10</v>
      </c>
      <c r="EQ111" s="36" t="s">
        <v>504</v>
      </c>
      <c r="ER111" s="36" t="s">
        <v>506</v>
      </c>
      <c r="ES111" s="36">
        <v>1</v>
      </c>
      <c r="ET111" s="36" t="s">
        <v>511</v>
      </c>
      <c r="EU111" s="36">
        <v>3</v>
      </c>
      <c r="EV111" s="36" t="s">
        <v>516</v>
      </c>
      <c r="EW111" s="36">
        <v>6.43</v>
      </c>
      <c r="EX111" s="36">
        <v>10.41</v>
      </c>
      <c r="EY111" s="36">
        <v>6.16</v>
      </c>
      <c r="EZ111" s="36">
        <v>18.36</v>
      </c>
      <c r="FA111" s="36" t="s">
        <v>513</v>
      </c>
      <c r="FB111" s="36">
        <v>5</v>
      </c>
      <c r="FC111" s="36">
        <v>8</v>
      </c>
      <c r="FD111" s="36">
        <v>1.5</v>
      </c>
      <c r="FE111" s="36">
        <v>15.5</v>
      </c>
      <c r="FF111" s="36" t="s">
        <v>513</v>
      </c>
      <c r="FG111" s="36">
        <v>7.43</v>
      </c>
      <c r="FH111" s="36">
        <v>9.4</v>
      </c>
      <c r="FI111" s="36">
        <v>2.4300000000000002</v>
      </c>
      <c r="FJ111" s="36">
        <v>13.53</v>
      </c>
      <c r="FK111" s="36" t="s">
        <v>513</v>
      </c>
      <c r="II111" s="36">
        <v>8.75</v>
      </c>
      <c r="IJ111" s="36">
        <v>11.01</v>
      </c>
      <c r="IK111" s="36">
        <v>5</v>
      </c>
      <c r="IL111" s="36">
        <v>16.329999999999998</v>
      </c>
      <c r="IM111" s="36" t="s">
        <v>513</v>
      </c>
      <c r="JW111" s="36">
        <v>4.9000000000000004</v>
      </c>
      <c r="JX111" s="36">
        <v>7.75</v>
      </c>
      <c r="JY111" s="36">
        <v>2.73</v>
      </c>
      <c r="JZ111" s="36">
        <v>13.16</v>
      </c>
      <c r="KA111" s="36" t="s">
        <v>513</v>
      </c>
      <c r="KB111" s="36">
        <v>7.5</v>
      </c>
      <c r="KC111" s="36">
        <v>7.98</v>
      </c>
      <c r="KD111" s="36">
        <v>3</v>
      </c>
      <c r="KE111" s="36">
        <v>13.5</v>
      </c>
      <c r="KF111" s="36" t="s">
        <v>513</v>
      </c>
      <c r="KG111" s="36">
        <v>5.36</v>
      </c>
      <c r="KH111" s="36">
        <v>10.62</v>
      </c>
      <c r="KI111" s="36">
        <v>4.51</v>
      </c>
      <c r="KJ111" s="36">
        <v>16.53</v>
      </c>
      <c r="KK111" s="36" t="s">
        <v>513</v>
      </c>
      <c r="NI111" s="36">
        <v>9.5</v>
      </c>
      <c r="NJ111" s="36">
        <v>9.2200000000000006</v>
      </c>
      <c r="NK111" s="36">
        <v>5.1100000000000003</v>
      </c>
      <c r="NL111" s="36">
        <v>14.57</v>
      </c>
      <c r="NM111" s="36" t="s">
        <v>513</v>
      </c>
      <c r="TW111" s="36" t="s">
        <v>523</v>
      </c>
      <c r="TX111" s="36" t="s">
        <v>515</v>
      </c>
      <c r="TY111" s="36">
        <v>1</v>
      </c>
      <c r="TZ111" s="36" t="s">
        <v>504</v>
      </c>
      <c r="UA111" s="36" t="s">
        <v>506</v>
      </c>
      <c r="UB111" s="36">
        <v>1</v>
      </c>
      <c r="UC111" s="36" t="s">
        <v>511</v>
      </c>
      <c r="UD111" s="36">
        <v>3</v>
      </c>
      <c r="UE111" s="36" t="s">
        <v>516</v>
      </c>
      <c r="UF111" s="36">
        <v>8</v>
      </c>
      <c r="UG111" s="36">
        <v>9.52</v>
      </c>
      <c r="UH111" s="36">
        <v>5.04</v>
      </c>
      <c r="UI111" s="36">
        <v>15.55</v>
      </c>
      <c r="UJ111" s="36" t="s">
        <v>513</v>
      </c>
      <c r="UK111" s="36">
        <v>11.78</v>
      </c>
      <c r="UL111" s="36">
        <v>11.84</v>
      </c>
      <c r="UM111" s="36">
        <v>6.71</v>
      </c>
      <c r="UN111" s="36">
        <v>17.68</v>
      </c>
      <c r="UO111" s="36" t="s">
        <v>513</v>
      </c>
      <c r="UP111" s="36">
        <v>10.57</v>
      </c>
      <c r="UQ111" s="36">
        <v>11.32</v>
      </c>
      <c r="UR111" s="36">
        <v>5.25</v>
      </c>
      <c r="US111" s="36">
        <v>15.56</v>
      </c>
      <c r="UT111" s="36" t="s">
        <v>513</v>
      </c>
      <c r="ZF111" s="36">
        <v>11.2</v>
      </c>
      <c r="ZG111" s="36">
        <v>10.15</v>
      </c>
      <c r="ZH111" s="36">
        <v>6</v>
      </c>
      <c r="ZI111" s="36">
        <v>15.17</v>
      </c>
      <c r="ZJ111" s="36" t="s">
        <v>513</v>
      </c>
      <c r="ZK111" s="36">
        <v>10</v>
      </c>
      <c r="ZL111" s="36">
        <v>12.48</v>
      </c>
      <c r="ZM111" s="36">
        <v>8.6300000000000008</v>
      </c>
      <c r="ZN111" s="36">
        <v>18.75</v>
      </c>
      <c r="ZO111" s="36" t="s">
        <v>513</v>
      </c>
      <c r="ZP111" s="36">
        <v>15.29</v>
      </c>
      <c r="ZQ111" s="36">
        <v>13.4</v>
      </c>
      <c r="ZR111" s="36">
        <v>5.22</v>
      </c>
      <c r="ZS111" s="36">
        <v>18.059999999999999</v>
      </c>
      <c r="ZT111" s="36" t="s">
        <v>513</v>
      </c>
      <c r="AEF111" s="36">
        <v>8.35</v>
      </c>
      <c r="AEG111" s="36">
        <v>8.5399999999999991</v>
      </c>
      <c r="AEH111" s="36">
        <v>1</v>
      </c>
      <c r="AEI111" s="36">
        <v>14.3</v>
      </c>
      <c r="AEJ111" s="36" t="s">
        <v>513</v>
      </c>
      <c r="AEK111" s="36">
        <v>9.17</v>
      </c>
      <c r="AEL111" s="36">
        <v>11.47</v>
      </c>
      <c r="AEM111" s="36">
        <v>4</v>
      </c>
      <c r="AEN111" s="36">
        <v>16.27</v>
      </c>
      <c r="AEO111" s="36" t="s">
        <v>513</v>
      </c>
      <c r="AEP111" s="36">
        <v>9.83</v>
      </c>
      <c r="AEQ111" s="36">
        <v>10.28</v>
      </c>
      <c r="AER111" s="36">
        <v>4.67</v>
      </c>
      <c r="AES111" s="36">
        <v>15.33</v>
      </c>
      <c r="AET111" s="36" t="s">
        <v>513</v>
      </c>
    </row>
    <row r="112" spans="1:886" x14ac:dyDescent="0.2">
      <c r="A112" s="4">
        <v>137</v>
      </c>
      <c r="B112" s="5" t="s">
        <v>1091</v>
      </c>
      <c r="C112" s="26">
        <f t="shared" si="123"/>
        <v>452.6633333333333</v>
      </c>
      <c r="D112" s="4">
        <f t="shared" si="93"/>
        <v>0</v>
      </c>
      <c r="E112" s="35">
        <f t="shared" si="122"/>
        <v>452.6633333333333</v>
      </c>
      <c r="F112" s="4">
        <v>107797</v>
      </c>
      <c r="G112" s="5" t="s">
        <v>999</v>
      </c>
      <c r="H112" s="5" t="s">
        <v>1000</v>
      </c>
      <c r="I112" s="5" t="s">
        <v>499</v>
      </c>
      <c r="J112" s="4" t="s">
        <v>500</v>
      </c>
      <c r="K112" s="5" t="s">
        <v>501</v>
      </c>
      <c r="L112" s="5" t="s">
        <v>1050</v>
      </c>
      <c r="M112" s="4" t="s">
        <v>504</v>
      </c>
      <c r="N112" s="5" t="s">
        <v>990</v>
      </c>
      <c r="O112" s="4" t="s">
        <v>1052</v>
      </c>
      <c r="Q112" s="6">
        <f>CHOOSE(MATCH(M112,{"P";"S";"ST2S";"STMG";"ES";"L";"DAEU";"STL";"STI2D";"SCI";"PA";"STAV"},0),0,100,15,0,5,0,0,10,0,20,10,10)</f>
        <v>100</v>
      </c>
      <c r="R112" s="4">
        <v>1</v>
      </c>
      <c r="S112" s="4">
        <v>1</v>
      </c>
      <c r="T112" s="4">
        <v>1</v>
      </c>
      <c r="U112" s="4">
        <f t="shared" si="95"/>
        <v>1</v>
      </c>
      <c r="V112" s="4">
        <v>4</v>
      </c>
      <c r="W112" s="10">
        <f t="shared" si="96"/>
        <v>50</v>
      </c>
      <c r="X112" s="5" t="s">
        <v>1001</v>
      </c>
      <c r="Y112" s="4" t="s">
        <v>529</v>
      </c>
      <c r="Z112" s="12">
        <f>CHOOSE(MATCH(Y112,{"Faible";"Moyen";"Assez bon";"Bon";"Très bon"},0),-5,0,0,5,10)</f>
        <v>0</v>
      </c>
      <c r="AA112" s="15">
        <v>15.15</v>
      </c>
      <c r="AB112" s="4">
        <v>4</v>
      </c>
      <c r="AC112" s="4">
        <v>10.41</v>
      </c>
      <c r="AD112" s="4">
        <f t="shared" si="97"/>
        <v>4.74</v>
      </c>
      <c r="AE112" s="4">
        <f t="shared" si="98"/>
        <v>26</v>
      </c>
      <c r="AF112" s="12">
        <f t="shared" si="99"/>
        <v>80.930000000000007</v>
      </c>
      <c r="AG112" s="4">
        <v>13</v>
      </c>
      <c r="AH112" s="4">
        <v>5</v>
      </c>
      <c r="AI112" s="4">
        <v>8</v>
      </c>
      <c r="AJ112" s="4">
        <f t="shared" si="100"/>
        <v>5</v>
      </c>
      <c r="AK112" s="4">
        <f t="shared" si="101"/>
        <v>25</v>
      </c>
      <c r="AL112" s="12">
        <f t="shared" si="102"/>
        <v>74</v>
      </c>
      <c r="AM112" s="5">
        <v>12</v>
      </c>
      <c r="AN112" s="4">
        <v>11</v>
      </c>
      <c r="AO112" s="4">
        <v>9.4</v>
      </c>
      <c r="AP112" s="4">
        <f t="shared" si="103"/>
        <v>2.5999999999999996</v>
      </c>
      <c r="AQ112" s="4">
        <f t="shared" si="104"/>
        <v>19</v>
      </c>
      <c r="AR112" s="12">
        <f t="shared" si="105"/>
        <v>60.2</v>
      </c>
      <c r="AS112" s="20">
        <f t="shared" si="106"/>
        <v>215.13</v>
      </c>
      <c r="AT112" s="4">
        <v>20</v>
      </c>
      <c r="AU112" s="4">
        <v>9</v>
      </c>
      <c r="AV112" s="4">
        <v>14</v>
      </c>
      <c r="AW112" s="24">
        <f t="shared" si="107"/>
        <v>236.63</v>
      </c>
      <c r="AX112" s="28">
        <f t="shared" si="108"/>
        <v>386.63</v>
      </c>
      <c r="AY112" s="41">
        <f t="shared" si="109"/>
        <v>12.83</v>
      </c>
      <c r="AZ112" s="41">
        <f t="shared" si="110"/>
        <v>9.4033333333333342</v>
      </c>
      <c r="BA112" s="9">
        <f t="shared" si="111"/>
        <v>3.4266666666666659</v>
      </c>
      <c r="BB112" s="43">
        <f t="shared" si="112"/>
        <v>45.343333333333334</v>
      </c>
      <c r="BC112" s="41">
        <f t="shared" si="113"/>
        <v>14.329999999999998</v>
      </c>
      <c r="BD112" s="41">
        <f t="shared" si="114"/>
        <v>11.93</v>
      </c>
      <c r="BE112" s="9">
        <f t="shared" si="115"/>
        <v>2.3999999999999986</v>
      </c>
      <c r="BF112" s="43">
        <f t="shared" si="116"/>
        <v>47.789999999999992</v>
      </c>
      <c r="BG112" s="41">
        <f t="shared" si="117"/>
        <v>12.453333333333333</v>
      </c>
      <c r="BH112" s="41">
        <f t="shared" si="118"/>
        <v>11.666666666666666</v>
      </c>
      <c r="BI112" s="9">
        <f t="shared" si="119"/>
        <v>0.78666666666666707</v>
      </c>
      <c r="BJ112" s="43">
        <f t="shared" si="120"/>
        <v>38.933333333333337</v>
      </c>
      <c r="BK112" s="45">
        <f t="shared" si="121"/>
        <v>132.06666666666666</v>
      </c>
      <c r="BL112" s="36">
        <v>11.25</v>
      </c>
      <c r="BM112" s="36">
        <v>5</v>
      </c>
      <c r="BN112" s="36">
        <v>30</v>
      </c>
      <c r="BO112" s="36">
        <v>11.12</v>
      </c>
      <c r="BP112" s="36">
        <v>11</v>
      </c>
      <c r="BQ112" s="36">
        <v>30</v>
      </c>
      <c r="DN112" s="36">
        <v>10.72</v>
      </c>
      <c r="DO112" s="36">
        <v>7</v>
      </c>
      <c r="DP112" s="36">
        <v>9</v>
      </c>
      <c r="DZ112" s="36">
        <v>20</v>
      </c>
      <c r="EA112" s="36">
        <v>9</v>
      </c>
      <c r="EC112" s="36">
        <v>14</v>
      </c>
      <c r="EN112" s="36" t="s">
        <v>510</v>
      </c>
      <c r="EO112" s="36" t="s">
        <v>503</v>
      </c>
      <c r="EP112" s="36">
        <v>10</v>
      </c>
      <c r="EQ112" s="36" t="s">
        <v>504</v>
      </c>
      <c r="ER112" s="36" t="s">
        <v>506</v>
      </c>
      <c r="ES112" s="36">
        <v>1</v>
      </c>
      <c r="ET112" s="36" t="s">
        <v>511</v>
      </c>
      <c r="EU112" s="36">
        <v>3</v>
      </c>
      <c r="EV112" s="36" t="s">
        <v>516</v>
      </c>
      <c r="EW112" s="36">
        <v>15.15</v>
      </c>
      <c r="EX112" s="36">
        <v>10.41</v>
      </c>
      <c r="EY112" s="36">
        <v>6.16</v>
      </c>
      <c r="EZ112" s="36">
        <v>18.36</v>
      </c>
      <c r="FA112" s="36" t="s">
        <v>513</v>
      </c>
      <c r="FB112" s="36">
        <v>13</v>
      </c>
      <c r="FC112" s="36">
        <v>8</v>
      </c>
      <c r="FD112" s="36">
        <v>1.5</v>
      </c>
      <c r="FE112" s="36">
        <v>15.5</v>
      </c>
      <c r="FF112" s="36" t="s">
        <v>513</v>
      </c>
      <c r="FG112" s="36">
        <v>12</v>
      </c>
      <c r="FH112" s="36">
        <v>9.4</v>
      </c>
      <c r="FI112" s="36">
        <v>2.4300000000000002</v>
      </c>
      <c r="FJ112" s="36">
        <v>13.53</v>
      </c>
      <c r="FK112" s="36" t="s">
        <v>513</v>
      </c>
      <c r="HY112" s="36">
        <v>12</v>
      </c>
      <c r="HZ112" s="36">
        <v>13.94</v>
      </c>
      <c r="IA112" s="36">
        <v>10</v>
      </c>
      <c r="IB112" s="36">
        <v>17.25</v>
      </c>
      <c r="IC112" s="36" t="s">
        <v>513</v>
      </c>
      <c r="JW112" s="36">
        <v>11.39</v>
      </c>
      <c r="JX112" s="36">
        <v>7.75</v>
      </c>
      <c r="JY112" s="36">
        <v>2.73</v>
      </c>
      <c r="JZ112" s="36">
        <v>13.16</v>
      </c>
      <c r="KA112" s="36" t="s">
        <v>513</v>
      </c>
      <c r="KB112" s="36">
        <v>9.5</v>
      </c>
      <c r="KC112" s="36">
        <v>7.98</v>
      </c>
      <c r="KD112" s="36">
        <v>3</v>
      </c>
      <c r="KE112" s="36">
        <v>13.5</v>
      </c>
      <c r="KF112" s="36" t="s">
        <v>513</v>
      </c>
      <c r="KG112" s="36">
        <v>10.24</v>
      </c>
      <c r="KH112" s="36">
        <v>10.62</v>
      </c>
      <c r="KI112" s="36">
        <v>4.51</v>
      </c>
      <c r="KJ112" s="36">
        <v>16.53</v>
      </c>
      <c r="KK112" s="36" t="s">
        <v>513</v>
      </c>
      <c r="MY112" s="36">
        <v>9.44</v>
      </c>
      <c r="MZ112" s="36">
        <v>10.66</v>
      </c>
      <c r="NA112" s="36">
        <v>5</v>
      </c>
      <c r="NB112" s="36">
        <v>14.89</v>
      </c>
      <c r="NC112" s="36" t="s">
        <v>513</v>
      </c>
      <c r="TW112" s="36" t="s">
        <v>523</v>
      </c>
      <c r="TX112" s="36" t="s">
        <v>515</v>
      </c>
      <c r="TY112" s="36">
        <v>1</v>
      </c>
      <c r="TZ112" s="36" t="s">
        <v>504</v>
      </c>
      <c r="UA112" s="36" t="s">
        <v>506</v>
      </c>
      <c r="UB112" s="36">
        <v>1</v>
      </c>
      <c r="UC112" s="36" t="s">
        <v>511</v>
      </c>
      <c r="UD112" s="36">
        <v>3</v>
      </c>
      <c r="UE112" s="36" t="s">
        <v>516</v>
      </c>
      <c r="UF112" s="36">
        <v>11.45</v>
      </c>
      <c r="UG112" s="36">
        <v>9.52</v>
      </c>
      <c r="UH112" s="36">
        <v>5.04</v>
      </c>
      <c r="UI112" s="36">
        <v>15.55</v>
      </c>
      <c r="UJ112" s="36" t="s">
        <v>513</v>
      </c>
      <c r="UK112" s="36">
        <v>13.58</v>
      </c>
      <c r="UL112" s="36">
        <v>11.84</v>
      </c>
      <c r="UM112" s="36">
        <v>6.71</v>
      </c>
      <c r="UN112" s="36">
        <v>17.68</v>
      </c>
      <c r="UO112" s="36" t="s">
        <v>513</v>
      </c>
      <c r="UP112" s="36">
        <v>12.13</v>
      </c>
      <c r="UQ112" s="36">
        <v>11.32</v>
      </c>
      <c r="UR112" s="36">
        <v>5.25</v>
      </c>
      <c r="US112" s="36">
        <v>15.56</v>
      </c>
      <c r="UT112" s="36" t="s">
        <v>513</v>
      </c>
      <c r="ZF112" s="36">
        <v>14.15</v>
      </c>
      <c r="ZG112" s="36">
        <v>10.15</v>
      </c>
      <c r="ZH112" s="36">
        <v>6</v>
      </c>
      <c r="ZI112" s="36">
        <v>15.17</v>
      </c>
      <c r="ZJ112" s="36" t="s">
        <v>513</v>
      </c>
      <c r="ZK112" s="36">
        <v>15.75</v>
      </c>
      <c r="ZL112" s="36">
        <v>12.48</v>
      </c>
      <c r="ZM112" s="36">
        <v>8.6300000000000008</v>
      </c>
      <c r="ZN112" s="36">
        <v>18.75</v>
      </c>
      <c r="ZO112" s="36" t="s">
        <v>513</v>
      </c>
      <c r="ZP112" s="36">
        <v>13.47</v>
      </c>
      <c r="ZQ112" s="36">
        <v>13.4</v>
      </c>
      <c r="ZR112" s="36">
        <v>5.22</v>
      </c>
      <c r="ZS112" s="36">
        <v>18.059999999999999</v>
      </c>
      <c r="ZT112" s="36" t="s">
        <v>513</v>
      </c>
      <c r="AEF112" s="36">
        <v>12.89</v>
      </c>
      <c r="AEG112" s="36">
        <v>8.5399999999999991</v>
      </c>
      <c r="AEH112" s="36">
        <v>1</v>
      </c>
      <c r="AEI112" s="36">
        <v>14.3</v>
      </c>
      <c r="AEJ112" s="36" t="s">
        <v>513</v>
      </c>
      <c r="AEK112" s="36">
        <v>13.66</v>
      </c>
      <c r="AEL112" s="36">
        <v>11.47</v>
      </c>
      <c r="AEM112" s="36">
        <v>4</v>
      </c>
      <c r="AEN112" s="36">
        <v>16.27</v>
      </c>
      <c r="AEO112" s="36" t="s">
        <v>513</v>
      </c>
      <c r="AEP112" s="36">
        <v>11.76</v>
      </c>
      <c r="AEQ112" s="36">
        <v>10.28</v>
      </c>
      <c r="AER112" s="36">
        <v>4.67</v>
      </c>
      <c r="AES112" s="36">
        <v>15.33</v>
      </c>
      <c r="AET112" s="36" t="s">
        <v>513</v>
      </c>
    </row>
    <row r="113" spans="1:861" x14ac:dyDescent="0.2">
      <c r="A113" s="4">
        <v>137</v>
      </c>
      <c r="B113" s="5" t="s">
        <v>1090</v>
      </c>
      <c r="C113" s="26">
        <f t="shared" si="123"/>
        <v>300.92294871794871</v>
      </c>
      <c r="D113" s="4">
        <f t="shared" si="93"/>
        <v>0</v>
      </c>
      <c r="E113" s="35">
        <f t="shared" si="122"/>
        <v>300.92294871794871</v>
      </c>
      <c r="F113" s="4">
        <v>107826</v>
      </c>
      <c r="G113" s="5" t="s">
        <v>1002</v>
      </c>
      <c r="H113" s="5" t="s">
        <v>1003</v>
      </c>
      <c r="I113" s="5" t="s">
        <v>499</v>
      </c>
      <c r="J113" s="4" t="s">
        <v>500</v>
      </c>
      <c r="K113" s="5" t="s">
        <v>501</v>
      </c>
      <c r="L113" s="5" t="s">
        <v>1050</v>
      </c>
      <c r="M113" s="4" t="s">
        <v>504</v>
      </c>
      <c r="N113" s="5" t="s">
        <v>990</v>
      </c>
      <c r="O113" s="4" t="s">
        <v>1052</v>
      </c>
      <c r="Q113" s="6">
        <f>CHOOSE(MATCH(M113,{"P";"S";"ST2S";"STMG";"ES";"L";"DAEU";"STL";"STI2D";"SCI";"PA";"STAV"},0),0,100,15,0,5,0,0,10,0,20,10,10)</f>
        <v>100</v>
      </c>
      <c r="R113" s="4">
        <v>3</v>
      </c>
      <c r="S113" s="4">
        <v>3</v>
      </c>
      <c r="T113" s="4">
        <v>3</v>
      </c>
      <c r="U113" s="4">
        <f t="shared" si="95"/>
        <v>4</v>
      </c>
      <c r="V113" s="4">
        <v>1</v>
      </c>
      <c r="W113" s="10">
        <f t="shared" si="96"/>
        <v>15.384615384615385</v>
      </c>
      <c r="Y113" s="4" t="s">
        <v>529</v>
      </c>
      <c r="Z113" s="12">
        <f>CHOOSE(MATCH(Y113,{"Faible";"Moyen";"Assez bon";"Bon";"Très bon"},0),-5,0,0,5,10)</f>
        <v>0</v>
      </c>
      <c r="AA113" s="15">
        <v>9.51</v>
      </c>
      <c r="AB113" s="4">
        <v>21</v>
      </c>
      <c r="AC113" s="4">
        <v>10.41</v>
      </c>
      <c r="AD113" s="4">
        <f t="shared" si="97"/>
        <v>-0.90000000000000036</v>
      </c>
      <c r="AE113" s="4">
        <f t="shared" si="98"/>
        <v>9</v>
      </c>
      <c r="AF113" s="12">
        <f t="shared" si="99"/>
        <v>35.730000000000004</v>
      </c>
      <c r="AG113" s="4">
        <v>8</v>
      </c>
      <c r="AH113" s="4">
        <v>19</v>
      </c>
      <c r="AI113" s="4">
        <v>8</v>
      </c>
      <c r="AJ113" s="4">
        <f t="shared" si="100"/>
        <v>0</v>
      </c>
      <c r="AK113" s="4">
        <f t="shared" si="101"/>
        <v>11</v>
      </c>
      <c r="AL113" s="12">
        <f t="shared" si="102"/>
        <v>35</v>
      </c>
      <c r="AM113" s="5">
        <v>11</v>
      </c>
      <c r="AN113" s="4">
        <v>15</v>
      </c>
      <c r="AO113" s="4">
        <v>9.4</v>
      </c>
      <c r="AP113" s="4">
        <f t="shared" si="103"/>
        <v>1.5999999999999996</v>
      </c>
      <c r="AQ113" s="4">
        <f t="shared" si="104"/>
        <v>15</v>
      </c>
      <c r="AR113" s="12">
        <f t="shared" si="105"/>
        <v>51.2</v>
      </c>
      <c r="AS113" s="20">
        <f t="shared" si="106"/>
        <v>121.93</v>
      </c>
      <c r="AT113" s="4">
        <v>13</v>
      </c>
      <c r="AU113" s="4">
        <v>7</v>
      </c>
      <c r="AV113" s="4">
        <v>14</v>
      </c>
      <c r="AW113" s="24">
        <f t="shared" si="107"/>
        <v>138.93</v>
      </c>
      <c r="AX113" s="28">
        <f t="shared" si="108"/>
        <v>254.31461538461539</v>
      </c>
      <c r="AY113" s="41">
        <f t="shared" si="109"/>
        <v>9.3933333333333326</v>
      </c>
      <c r="AZ113" s="41">
        <f t="shared" si="110"/>
        <v>9.4033333333333342</v>
      </c>
      <c r="BA113" s="9">
        <f t="shared" si="111"/>
        <v>-1.0000000000001563E-2</v>
      </c>
      <c r="BB113" s="43">
        <f t="shared" si="112"/>
        <v>28.159999999999997</v>
      </c>
      <c r="BC113" s="41">
        <f t="shared" si="113"/>
        <v>11.63</v>
      </c>
      <c r="BD113" s="41">
        <f t="shared" si="114"/>
        <v>11.93</v>
      </c>
      <c r="BE113" s="9">
        <f t="shared" si="115"/>
        <v>-0.29999999999999893</v>
      </c>
      <c r="BF113" s="43">
        <f t="shared" si="116"/>
        <v>34.290000000000006</v>
      </c>
      <c r="BG113" s="41">
        <f t="shared" si="117"/>
        <v>10.82</v>
      </c>
      <c r="BH113" s="41">
        <f t="shared" si="118"/>
        <v>11.666666666666666</v>
      </c>
      <c r="BI113" s="9">
        <f t="shared" si="119"/>
        <v>-0.84666666666666579</v>
      </c>
      <c r="BJ113" s="43">
        <f t="shared" si="120"/>
        <v>30.766666666666669</v>
      </c>
      <c r="BK113" s="45">
        <f t="shared" si="121"/>
        <v>93.216666666666669</v>
      </c>
      <c r="BL113" s="36">
        <v>7.25</v>
      </c>
      <c r="BM113" s="36">
        <v>19</v>
      </c>
      <c r="BN113" s="36">
        <v>30</v>
      </c>
      <c r="BO113" s="36">
        <v>10.33</v>
      </c>
      <c r="BP113" s="36">
        <v>15</v>
      </c>
      <c r="BQ113" s="36">
        <v>30</v>
      </c>
      <c r="DQ113" s="36">
        <v>10.25</v>
      </c>
      <c r="DR113" s="36">
        <v>4</v>
      </c>
      <c r="DS113" s="36">
        <v>9</v>
      </c>
      <c r="DZ113" s="36">
        <v>13</v>
      </c>
      <c r="EA113" s="36">
        <v>7</v>
      </c>
      <c r="EC113" s="36">
        <v>14</v>
      </c>
      <c r="EN113" s="36" t="s">
        <v>510</v>
      </c>
      <c r="EO113" s="36" t="s">
        <v>503</v>
      </c>
      <c r="EP113" s="36">
        <v>10</v>
      </c>
      <c r="EQ113" s="36" t="s">
        <v>504</v>
      </c>
      <c r="ER113" s="36" t="s">
        <v>506</v>
      </c>
      <c r="ES113" s="36">
        <v>1</v>
      </c>
      <c r="ET113" s="36" t="s">
        <v>511</v>
      </c>
      <c r="EU113" s="36">
        <v>3</v>
      </c>
      <c r="EV113" s="36" t="s">
        <v>516</v>
      </c>
      <c r="EW113" s="36">
        <v>9.51</v>
      </c>
      <c r="EX113" s="36">
        <v>10.41</v>
      </c>
      <c r="EY113" s="36">
        <v>6.16</v>
      </c>
      <c r="EZ113" s="36">
        <v>18.36</v>
      </c>
      <c r="FA113" s="36" t="s">
        <v>513</v>
      </c>
      <c r="FB113" s="36">
        <v>8</v>
      </c>
      <c r="FC113" s="36">
        <v>8</v>
      </c>
      <c r="FD113" s="36">
        <v>1.5</v>
      </c>
      <c r="FE113" s="36">
        <v>15.5</v>
      </c>
      <c r="FF113" s="36" t="s">
        <v>513</v>
      </c>
      <c r="FG113" s="36">
        <v>11</v>
      </c>
      <c r="FH113" s="36">
        <v>9.4</v>
      </c>
      <c r="FI113" s="36">
        <v>2.4300000000000002</v>
      </c>
      <c r="FJ113" s="36">
        <v>13.53</v>
      </c>
      <c r="FK113" s="36" t="s">
        <v>513</v>
      </c>
      <c r="ID113" s="36">
        <v>6.5</v>
      </c>
      <c r="IE113" s="36">
        <v>9.4</v>
      </c>
      <c r="IF113" s="36">
        <v>6</v>
      </c>
      <c r="IG113" s="36">
        <v>16</v>
      </c>
      <c r="IH113" s="36" t="s">
        <v>513</v>
      </c>
      <c r="JW113" s="36">
        <v>5.09</v>
      </c>
      <c r="JX113" s="36">
        <v>7.75</v>
      </c>
      <c r="JY113" s="36">
        <v>2.73</v>
      </c>
      <c r="JZ113" s="36">
        <v>13.16</v>
      </c>
      <c r="KA113" s="36" t="s">
        <v>513</v>
      </c>
      <c r="KB113" s="36">
        <v>6.5</v>
      </c>
      <c r="KC113" s="36">
        <v>7.98</v>
      </c>
      <c r="KD113" s="36">
        <v>3</v>
      </c>
      <c r="KE113" s="36">
        <v>13.5</v>
      </c>
      <c r="KF113" s="36" t="s">
        <v>513</v>
      </c>
      <c r="KG113" s="36">
        <v>9.67</v>
      </c>
      <c r="KH113" s="36">
        <v>10.62</v>
      </c>
      <c r="KI113" s="36">
        <v>4.51</v>
      </c>
      <c r="KJ113" s="36">
        <v>16.53</v>
      </c>
      <c r="KK113" s="36" t="s">
        <v>513</v>
      </c>
      <c r="ND113" s="36">
        <v>14</v>
      </c>
      <c r="NE113" s="36">
        <v>10.78</v>
      </c>
      <c r="NF113" s="36">
        <v>4</v>
      </c>
      <c r="NG113" s="36">
        <v>17</v>
      </c>
      <c r="NH113" s="36" t="s">
        <v>513</v>
      </c>
      <c r="TW113" s="36" t="s">
        <v>523</v>
      </c>
      <c r="TX113" s="36" t="s">
        <v>515</v>
      </c>
      <c r="TY113" s="36">
        <v>1</v>
      </c>
      <c r="TZ113" s="36" t="s">
        <v>504</v>
      </c>
      <c r="UA113" s="36" t="s">
        <v>506</v>
      </c>
      <c r="UB113" s="36">
        <v>1</v>
      </c>
      <c r="UC113" s="36" t="s">
        <v>511</v>
      </c>
      <c r="UD113" s="36">
        <v>3</v>
      </c>
      <c r="UE113" s="36" t="s">
        <v>516</v>
      </c>
      <c r="UF113" s="36">
        <v>10</v>
      </c>
      <c r="UG113" s="36">
        <v>9.52</v>
      </c>
      <c r="UH113" s="36">
        <v>5.04</v>
      </c>
      <c r="UI113" s="36">
        <v>15.55</v>
      </c>
      <c r="UJ113" s="36" t="s">
        <v>524</v>
      </c>
      <c r="UK113" s="36">
        <v>12.42</v>
      </c>
      <c r="UL113" s="36">
        <v>11.84</v>
      </c>
      <c r="UM113" s="36">
        <v>6.71</v>
      </c>
      <c r="UN113" s="36">
        <v>17.68</v>
      </c>
      <c r="UO113" s="36" t="s">
        <v>513</v>
      </c>
      <c r="UP113" s="36">
        <v>11.13</v>
      </c>
      <c r="UQ113" s="36">
        <v>11.32</v>
      </c>
      <c r="UR113" s="36">
        <v>5.25</v>
      </c>
      <c r="US113" s="36">
        <v>15.56</v>
      </c>
      <c r="UT113" s="36" t="s">
        <v>513</v>
      </c>
      <c r="ZF113" s="36">
        <v>9.2100000000000009</v>
      </c>
      <c r="ZG113" s="36">
        <v>10.15</v>
      </c>
      <c r="ZH113" s="36">
        <v>6</v>
      </c>
      <c r="ZI113" s="36">
        <v>15.17</v>
      </c>
      <c r="ZJ113" s="36" t="s">
        <v>513</v>
      </c>
      <c r="ZK113" s="36">
        <v>11.13</v>
      </c>
      <c r="ZL113" s="36">
        <v>12.48</v>
      </c>
      <c r="ZM113" s="36">
        <v>8.6300000000000008</v>
      </c>
      <c r="ZN113" s="36">
        <v>18.75</v>
      </c>
      <c r="ZO113" s="36" t="s">
        <v>513</v>
      </c>
      <c r="ZP113" s="36">
        <v>12.07</v>
      </c>
      <c r="ZQ113" s="36">
        <v>13.4</v>
      </c>
      <c r="ZR113" s="36">
        <v>5.22</v>
      </c>
      <c r="ZS113" s="36">
        <v>18.059999999999999</v>
      </c>
      <c r="ZT113" s="36" t="s">
        <v>513</v>
      </c>
      <c r="AEF113" s="36">
        <v>8.9700000000000006</v>
      </c>
      <c r="AEG113" s="36">
        <v>8.5399999999999991</v>
      </c>
      <c r="AEH113" s="36">
        <v>1</v>
      </c>
      <c r="AEI113" s="36">
        <v>14.3</v>
      </c>
      <c r="AEJ113" s="36" t="s">
        <v>513</v>
      </c>
      <c r="AEK113" s="36">
        <v>11.34</v>
      </c>
      <c r="AEL113" s="36">
        <v>11.47</v>
      </c>
      <c r="AEM113" s="36">
        <v>4</v>
      </c>
      <c r="AEN113" s="36">
        <v>16.27</v>
      </c>
      <c r="AEO113" s="36" t="s">
        <v>513</v>
      </c>
      <c r="AEP113" s="36">
        <v>9.26</v>
      </c>
      <c r="AEQ113" s="36">
        <v>10.28</v>
      </c>
      <c r="AER113" s="36">
        <v>4.67</v>
      </c>
      <c r="AES113" s="36">
        <v>15.33</v>
      </c>
      <c r="AET113" s="36" t="s">
        <v>513</v>
      </c>
    </row>
    <row r="114" spans="1:861" x14ac:dyDescent="0.2">
      <c r="A114" s="4">
        <v>137</v>
      </c>
      <c r="B114" s="5" t="s">
        <v>1090</v>
      </c>
      <c r="C114" s="26">
        <f t="shared" si="123"/>
        <v>271.70181818181823</v>
      </c>
      <c r="D114" s="4">
        <f t="shared" si="93"/>
        <v>0</v>
      </c>
      <c r="E114" s="35">
        <f t="shared" si="122"/>
        <v>271.70181818181823</v>
      </c>
      <c r="F114" s="4">
        <v>107912</v>
      </c>
      <c r="G114" s="5" t="s">
        <v>1020</v>
      </c>
      <c r="H114" s="5" t="s">
        <v>1021</v>
      </c>
      <c r="I114" s="5" t="s">
        <v>527</v>
      </c>
      <c r="J114" s="4" t="s">
        <v>507</v>
      </c>
      <c r="K114" s="5" t="s">
        <v>501</v>
      </c>
      <c r="L114" s="5" t="s">
        <v>1049</v>
      </c>
      <c r="M114" s="4" t="s">
        <v>504</v>
      </c>
      <c r="N114" s="5" t="s">
        <v>736</v>
      </c>
      <c r="O114" s="4" t="s">
        <v>1052</v>
      </c>
      <c r="Q114" s="6">
        <f>CHOOSE(MATCH(M114,{"P";"S";"ST2S";"STMG";"ES";"L";"DAEU";"STL";"STI2D";"SCI";"PA";"STAV"},0),0,100,15,0,5,0,0,10,0,20,10,10)</f>
        <v>100</v>
      </c>
      <c r="R114" s="4">
        <v>3</v>
      </c>
      <c r="S114" s="4">
        <v>3</v>
      </c>
      <c r="T114" s="4">
        <v>2</v>
      </c>
      <c r="U114" s="4">
        <f t="shared" si="95"/>
        <v>3</v>
      </c>
      <c r="V114" s="4">
        <v>2</v>
      </c>
      <c r="W114" s="10">
        <f t="shared" si="96"/>
        <v>18.181818181818183</v>
      </c>
      <c r="Y114" s="4" t="s">
        <v>529</v>
      </c>
      <c r="Z114" s="12">
        <f>CHOOSE(MATCH(Y114,{"Faible";"Moyen";"Assez bon";"Bon";"Très bon"},0),-5,0,0,5,10)</f>
        <v>0</v>
      </c>
      <c r="AA114" s="15">
        <v>8.08</v>
      </c>
      <c r="AB114" s="4">
        <v>20</v>
      </c>
      <c r="AC114" s="4">
        <v>9.27</v>
      </c>
      <c r="AD114" s="4">
        <f t="shared" si="97"/>
        <v>-1.1899999999999995</v>
      </c>
      <c r="AE114" s="4">
        <f t="shared" si="98"/>
        <v>10</v>
      </c>
      <c r="AF114" s="12">
        <f t="shared" si="99"/>
        <v>31.860000000000003</v>
      </c>
      <c r="AG114" s="4">
        <v>5.19</v>
      </c>
      <c r="AH114" s="4">
        <v>22</v>
      </c>
      <c r="AI114" s="4">
        <v>7.4</v>
      </c>
      <c r="AJ114" s="4">
        <f t="shared" si="100"/>
        <v>-2.21</v>
      </c>
      <c r="AK114" s="4">
        <f t="shared" si="101"/>
        <v>8</v>
      </c>
      <c r="AL114" s="12">
        <f t="shared" si="102"/>
        <v>19.149999999999999</v>
      </c>
      <c r="AM114" s="5">
        <v>9.7200000000000006</v>
      </c>
      <c r="AN114" s="4">
        <v>12</v>
      </c>
      <c r="AO114" s="4">
        <v>9.41</v>
      </c>
      <c r="AP114" s="4">
        <f t="shared" si="103"/>
        <v>0.3100000000000005</v>
      </c>
      <c r="AQ114" s="4">
        <f t="shared" si="104"/>
        <v>18</v>
      </c>
      <c r="AR114" s="12">
        <f t="shared" si="105"/>
        <v>47.78</v>
      </c>
      <c r="AS114" s="20">
        <f t="shared" si="106"/>
        <v>98.79</v>
      </c>
      <c r="AT114" s="4">
        <v>11</v>
      </c>
      <c r="AU114" s="4">
        <v>4</v>
      </c>
      <c r="AW114" s="24">
        <f t="shared" si="107"/>
        <v>106.29</v>
      </c>
      <c r="AX114" s="28">
        <f t="shared" si="108"/>
        <v>224.47181818181821</v>
      </c>
      <c r="AY114" s="41">
        <f t="shared" si="109"/>
        <v>8.8800000000000008</v>
      </c>
      <c r="AZ114" s="41">
        <f t="shared" si="110"/>
        <v>10.453333333333333</v>
      </c>
      <c r="BA114" s="9">
        <f t="shared" si="111"/>
        <v>-1.5733333333333324</v>
      </c>
      <c r="BB114" s="43">
        <f t="shared" si="112"/>
        <v>23.493333333333336</v>
      </c>
      <c r="BC114" s="41">
        <f t="shared" si="113"/>
        <v>12.086666666666668</v>
      </c>
      <c r="BD114" s="41">
        <f t="shared" si="114"/>
        <v>12.093333333333334</v>
      </c>
      <c r="BE114" s="9">
        <f t="shared" si="115"/>
        <v>-6.6666666666659324E-3</v>
      </c>
      <c r="BF114" s="43">
        <f t="shared" si="116"/>
        <v>36.24666666666667</v>
      </c>
      <c r="BG114" s="41">
        <f t="shared" si="117"/>
        <v>11.626666666666667</v>
      </c>
      <c r="BH114" s="41">
        <f t="shared" si="118"/>
        <v>11.706666666666665</v>
      </c>
      <c r="BI114" s="9">
        <f t="shared" si="119"/>
        <v>-7.9999999999998295E-2</v>
      </c>
      <c r="BJ114" s="43">
        <f t="shared" si="120"/>
        <v>34.720000000000006</v>
      </c>
      <c r="BK114" s="45">
        <f t="shared" si="121"/>
        <v>94.460000000000008</v>
      </c>
      <c r="BL114" s="36">
        <v>5.19</v>
      </c>
      <c r="BM114" s="36">
        <v>22</v>
      </c>
      <c r="BN114" s="36">
        <v>25</v>
      </c>
      <c r="BO114" s="36">
        <v>9.7200000000000006</v>
      </c>
      <c r="BP114" s="36">
        <v>12</v>
      </c>
      <c r="BQ114" s="36">
        <v>25</v>
      </c>
      <c r="DT114" s="36">
        <v>10.6</v>
      </c>
      <c r="DU114" s="36">
        <v>5</v>
      </c>
      <c r="DV114" s="36">
        <v>7</v>
      </c>
      <c r="DZ114" s="36">
        <v>11</v>
      </c>
      <c r="EA114" s="36">
        <v>4</v>
      </c>
      <c r="EN114" s="36" t="s">
        <v>510</v>
      </c>
      <c r="EO114" s="36" t="s">
        <v>503</v>
      </c>
      <c r="EP114" s="36">
        <v>10</v>
      </c>
      <c r="EQ114" s="36" t="s">
        <v>504</v>
      </c>
      <c r="ER114" s="36" t="s">
        <v>506</v>
      </c>
      <c r="ES114" s="36">
        <v>1</v>
      </c>
      <c r="ET114" s="36" t="s">
        <v>511</v>
      </c>
      <c r="EU114" s="36">
        <v>2</v>
      </c>
      <c r="EV114" s="36" t="s">
        <v>512</v>
      </c>
      <c r="EW114" s="36">
        <v>8.08</v>
      </c>
      <c r="EX114" s="36">
        <v>9.27</v>
      </c>
      <c r="EY114" s="36">
        <v>3.91</v>
      </c>
      <c r="EZ114" s="36">
        <v>15.17</v>
      </c>
      <c r="FA114" s="36" t="s">
        <v>513</v>
      </c>
      <c r="FB114" s="36">
        <v>5.19</v>
      </c>
      <c r="FC114" s="36">
        <v>7.4</v>
      </c>
      <c r="FD114" s="36">
        <v>2.87</v>
      </c>
      <c r="FE114" s="36">
        <v>10.33</v>
      </c>
      <c r="FF114" s="36" t="s">
        <v>513</v>
      </c>
      <c r="FG114" s="36">
        <v>9.7200000000000006</v>
      </c>
      <c r="FH114" s="36">
        <v>9.41</v>
      </c>
      <c r="FI114" s="36">
        <v>5.38</v>
      </c>
      <c r="FJ114" s="36">
        <v>13.25</v>
      </c>
      <c r="FK114" s="36" t="s">
        <v>513</v>
      </c>
      <c r="II114" s="36">
        <v>10.6</v>
      </c>
      <c r="IJ114" s="36">
        <v>10.84</v>
      </c>
      <c r="IK114" s="36">
        <v>9.1</v>
      </c>
      <c r="IL114" s="36">
        <v>12.4</v>
      </c>
      <c r="IM114" s="36" t="s">
        <v>524</v>
      </c>
      <c r="TW114" s="36" t="s">
        <v>523</v>
      </c>
      <c r="TX114" s="36" t="s">
        <v>515</v>
      </c>
      <c r="TY114" s="36">
        <v>1</v>
      </c>
      <c r="TZ114" s="36" t="s">
        <v>504</v>
      </c>
      <c r="UA114" s="36" t="s">
        <v>506</v>
      </c>
      <c r="UB114" s="36">
        <v>1</v>
      </c>
      <c r="UC114" s="36" t="s">
        <v>511</v>
      </c>
      <c r="UD114" s="36">
        <v>3</v>
      </c>
      <c r="UE114" s="36" t="s">
        <v>516</v>
      </c>
      <c r="UF114" s="36">
        <v>9.98</v>
      </c>
      <c r="UG114" s="36">
        <v>11.6</v>
      </c>
      <c r="UH114" s="36">
        <v>7.77</v>
      </c>
      <c r="UI114" s="36">
        <v>16.829999999999998</v>
      </c>
      <c r="UJ114" s="36" t="s">
        <v>513</v>
      </c>
      <c r="UK114" s="36">
        <v>12.63</v>
      </c>
      <c r="UL114" s="36">
        <v>12.17</v>
      </c>
      <c r="UM114" s="36">
        <v>6.1</v>
      </c>
      <c r="UN114" s="36">
        <v>16.7</v>
      </c>
      <c r="UO114" s="36" t="s">
        <v>513</v>
      </c>
      <c r="UP114" s="36">
        <v>10.88</v>
      </c>
      <c r="UQ114" s="36">
        <v>11.52</v>
      </c>
      <c r="UR114" s="36">
        <v>8.27</v>
      </c>
      <c r="US114" s="36">
        <v>15</v>
      </c>
      <c r="UT114" s="36" t="s">
        <v>513</v>
      </c>
      <c r="ZF114" s="36">
        <v>7.38</v>
      </c>
      <c r="ZG114" s="36">
        <v>10.220000000000001</v>
      </c>
      <c r="ZH114" s="36">
        <v>5.38</v>
      </c>
      <c r="ZI114" s="36">
        <v>15.69</v>
      </c>
      <c r="ZJ114" s="36" t="s">
        <v>513</v>
      </c>
      <c r="ZK114" s="36">
        <v>12.5</v>
      </c>
      <c r="ZL114" s="36">
        <v>12.64</v>
      </c>
      <c r="ZM114" s="36">
        <v>7.33</v>
      </c>
      <c r="ZN114" s="36">
        <v>16.25</v>
      </c>
      <c r="ZO114" s="36" t="s">
        <v>513</v>
      </c>
      <c r="ZP114" s="36">
        <v>12</v>
      </c>
      <c r="ZQ114" s="36">
        <v>11.66</v>
      </c>
      <c r="ZR114" s="36">
        <v>10.199999999999999</v>
      </c>
      <c r="ZS114" s="36">
        <v>13.4</v>
      </c>
      <c r="ZT114" s="36" t="s">
        <v>513</v>
      </c>
      <c r="AEF114" s="36">
        <v>9.2799999999999994</v>
      </c>
      <c r="AEG114" s="36">
        <v>9.5399999999999991</v>
      </c>
      <c r="AEH114" s="36">
        <v>4.13</v>
      </c>
      <c r="AEI114" s="36">
        <v>14.45</v>
      </c>
      <c r="AEJ114" s="36" t="s">
        <v>513</v>
      </c>
      <c r="AEK114" s="36">
        <v>11.13</v>
      </c>
      <c r="AEL114" s="36">
        <v>11.47</v>
      </c>
      <c r="AEM114" s="36">
        <v>7</v>
      </c>
      <c r="AEN114" s="36">
        <v>15.25</v>
      </c>
      <c r="AEO114" s="36" t="s">
        <v>513</v>
      </c>
      <c r="AEP114" s="36">
        <v>12</v>
      </c>
      <c r="AEQ114" s="36">
        <v>11.94</v>
      </c>
      <c r="AER114" s="36">
        <v>9.4</v>
      </c>
      <c r="AES114" s="36">
        <v>15.25</v>
      </c>
      <c r="AET114" s="36" t="s">
        <v>513</v>
      </c>
    </row>
    <row r="115" spans="1:861" x14ac:dyDescent="0.2">
      <c r="A115" s="4">
        <v>137</v>
      </c>
      <c r="B115" s="5" t="s">
        <v>1090</v>
      </c>
      <c r="C115" s="26">
        <f t="shared" si="123"/>
        <v>290.73833333333334</v>
      </c>
      <c r="D115" s="4">
        <f t="shared" si="93"/>
        <v>0</v>
      </c>
      <c r="E115" s="35">
        <f t="shared" si="122"/>
        <v>290.73833333333334</v>
      </c>
      <c r="F115" s="4">
        <v>107931</v>
      </c>
      <c r="G115" s="5" t="s">
        <v>956</v>
      </c>
      <c r="H115" s="5" t="s">
        <v>957</v>
      </c>
      <c r="I115" s="5" t="s">
        <v>527</v>
      </c>
      <c r="J115" s="4" t="s">
        <v>507</v>
      </c>
      <c r="K115" s="5" t="s">
        <v>501</v>
      </c>
      <c r="L115" s="5" t="s">
        <v>1049</v>
      </c>
      <c r="M115" s="4" t="s">
        <v>504</v>
      </c>
      <c r="N115" s="5" t="s">
        <v>736</v>
      </c>
      <c r="O115" s="4" t="s">
        <v>1052</v>
      </c>
      <c r="Q115" s="6">
        <f>CHOOSE(MATCH(M115,{"P";"S";"ST2S";"STMG";"ES";"L";"DAEU";"STL";"STI2D";"SCI";"PA";"STAV"},0),0,100,15,0,5,0,0,10,0,20,10,10)</f>
        <v>100</v>
      </c>
      <c r="R115" s="4">
        <v>2</v>
      </c>
      <c r="S115" s="4">
        <v>3</v>
      </c>
      <c r="T115" s="4">
        <v>4</v>
      </c>
      <c r="U115" s="4">
        <f t="shared" si="95"/>
        <v>3</v>
      </c>
      <c r="V115" s="4">
        <v>2</v>
      </c>
      <c r="W115" s="10">
        <f t="shared" si="96"/>
        <v>16.666666666666668</v>
      </c>
      <c r="Y115" s="4" t="s">
        <v>529</v>
      </c>
      <c r="Z115" s="12">
        <f>CHOOSE(MATCH(Y115,{"Faible";"Moyen";"Assez bon";"Bon";"Très bon"},0),-5,0,0,5,10)</f>
        <v>0</v>
      </c>
      <c r="AA115" s="15">
        <v>8.82</v>
      </c>
      <c r="AB115" s="4">
        <v>18</v>
      </c>
      <c r="AC115" s="4">
        <v>9.27</v>
      </c>
      <c r="AD115" s="4">
        <f t="shared" si="97"/>
        <v>-0.44999999999999929</v>
      </c>
      <c r="AE115" s="4">
        <f t="shared" si="98"/>
        <v>12</v>
      </c>
      <c r="AF115" s="12">
        <f t="shared" si="99"/>
        <v>37.56</v>
      </c>
      <c r="AG115" s="4">
        <v>7.35</v>
      </c>
      <c r="AH115" s="4">
        <v>13</v>
      </c>
      <c r="AI115" s="4">
        <v>7.4</v>
      </c>
      <c r="AJ115" s="4">
        <f t="shared" si="100"/>
        <v>-5.0000000000000711E-2</v>
      </c>
      <c r="AK115" s="4">
        <f t="shared" si="101"/>
        <v>17</v>
      </c>
      <c r="AL115" s="12">
        <f t="shared" si="102"/>
        <v>38.949999999999996</v>
      </c>
      <c r="AM115" s="5">
        <v>9.67</v>
      </c>
      <c r="AN115" s="4">
        <v>15</v>
      </c>
      <c r="AO115" s="4">
        <v>9.41</v>
      </c>
      <c r="AP115" s="4">
        <f t="shared" si="103"/>
        <v>0.25999999999999979</v>
      </c>
      <c r="AQ115" s="4">
        <f t="shared" si="104"/>
        <v>15</v>
      </c>
      <c r="AR115" s="12">
        <f t="shared" si="105"/>
        <v>44.53</v>
      </c>
      <c r="AS115" s="20">
        <f t="shared" si="106"/>
        <v>121.03999999999999</v>
      </c>
      <c r="AT115" s="4">
        <v>7</v>
      </c>
      <c r="AU115" s="4">
        <v>6</v>
      </c>
      <c r="AV115" s="4">
        <v>12</v>
      </c>
      <c r="AW115" s="24">
        <f t="shared" si="107"/>
        <v>133.54</v>
      </c>
      <c r="AX115" s="28">
        <f t="shared" si="108"/>
        <v>250.20666666666665</v>
      </c>
      <c r="AY115" s="41">
        <f t="shared" si="109"/>
        <v>8.6199999999999992</v>
      </c>
      <c r="AZ115" s="41">
        <f t="shared" si="110"/>
        <v>10.496666666666668</v>
      </c>
      <c r="BA115" s="9">
        <f t="shared" si="111"/>
        <v>-1.8766666666666687</v>
      </c>
      <c r="BB115" s="43">
        <f t="shared" si="112"/>
        <v>22.106666666666662</v>
      </c>
      <c r="BC115" s="41">
        <f t="shared" si="113"/>
        <v>9.7000000000000011</v>
      </c>
      <c r="BD115" s="41">
        <f t="shared" si="114"/>
        <v>11.353333333333333</v>
      </c>
      <c r="BE115" s="9">
        <f t="shared" si="115"/>
        <v>-1.6533333333333324</v>
      </c>
      <c r="BF115" s="43">
        <f t="shared" si="116"/>
        <v>25.793333333333337</v>
      </c>
      <c r="BG115" s="41">
        <f t="shared" si="117"/>
        <v>11.103333333333333</v>
      </c>
      <c r="BH115" s="41">
        <f t="shared" si="118"/>
        <v>11.176666666666668</v>
      </c>
      <c r="BI115" s="9">
        <f t="shared" si="119"/>
        <v>-7.3333333333334139E-2</v>
      </c>
      <c r="BJ115" s="43">
        <f t="shared" si="120"/>
        <v>33.163333333333334</v>
      </c>
      <c r="BK115" s="45">
        <f t="shared" si="121"/>
        <v>81.063333333333333</v>
      </c>
      <c r="BL115" s="36">
        <v>7.35</v>
      </c>
      <c r="BM115" s="36">
        <v>13</v>
      </c>
      <c r="BN115" s="36">
        <v>25</v>
      </c>
      <c r="BO115" s="36">
        <v>9.67</v>
      </c>
      <c r="BP115" s="36">
        <v>15</v>
      </c>
      <c r="BQ115" s="36">
        <v>25</v>
      </c>
      <c r="DT115" s="36">
        <v>9.1</v>
      </c>
      <c r="DU115" s="36">
        <v>7</v>
      </c>
      <c r="DV115" s="36">
        <v>7</v>
      </c>
      <c r="DZ115" s="36">
        <v>7</v>
      </c>
      <c r="EA115" s="36">
        <v>6</v>
      </c>
      <c r="EC115" s="36">
        <v>12</v>
      </c>
      <c r="EN115" s="36" t="s">
        <v>510</v>
      </c>
      <c r="EO115" s="36" t="s">
        <v>503</v>
      </c>
      <c r="EP115" s="36">
        <v>10</v>
      </c>
      <c r="EQ115" s="36" t="s">
        <v>504</v>
      </c>
      <c r="ER115" s="36" t="s">
        <v>506</v>
      </c>
      <c r="ES115" s="36">
        <v>1</v>
      </c>
      <c r="ET115" s="36" t="s">
        <v>511</v>
      </c>
      <c r="EU115" s="36">
        <v>2</v>
      </c>
      <c r="EV115" s="36" t="s">
        <v>512</v>
      </c>
      <c r="EW115" s="36">
        <v>8.82</v>
      </c>
      <c r="EX115" s="36">
        <v>9.27</v>
      </c>
      <c r="EY115" s="36">
        <v>3.91</v>
      </c>
      <c r="EZ115" s="36">
        <v>15.17</v>
      </c>
      <c r="FA115" s="36" t="s">
        <v>513</v>
      </c>
      <c r="FB115" s="36">
        <v>7.35</v>
      </c>
      <c r="FC115" s="36">
        <v>7.4</v>
      </c>
      <c r="FD115" s="36">
        <v>2.87</v>
      </c>
      <c r="FE115" s="36">
        <v>10.33</v>
      </c>
      <c r="FF115" s="36" t="s">
        <v>513</v>
      </c>
      <c r="FG115" s="36">
        <v>9.67</v>
      </c>
      <c r="FH115" s="36">
        <v>9.41</v>
      </c>
      <c r="FI115" s="36">
        <v>5.38</v>
      </c>
      <c r="FJ115" s="36">
        <v>13.25</v>
      </c>
      <c r="FK115" s="36" t="s">
        <v>513</v>
      </c>
      <c r="II115" s="36">
        <v>13</v>
      </c>
      <c r="IJ115" s="36">
        <v>13.44</v>
      </c>
      <c r="IM115" s="36" t="s">
        <v>524</v>
      </c>
      <c r="TW115" s="36" t="s">
        <v>514</v>
      </c>
      <c r="TX115" s="36" t="s">
        <v>515</v>
      </c>
      <c r="TY115" s="36">
        <v>1</v>
      </c>
      <c r="TZ115" s="36" t="s">
        <v>504</v>
      </c>
      <c r="UA115" s="36" t="s">
        <v>506</v>
      </c>
      <c r="UB115" s="36">
        <v>1</v>
      </c>
      <c r="UC115" s="36" t="s">
        <v>511</v>
      </c>
      <c r="UD115" s="36">
        <v>3</v>
      </c>
      <c r="UE115" s="36" t="s">
        <v>516</v>
      </c>
      <c r="UF115" s="36">
        <v>9.82</v>
      </c>
      <c r="UG115" s="36">
        <v>11.5</v>
      </c>
      <c r="UH115" s="36">
        <v>8.23</v>
      </c>
      <c r="UI115" s="36">
        <v>15.12</v>
      </c>
      <c r="UJ115" s="36" t="s">
        <v>513</v>
      </c>
      <c r="UK115" s="36">
        <v>9.3800000000000008</v>
      </c>
      <c r="UL115" s="36">
        <v>11.26</v>
      </c>
      <c r="UM115" s="36">
        <v>8.6300000000000008</v>
      </c>
      <c r="UN115" s="36">
        <v>14.13</v>
      </c>
      <c r="UO115" s="36" t="s">
        <v>513</v>
      </c>
      <c r="UP115" s="36">
        <v>14.6</v>
      </c>
      <c r="UQ115" s="36">
        <v>11.94</v>
      </c>
      <c r="UR115" s="36">
        <v>9.3000000000000007</v>
      </c>
      <c r="US115" s="36">
        <v>14.7</v>
      </c>
      <c r="UT115" s="36" t="s">
        <v>513</v>
      </c>
      <c r="ZF115" s="36">
        <v>8.77</v>
      </c>
      <c r="ZG115" s="36">
        <v>10.99</v>
      </c>
      <c r="ZH115" s="36">
        <v>8.6</v>
      </c>
      <c r="ZI115" s="36">
        <v>13.91</v>
      </c>
      <c r="ZJ115" s="36" t="s">
        <v>513</v>
      </c>
      <c r="ZK115" s="36">
        <v>9.2899999999999991</v>
      </c>
      <c r="ZL115" s="36">
        <v>12.05</v>
      </c>
      <c r="ZM115" s="36">
        <v>9.2899999999999991</v>
      </c>
      <c r="ZN115" s="36">
        <v>16.43</v>
      </c>
      <c r="ZO115" s="36" t="s">
        <v>513</v>
      </c>
      <c r="ZP115" s="36">
        <v>10</v>
      </c>
      <c r="ZQ115" s="36">
        <v>10.96</v>
      </c>
      <c r="ZR115" s="36">
        <v>7.25</v>
      </c>
      <c r="ZS115" s="36">
        <v>14</v>
      </c>
      <c r="ZT115" s="36" t="s">
        <v>513</v>
      </c>
      <c r="AEF115" s="36">
        <v>7.27</v>
      </c>
      <c r="AEG115" s="36">
        <v>9</v>
      </c>
      <c r="AEH115" s="36">
        <v>5.63</v>
      </c>
      <c r="AEI115" s="36">
        <v>13.02</v>
      </c>
      <c r="AEJ115" s="36" t="s">
        <v>513</v>
      </c>
      <c r="AEK115" s="36">
        <v>10.43</v>
      </c>
      <c r="AEL115" s="36">
        <v>10.75</v>
      </c>
      <c r="AEM115" s="36">
        <v>7.71</v>
      </c>
      <c r="AEN115" s="36">
        <v>15.44</v>
      </c>
      <c r="AEO115" s="36" t="s">
        <v>513</v>
      </c>
      <c r="AEP115" s="36">
        <v>8.7100000000000009</v>
      </c>
      <c r="AEQ115" s="36">
        <v>10.63</v>
      </c>
      <c r="AER115" s="36">
        <v>8.43</v>
      </c>
      <c r="AES115" s="36">
        <v>13.33</v>
      </c>
      <c r="AET115" s="36" t="s">
        <v>513</v>
      </c>
    </row>
    <row r="116" spans="1:861" x14ac:dyDescent="0.2">
      <c r="A116" s="4">
        <v>137</v>
      </c>
      <c r="B116" s="5" t="s">
        <v>1090</v>
      </c>
      <c r="C116" s="26">
        <f t="shared" si="123"/>
        <v>345.84222222222218</v>
      </c>
      <c r="D116" s="4">
        <f t="shared" si="93"/>
        <v>0</v>
      </c>
      <c r="E116" s="35">
        <f t="shared" si="122"/>
        <v>345.84222222222218</v>
      </c>
      <c r="F116" s="4">
        <v>108016</v>
      </c>
      <c r="G116" s="5" t="s">
        <v>995</v>
      </c>
      <c r="H116" s="5" t="s">
        <v>996</v>
      </c>
      <c r="I116" s="5" t="s">
        <v>527</v>
      </c>
      <c r="J116" s="4" t="s">
        <v>507</v>
      </c>
      <c r="K116" s="5" t="s">
        <v>501</v>
      </c>
      <c r="L116" s="5" t="s">
        <v>1049</v>
      </c>
      <c r="M116" s="4" t="s">
        <v>504</v>
      </c>
      <c r="N116" s="5" t="s">
        <v>736</v>
      </c>
      <c r="O116" s="4" t="s">
        <v>1052</v>
      </c>
      <c r="Q116" s="6">
        <f>CHOOSE(MATCH(M116,{"P";"S";"ST2S";"STMG";"ES";"L";"DAEU";"STL";"STI2D";"SCI";"PA";"STAV"},0),0,100,15,0,5,0,0,10,0,20,10,10)</f>
        <v>100</v>
      </c>
      <c r="R116" s="4">
        <v>2</v>
      </c>
      <c r="S116" s="4">
        <v>2</v>
      </c>
      <c r="T116" s="4">
        <v>2</v>
      </c>
      <c r="U116" s="4">
        <f t="shared" si="95"/>
        <v>3</v>
      </c>
      <c r="V116" s="4">
        <v>2</v>
      </c>
      <c r="W116" s="10">
        <f t="shared" si="96"/>
        <v>22.222222222222221</v>
      </c>
      <c r="Y116" s="4" t="s">
        <v>529</v>
      </c>
      <c r="Z116" s="12">
        <f>CHOOSE(MATCH(Y116,{"Faible";"Moyen";"Assez bon";"Bon";"Très bon"},0),-5,0,0,5,10)</f>
        <v>0</v>
      </c>
      <c r="AA116" s="15">
        <v>11.31</v>
      </c>
      <c r="AB116" s="4">
        <v>5</v>
      </c>
      <c r="AC116" s="4">
        <v>9.27</v>
      </c>
      <c r="AD116" s="4">
        <f t="shared" si="97"/>
        <v>2.0400000000000009</v>
      </c>
      <c r="AE116" s="4">
        <f t="shared" si="98"/>
        <v>25</v>
      </c>
      <c r="AF116" s="12">
        <f t="shared" si="99"/>
        <v>63.010000000000005</v>
      </c>
      <c r="AG116" s="4">
        <v>6.04</v>
      </c>
      <c r="AH116" s="4">
        <v>21</v>
      </c>
      <c r="AI116" s="4">
        <v>7.4</v>
      </c>
      <c r="AJ116" s="4">
        <f t="shared" si="100"/>
        <v>-1.3600000000000003</v>
      </c>
      <c r="AK116" s="4">
        <f t="shared" si="101"/>
        <v>9</v>
      </c>
      <c r="AL116" s="12">
        <f t="shared" si="102"/>
        <v>24.4</v>
      </c>
      <c r="AM116" s="5">
        <v>11.05</v>
      </c>
      <c r="AN116" s="4">
        <v>6</v>
      </c>
      <c r="AO116" s="4">
        <v>9.41</v>
      </c>
      <c r="AP116" s="4">
        <f t="shared" si="103"/>
        <v>1.6400000000000006</v>
      </c>
      <c r="AQ116" s="4">
        <f t="shared" si="104"/>
        <v>24</v>
      </c>
      <c r="AR116" s="12">
        <f t="shared" si="105"/>
        <v>60.430000000000007</v>
      </c>
      <c r="AS116" s="20">
        <f t="shared" si="106"/>
        <v>147.84</v>
      </c>
      <c r="AT116" s="4">
        <v>13</v>
      </c>
      <c r="AU116" s="4">
        <v>8</v>
      </c>
      <c r="AV116" s="4">
        <v>11</v>
      </c>
      <c r="AW116" s="24">
        <f t="shared" si="107"/>
        <v>163.84</v>
      </c>
      <c r="AX116" s="28">
        <f t="shared" si="108"/>
        <v>286.0622222222222</v>
      </c>
      <c r="AY116" s="41">
        <f t="shared" si="109"/>
        <v>11.203333333333333</v>
      </c>
      <c r="AZ116" s="41">
        <f t="shared" si="110"/>
        <v>10.453333333333333</v>
      </c>
      <c r="BA116" s="9">
        <f t="shared" si="111"/>
        <v>0.75</v>
      </c>
      <c r="BB116" s="43">
        <f t="shared" si="112"/>
        <v>35.11</v>
      </c>
      <c r="BC116" s="41">
        <f t="shared" si="113"/>
        <v>14.526666666666666</v>
      </c>
      <c r="BD116" s="41">
        <f t="shared" si="114"/>
        <v>12.093333333333334</v>
      </c>
      <c r="BE116" s="9">
        <f t="shared" si="115"/>
        <v>2.4333333333333318</v>
      </c>
      <c r="BF116" s="43">
        <f t="shared" si="116"/>
        <v>48.446666666666658</v>
      </c>
      <c r="BG116" s="41">
        <f t="shared" si="117"/>
        <v>11.883333333333333</v>
      </c>
      <c r="BH116" s="41">
        <f t="shared" si="118"/>
        <v>11.706666666666665</v>
      </c>
      <c r="BI116" s="9">
        <f t="shared" si="119"/>
        <v>0.17666666666666764</v>
      </c>
      <c r="BJ116" s="43">
        <f t="shared" si="120"/>
        <v>36.00333333333333</v>
      </c>
      <c r="BK116" s="45">
        <f t="shared" si="121"/>
        <v>119.55999999999999</v>
      </c>
      <c r="BL116" s="36">
        <v>6.04</v>
      </c>
      <c r="BM116" s="36">
        <v>21</v>
      </c>
      <c r="BN116" s="36">
        <v>25</v>
      </c>
      <c r="BO116" s="36">
        <v>11.05</v>
      </c>
      <c r="BP116" s="36">
        <v>6</v>
      </c>
      <c r="BQ116" s="36">
        <v>25</v>
      </c>
      <c r="DN116" s="36">
        <v>9.49</v>
      </c>
      <c r="DO116" s="36">
        <v>7</v>
      </c>
      <c r="DP116" s="36">
        <v>9</v>
      </c>
      <c r="DZ116" s="36">
        <v>13</v>
      </c>
      <c r="EA116" s="36">
        <v>8</v>
      </c>
      <c r="EC116" s="36">
        <v>11</v>
      </c>
      <c r="EN116" s="36" t="s">
        <v>510</v>
      </c>
      <c r="EO116" s="36" t="s">
        <v>503</v>
      </c>
      <c r="EP116" s="36">
        <v>10</v>
      </c>
      <c r="EQ116" s="36" t="s">
        <v>504</v>
      </c>
      <c r="ER116" s="36" t="s">
        <v>506</v>
      </c>
      <c r="ES116" s="36">
        <v>1</v>
      </c>
      <c r="ET116" s="36" t="s">
        <v>511</v>
      </c>
      <c r="EU116" s="36">
        <v>2</v>
      </c>
      <c r="EV116" s="36" t="s">
        <v>512</v>
      </c>
      <c r="EW116" s="36">
        <v>11.31</v>
      </c>
      <c r="EX116" s="36">
        <v>9.27</v>
      </c>
      <c r="EY116" s="36">
        <v>3.91</v>
      </c>
      <c r="EZ116" s="36">
        <v>15.17</v>
      </c>
      <c r="FA116" s="36" t="s">
        <v>513</v>
      </c>
      <c r="FB116" s="36">
        <v>6.04</v>
      </c>
      <c r="FC116" s="36">
        <v>7.4</v>
      </c>
      <c r="FD116" s="36">
        <v>2.87</v>
      </c>
      <c r="FE116" s="36">
        <v>10.33</v>
      </c>
      <c r="FF116" s="36" t="s">
        <v>513</v>
      </c>
      <c r="FG116" s="36">
        <v>11.05</v>
      </c>
      <c r="FH116" s="36">
        <v>9.41</v>
      </c>
      <c r="FI116" s="36">
        <v>5.38</v>
      </c>
      <c r="FJ116" s="36">
        <v>13.25</v>
      </c>
      <c r="FK116" s="36" t="s">
        <v>513</v>
      </c>
      <c r="HY116" s="36">
        <v>10.35</v>
      </c>
      <c r="HZ116" s="36">
        <v>10.44</v>
      </c>
      <c r="IA116" s="36">
        <v>1.6</v>
      </c>
      <c r="IB116" s="36">
        <v>16.440000000000001</v>
      </c>
      <c r="IC116" s="36" t="s">
        <v>524</v>
      </c>
      <c r="TW116" s="36" t="s">
        <v>523</v>
      </c>
      <c r="TX116" s="36" t="s">
        <v>515</v>
      </c>
      <c r="TY116" s="36">
        <v>1</v>
      </c>
      <c r="TZ116" s="36" t="s">
        <v>504</v>
      </c>
      <c r="UA116" s="36" t="s">
        <v>506</v>
      </c>
      <c r="UB116" s="36">
        <v>1</v>
      </c>
      <c r="UC116" s="36" t="s">
        <v>511</v>
      </c>
      <c r="UD116" s="36">
        <v>3</v>
      </c>
      <c r="UE116" s="36" t="s">
        <v>516</v>
      </c>
      <c r="UF116" s="36">
        <v>10.85</v>
      </c>
      <c r="UG116" s="36">
        <v>11.6</v>
      </c>
      <c r="UH116" s="36">
        <v>7.77</v>
      </c>
      <c r="UI116" s="36">
        <v>16.829999999999998</v>
      </c>
      <c r="UJ116" s="36" t="s">
        <v>513</v>
      </c>
      <c r="UK116" s="36">
        <v>16.7</v>
      </c>
      <c r="UL116" s="36">
        <v>12.17</v>
      </c>
      <c r="UM116" s="36">
        <v>6.1</v>
      </c>
      <c r="UN116" s="36">
        <v>16.7</v>
      </c>
      <c r="UO116" s="36" t="s">
        <v>513</v>
      </c>
      <c r="UP116" s="36">
        <v>11.27</v>
      </c>
      <c r="UQ116" s="36">
        <v>11.52</v>
      </c>
      <c r="UR116" s="36">
        <v>8.27</v>
      </c>
      <c r="US116" s="36">
        <v>15</v>
      </c>
      <c r="UT116" s="36" t="s">
        <v>513</v>
      </c>
      <c r="ZF116" s="36">
        <v>12.96</v>
      </c>
      <c r="ZG116" s="36">
        <v>10.220000000000001</v>
      </c>
      <c r="ZH116" s="36">
        <v>5.38</v>
      </c>
      <c r="ZI116" s="36">
        <v>15.69</v>
      </c>
      <c r="ZJ116" s="36" t="s">
        <v>513</v>
      </c>
      <c r="ZK116" s="36">
        <v>14.88</v>
      </c>
      <c r="ZL116" s="36">
        <v>12.64</v>
      </c>
      <c r="ZM116" s="36">
        <v>7.33</v>
      </c>
      <c r="ZN116" s="36">
        <v>16.25</v>
      </c>
      <c r="ZO116" s="36" t="s">
        <v>513</v>
      </c>
      <c r="ZP116" s="36">
        <v>13.13</v>
      </c>
      <c r="ZQ116" s="36">
        <v>11.66</v>
      </c>
      <c r="ZR116" s="36">
        <v>10.199999999999999</v>
      </c>
      <c r="ZS116" s="36">
        <v>13.4</v>
      </c>
      <c r="ZT116" s="36" t="s">
        <v>513</v>
      </c>
      <c r="AEF116" s="36">
        <v>9.8000000000000007</v>
      </c>
      <c r="AEG116" s="36">
        <v>9.5399999999999991</v>
      </c>
      <c r="AEH116" s="36">
        <v>4.13</v>
      </c>
      <c r="AEI116" s="36">
        <v>14.45</v>
      </c>
      <c r="AEJ116" s="36" t="s">
        <v>513</v>
      </c>
      <c r="AEK116" s="36">
        <v>12</v>
      </c>
      <c r="AEL116" s="36">
        <v>11.47</v>
      </c>
      <c r="AEM116" s="36">
        <v>7</v>
      </c>
      <c r="AEN116" s="36">
        <v>15.25</v>
      </c>
      <c r="AEO116" s="36" t="s">
        <v>513</v>
      </c>
      <c r="AEP116" s="36">
        <v>11.25</v>
      </c>
      <c r="AEQ116" s="36">
        <v>11.94</v>
      </c>
      <c r="AER116" s="36">
        <v>9.4</v>
      </c>
      <c r="AES116" s="36">
        <v>15.25</v>
      </c>
      <c r="AET116" s="36" t="s">
        <v>513</v>
      </c>
    </row>
    <row r="117" spans="1:861" x14ac:dyDescent="0.2">
      <c r="A117" s="4">
        <v>137</v>
      </c>
      <c r="B117" s="5" t="s">
        <v>1091</v>
      </c>
      <c r="C117" s="26">
        <f t="shared" si="123"/>
        <v>490.42833333333334</v>
      </c>
      <c r="D117" s="4">
        <f t="shared" si="93"/>
        <v>0</v>
      </c>
      <c r="E117" s="35">
        <f t="shared" si="122"/>
        <v>490.42833333333334</v>
      </c>
      <c r="F117" s="4">
        <v>108081</v>
      </c>
      <c r="G117" s="5" t="s">
        <v>859</v>
      </c>
      <c r="H117" s="5" t="s">
        <v>860</v>
      </c>
      <c r="I117" s="5" t="s">
        <v>527</v>
      </c>
      <c r="J117" s="4" t="s">
        <v>500</v>
      </c>
      <c r="K117" s="5" t="s">
        <v>501</v>
      </c>
      <c r="L117" s="5" t="s">
        <v>861</v>
      </c>
      <c r="M117" s="4" t="s">
        <v>504</v>
      </c>
      <c r="N117" s="5" t="s">
        <v>862</v>
      </c>
      <c r="O117" s="4" t="s">
        <v>1052</v>
      </c>
      <c r="Q117" s="6">
        <f>CHOOSE(MATCH(M117,{"P";"S";"ST2S";"STMG";"ES";"L";"DAEU";"STL";"STI2D";"SCI";"PA";"STAV"},0),0,100,15,0,5,0,0,10,0,20,10,10)</f>
        <v>100</v>
      </c>
      <c r="R117" s="4">
        <v>2</v>
      </c>
      <c r="S117" s="4">
        <v>2</v>
      </c>
      <c r="T117" s="4">
        <v>1</v>
      </c>
      <c r="U117" s="4">
        <f t="shared" si="95"/>
        <v>1</v>
      </c>
      <c r="V117" s="4">
        <v>4</v>
      </c>
      <c r="W117" s="10">
        <f t="shared" si="96"/>
        <v>33.333333333333336</v>
      </c>
      <c r="X117" s="5" t="s">
        <v>863</v>
      </c>
      <c r="Y117" s="4" t="s">
        <v>529</v>
      </c>
      <c r="Z117" s="12">
        <f>CHOOSE(MATCH(Y117,{"Faible";"Moyen";"Assez bon";"Bon";"Très bon"},0),-5,0,0,5,10)</f>
        <v>0</v>
      </c>
      <c r="AA117" s="15">
        <v>15.05</v>
      </c>
      <c r="AB117" s="4">
        <v>2</v>
      </c>
      <c r="AC117" s="4">
        <v>9.07</v>
      </c>
      <c r="AD117" s="4">
        <f t="shared" si="97"/>
        <v>5.98</v>
      </c>
      <c r="AE117" s="4">
        <f t="shared" si="98"/>
        <v>28</v>
      </c>
      <c r="AF117" s="12">
        <f t="shared" si="99"/>
        <v>85.110000000000014</v>
      </c>
      <c r="AG117" s="4">
        <v>15.5</v>
      </c>
      <c r="AH117" s="4">
        <v>3</v>
      </c>
      <c r="AI117" s="4">
        <v>10.5</v>
      </c>
      <c r="AJ117" s="4">
        <f t="shared" si="100"/>
        <v>5</v>
      </c>
      <c r="AK117" s="4">
        <f t="shared" si="101"/>
        <v>27</v>
      </c>
      <c r="AL117" s="12">
        <f t="shared" si="102"/>
        <v>83.5</v>
      </c>
      <c r="AM117" s="5">
        <v>16.170000000000002</v>
      </c>
      <c r="AN117" s="4">
        <v>4</v>
      </c>
      <c r="AO117" s="4">
        <v>12.65</v>
      </c>
      <c r="AP117" s="4">
        <f t="shared" si="103"/>
        <v>3.5200000000000014</v>
      </c>
      <c r="AQ117" s="4">
        <f t="shared" si="104"/>
        <v>26</v>
      </c>
      <c r="AR117" s="12">
        <f t="shared" si="105"/>
        <v>81.550000000000011</v>
      </c>
      <c r="AS117" s="20">
        <f t="shared" si="106"/>
        <v>250.16000000000003</v>
      </c>
      <c r="AT117" s="4">
        <v>18</v>
      </c>
      <c r="AU117" s="4">
        <v>13</v>
      </c>
      <c r="AV117" s="4">
        <v>13</v>
      </c>
      <c r="AW117" s="24">
        <f t="shared" si="107"/>
        <v>272.16000000000003</v>
      </c>
      <c r="AX117" s="28">
        <f t="shared" si="108"/>
        <v>405.49333333333334</v>
      </c>
      <c r="AY117" s="41">
        <f t="shared" si="109"/>
        <v>17.526666666666667</v>
      </c>
      <c r="AZ117" s="41">
        <f t="shared" si="110"/>
        <v>11.296666666666667</v>
      </c>
      <c r="BA117" s="9">
        <f t="shared" si="111"/>
        <v>6.23</v>
      </c>
      <c r="BB117" s="43">
        <f t="shared" si="112"/>
        <v>65.039999999999992</v>
      </c>
      <c r="BC117" s="41">
        <f t="shared" si="113"/>
        <v>14.326666666666668</v>
      </c>
      <c r="BD117" s="41">
        <f t="shared" si="114"/>
        <v>11.44</v>
      </c>
      <c r="BE117" s="9">
        <f t="shared" si="115"/>
        <v>2.8866666666666685</v>
      </c>
      <c r="BF117" s="43">
        <f t="shared" si="116"/>
        <v>48.753333333333345</v>
      </c>
      <c r="BG117" s="41">
        <f t="shared" si="117"/>
        <v>16.489999999999998</v>
      </c>
      <c r="BH117" s="41">
        <f t="shared" si="118"/>
        <v>13.186666666666667</v>
      </c>
      <c r="BI117" s="9">
        <f t="shared" si="119"/>
        <v>3.303333333333331</v>
      </c>
      <c r="BJ117" s="43">
        <f t="shared" si="120"/>
        <v>56.076666666666661</v>
      </c>
      <c r="BK117" s="45">
        <f t="shared" si="121"/>
        <v>169.87</v>
      </c>
      <c r="BL117" s="36">
        <v>15.5</v>
      </c>
      <c r="BM117" s="36">
        <v>3</v>
      </c>
      <c r="BN117" s="36">
        <v>20</v>
      </c>
      <c r="BO117" s="36">
        <v>16.170000000000002</v>
      </c>
      <c r="BP117" s="36">
        <v>4</v>
      </c>
      <c r="BQ117" s="36">
        <v>13</v>
      </c>
      <c r="DT117" s="36">
        <v>18.78</v>
      </c>
      <c r="DU117" s="36">
        <v>1</v>
      </c>
      <c r="DV117" s="36">
        <v>9</v>
      </c>
      <c r="DZ117" s="36">
        <v>18</v>
      </c>
      <c r="EA117" s="36">
        <v>13</v>
      </c>
      <c r="EC117" s="36">
        <v>13</v>
      </c>
      <c r="EN117" s="36" t="s">
        <v>510</v>
      </c>
      <c r="EO117" s="36" t="s">
        <v>503</v>
      </c>
      <c r="EP117" s="36">
        <v>10</v>
      </c>
      <c r="EQ117" s="36" t="s">
        <v>504</v>
      </c>
      <c r="ER117" s="36" t="s">
        <v>506</v>
      </c>
      <c r="ES117" s="36">
        <v>1</v>
      </c>
      <c r="ET117" s="36" t="s">
        <v>511</v>
      </c>
      <c r="EU117" s="36">
        <v>2</v>
      </c>
      <c r="EV117" s="36" t="s">
        <v>512</v>
      </c>
      <c r="EW117" s="36">
        <v>15.05</v>
      </c>
      <c r="EX117" s="36">
        <v>9.07</v>
      </c>
      <c r="EY117" s="36">
        <v>1.93</v>
      </c>
      <c r="EZ117" s="36">
        <v>17.29</v>
      </c>
      <c r="FA117" s="36" t="s">
        <v>513</v>
      </c>
      <c r="FB117" s="36">
        <v>15.5</v>
      </c>
      <c r="FC117" s="36">
        <v>10.5</v>
      </c>
      <c r="FD117" s="36">
        <v>3.5</v>
      </c>
      <c r="FE117" s="36">
        <v>17.5</v>
      </c>
      <c r="FF117" s="36" t="s">
        <v>513</v>
      </c>
      <c r="FG117" s="36">
        <v>16.170000000000002</v>
      </c>
      <c r="FH117" s="36">
        <v>12.65</v>
      </c>
      <c r="FI117" s="36">
        <v>6.77</v>
      </c>
      <c r="FJ117" s="36">
        <v>18.649999999999999</v>
      </c>
      <c r="FK117" s="36" t="s">
        <v>513</v>
      </c>
      <c r="II117" s="36">
        <v>18.45</v>
      </c>
      <c r="IJ117" s="36">
        <v>14.98</v>
      </c>
      <c r="IK117" s="36">
        <v>11.24</v>
      </c>
      <c r="IL117" s="36">
        <v>18.45</v>
      </c>
      <c r="IM117" s="36" t="s">
        <v>524</v>
      </c>
      <c r="TW117" s="36" t="s">
        <v>523</v>
      </c>
      <c r="TX117" s="36" t="s">
        <v>515</v>
      </c>
      <c r="TY117" s="36">
        <v>1</v>
      </c>
      <c r="TZ117" s="36" t="s">
        <v>504</v>
      </c>
      <c r="UA117" s="36" t="s">
        <v>506</v>
      </c>
      <c r="UB117" s="36">
        <v>1</v>
      </c>
      <c r="UC117" s="36" t="s">
        <v>511</v>
      </c>
      <c r="UD117" s="36">
        <v>3</v>
      </c>
      <c r="UE117" s="36" t="s">
        <v>516</v>
      </c>
      <c r="UF117" s="36">
        <v>17.73</v>
      </c>
      <c r="UG117" s="36">
        <v>12.2</v>
      </c>
      <c r="UH117" s="36">
        <v>6.73</v>
      </c>
      <c r="UI117" s="36">
        <v>18.82</v>
      </c>
      <c r="UJ117" s="36" t="s">
        <v>513</v>
      </c>
      <c r="UK117" s="36">
        <v>14.15</v>
      </c>
      <c r="UL117" s="36">
        <v>12.21</v>
      </c>
      <c r="UM117" s="36">
        <v>8.61</v>
      </c>
      <c r="UN117" s="36">
        <v>17.2</v>
      </c>
      <c r="UO117" s="36" t="s">
        <v>513</v>
      </c>
      <c r="UP117" s="36">
        <v>18.440000000000001</v>
      </c>
      <c r="UQ117" s="36">
        <v>14.96</v>
      </c>
      <c r="UR117" s="36">
        <v>7.56</v>
      </c>
      <c r="US117" s="36">
        <v>19.22</v>
      </c>
      <c r="UT117" s="36" t="s">
        <v>513</v>
      </c>
      <c r="ZF117" s="36">
        <v>17.850000000000001</v>
      </c>
      <c r="ZG117" s="36">
        <v>8.98</v>
      </c>
      <c r="ZH117" s="36">
        <v>2.1800000000000002</v>
      </c>
      <c r="ZI117" s="36">
        <v>19.46</v>
      </c>
      <c r="ZJ117" s="36" t="s">
        <v>513</v>
      </c>
      <c r="ZK117" s="36">
        <v>15.33</v>
      </c>
      <c r="ZL117" s="36">
        <v>11.16</v>
      </c>
      <c r="ZM117" s="36">
        <v>4.91</v>
      </c>
      <c r="ZN117" s="36">
        <v>16.89</v>
      </c>
      <c r="ZO117" s="36" t="s">
        <v>513</v>
      </c>
      <c r="ZP117" s="36">
        <v>15.64</v>
      </c>
      <c r="ZQ117" s="36">
        <v>12.44</v>
      </c>
      <c r="ZR117" s="36">
        <v>4.22</v>
      </c>
      <c r="ZS117" s="36">
        <v>18.28</v>
      </c>
      <c r="ZT117" s="36" t="s">
        <v>513</v>
      </c>
      <c r="AEF117" s="36">
        <v>17</v>
      </c>
      <c r="AEG117" s="36">
        <v>12.71</v>
      </c>
      <c r="AEH117" s="36">
        <v>3</v>
      </c>
      <c r="AEI117" s="36">
        <v>19</v>
      </c>
      <c r="AEJ117" s="36" t="s">
        <v>513</v>
      </c>
      <c r="AEK117" s="36">
        <v>13.5</v>
      </c>
      <c r="AEL117" s="36">
        <v>10.95</v>
      </c>
      <c r="AEM117" s="36">
        <v>7.19</v>
      </c>
      <c r="AEN117" s="36">
        <v>16.7</v>
      </c>
      <c r="AEO117" s="36" t="s">
        <v>513</v>
      </c>
      <c r="AEP117" s="36">
        <v>15.39</v>
      </c>
      <c r="AEQ117" s="36">
        <v>12.16</v>
      </c>
      <c r="AER117" s="36">
        <v>5.56</v>
      </c>
      <c r="AES117" s="36">
        <v>17.61</v>
      </c>
      <c r="AET117" s="36" t="s">
        <v>513</v>
      </c>
    </row>
    <row r="118" spans="1:861" x14ac:dyDescent="0.2">
      <c r="A118" s="4">
        <v>137</v>
      </c>
      <c r="B118" s="5" t="s">
        <v>1090</v>
      </c>
      <c r="C118" s="26">
        <f t="shared" si="123"/>
        <v>353.87833333333333</v>
      </c>
      <c r="D118" s="4">
        <f t="shared" si="93"/>
        <v>0</v>
      </c>
      <c r="E118" s="35">
        <f t="shared" si="122"/>
        <v>353.87833333333333</v>
      </c>
      <c r="F118" s="4">
        <v>108105</v>
      </c>
      <c r="G118" s="5" t="s">
        <v>871</v>
      </c>
      <c r="H118" s="5" t="s">
        <v>872</v>
      </c>
      <c r="I118" s="5" t="s">
        <v>527</v>
      </c>
      <c r="J118" s="4" t="s">
        <v>507</v>
      </c>
      <c r="K118" s="5" t="s">
        <v>501</v>
      </c>
      <c r="L118" s="5" t="s">
        <v>861</v>
      </c>
      <c r="M118" s="4" t="s">
        <v>504</v>
      </c>
      <c r="N118" s="5" t="s">
        <v>862</v>
      </c>
      <c r="O118" s="4" t="s">
        <v>1052</v>
      </c>
      <c r="Q118" s="6">
        <f>CHOOSE(MATCH(M118,{"P";"S";"ST2S";"STMG";"ES";"L";"DAEU";"STL";"STI2D";"SCI";"PA";"STAV"},0),0,100,15,0,5,0,0,10,0,20,10,10)</f>
        <v>100</v>
      </c>
      <c r="R118" s="4">
        <v>2</v>
      </c>
      <c r="S118" s="4">
        <v>1</v>
      </c>
      <c r="T118" s="4">
        <v>1</v>
      </c>
      <c r="U118" s="4">
        <f t="shared" si="95"/>
        <v>2</v>
      </c>
      <c r="V118" s="4">
        <v>3</v>
      </c>
      <c r="W118" s="10">
        <f t="shared" si="96"/>
        <v>33.333333333333336</v>
      </c>
      <c r="X118" s="5" t="s">
        <v>873</v>
      </c>
      <c r="Y118" s="4" t="s">
        <v>529</v>
      </c>
      <c r="Z118" s="12">
        <f>CHOOSE(MATCH(Y118,{"Faible";"Moyen";"Assez bon";"Bon";"Très bon"},0),-5,0,0,5,10)</f>
        <v>0</v>
      </c>
      <c r="AA118" s="15">
        <v>9.11</v>
      </c>
      <c r="AB118" s="4">
        <v>7</v>
      </c>
      <c r="AC118" s="4">
        <v>9.07</v>
      </c>
      <c r="AD118" s="4">
        <f t="shared" si="97"/>
        <v>3.9999999999999147E-2</v>
      </c>
      <c r="AE118" s="4">
        <f t="shared" si="98"/>
        <v>23</v>
      </c>
      <c r="AF118" s="12">
        <f t="shared" si="99"/>
        <v>50.41</v>
      </c>
      <c r="AG118" s="4">
        <v>12</v>
      </c>
      <c r="AH118" s="4">
        <v>5</v>
      </c>
      <c r="AI118" s="4">
        <v>10.5</v>
      </c>
      <c r="AJ118" s="4">
        <f t="shared" si="100"/>
        <v>1.5</v>
      </c>
      <c r="AK118" s="4">
        <f t="shared" si="101"/>
        <v>25</v>
      </c>
      <c r="AL118" s="12">
        <f t="shared" si="102"/>
        <v>64</v>
      </c>
      <c r="AM118" s="5">
        <v>13.7</v>
      </c>
      <c r="AN118" s="4">
        <v>6</v>
      </c>
      <c r="AO118" s="4">
        <v>12.65</v>
      </c>
      <c r="AP118" s="4">
        <f t="shared" si="103"/>
        <v>1.0499999999999989</v>
      </c>
      <c r="AQ118" s="4">
        <f t="shared" si="104"/>
        <v>24</v>
      </c>
      <c r="AR118" s="12">
        <f t="shared" si="105"/>
        <v>67.199999999999989</v>
      </c>
      <c r="AS118" s="20">
        <f t="shared" si="106"/>
        <v>181.60999999999999</v>
      </c>
      <c r="AT118" s="4">
        <v>10</v>
      </c>
      <c r="AU118" s="4">
        <v>7</v>
      </c>
      <c r="AV118" s="4">
        <v>10</v>
      </c>
      <c r="AW118" s="24">
        <f t="shared" si="107"/>
        <v>195.10999999999999</v>
      </c>
      <c r="AX118" s="28">
        <f t="shared" si="108"/>
        <v>328.44333333333333</v>
      </c>
      <c r="AY118" s="41">
        <f t="shared" si="109"/>
        <v>9.7533333333333321</v>
      </c>
      <c r="AZ118" s="41">
        <f t="shared" si="110"/>
        <v>11.85</v>
      </c>
      <c r="BA118" s="9">
        <f t="shared" si="111"/>
        <v>-2.0966666666666676</v>
      </c>
      <c r="BB118" s="43">
        <f t="shared" si="112"/>
        <v>25.066666666666663</v>
      </c>
      <c r="BC118" s="41">
        <f t="shared" si="113"/>
        <v>6.9333333333333336</v>
      </c>
      <c r="BD118" s="41">
        <f t="shared" si="114"/>
        <v>11.796666666666667</v>
      </c>
      <c r="BE118" s="9">
        <f t="shared" si="115"/>
        <v>-4.8633333333333333</v>
      </c>
      <c r="BF118" s="43">
        <f t="shared" si="116"/>
        <v>11.073333333333334</v>
      </c>
      <c r="BG118" s="41">
        <f t="shared" si="117"/>
        <v>8.4033333333333342</v>
      </c>
      <c r="BH118" s="41">
        <f t="shared" si="118"/>
        <v>13.643333333333333</v>
      </c>
      <c r="BI118" s="9">
        <f t="shared" si="119"/>
        <v>-5.2399999999999984</v>
      </c>
      <c r="BJ118" s="43">
        <f t="shared" si="120"/>
        <v>14.730000000000004</v>
      </c>
      <c r="BK118" s="45">
        <f t="shared" si="121"/>
        <v>50.870000000000005</v>
      </c>
      <c r="BL118" s="36">
        <v>12</v>
      </c>
      <c r="BM118" s="36">
        <v>5</v>
      </c>
      <c r="BN118" s="36">
        <v>20</v>
      </c>
      <c r="BO118" s="36">
        <v>13.7</v>
      </c>
      <c r="BP118" s="36">
        <v>6</v>
      </c>
      <c r="BQ118" s="36">
        <v>13</v>
      </c>
      <c r="DT118" s="36">
        <v>14.09</v>
      </c>
      <c r="DU118" s="36">
        <v>5</v>
      </c>
      <c r="DV118" s="36">
        <v>9</v>
      </c>
      <c r="DZ118" s="36">
        <v>10</v>
      </c>
      <c r="EA118" s="36">
        <v>7</v>
      </c>
      <c r="EC118" s="36">
        <v>10</v>
      </c>
      <c r="EN118" s="36" t="s">
        <v>510</v>
      </c>
      <c r="EO118" s="36" t="s">
        <v>503</v>
      </c>
      <c r="EP118" s="36">
        <v>10</v>
      </c>
      <c r="EQ118" s="36" t="s">
        <v>504</v>
      </c>
      <c r="ER118" s="36" t="s">
        <v>506</v>
      </c>
      <c r="ES118" s="36">
        <v>1</v>
      </c>
      <c r="ET118" s="36" t="s">
        <v>511</v>
      </c>
      <c r="EU118" s="36">
        <v>2</v>
      </c>
      <c r="EV118" s="36" t="s">
        <v>512</v>
      </c>
      <c r="EW118" s="36">
        <v>9.11</v>
      </c>
      <c r="EX118" s="36">
        <v>9.07</v>
      </c>
      <c r="EY118" s="36">
        <v>1.93</v>
      </c>
      <c r="EZ118" s="36">
        <v>17.29</v>
      </c>
      <c r="FA118" s="36" t="s">
        <v>513</v>
      </c>
      <c r="FB118" s="36">
        <v>12</v>
      </c>
      <c r="FC118" s="36">
        <v>10.5</v>
      </c>
      <c r="FD118" s="36">
        <v>3.5</v>
      </c>
      <c r="FE118" s="36">
        <v>17.5</v>
      </c>
      <c r="FF118" s="36" t="s">
        <v>513</v>
      </c>
      <c r="FG118" s="36">
        <v>13.7</v>
      </c>
      <c r="FH118" s="36">
        <v>12.65</v>
      </c>
      <c r="FI118" s="36">
        <v>6.77</v>
      </c>
      <c r="FJ118" s="36">
        <v>18.649999999999999</v>
      </c>
      <c r="FK118" s="36" t="s">
        <v>513</v>
      </c>
      <c r="II118" s="36">
        <v>13.17</v>
      </c>
      <c r="IJ118" s="36">
        <v>14.98</v>
      </c>
      <c r="IK118" s="36">
        <v>11.24</v>
      </c>
      <c r="IL118" s="36">
        <v>18.45</v>
      </c>
      <c r="IM118" s="36" t="s">
        <v>524</v>
      </c>
      <c r="TW118" s="36" t="s">
        <v>514</v>
      </c>
      <c r="TX118" s="36" t="s">
        <v>515</v>
      </c>
      <c r="TY118" s="36">
        <v>1</v>
      </c>
      <c r="TZ118" s="36" t="s">
        <v>504</v>
      </c>
      <c r="UA118" s="36" t="s">
        <v>506</v>
      </c>
      <c r="UB118" s="36">
        <v>1</v>
      </c>
      <c r="UC118" s="36" t="s">
        <v>511</v>
      </c>
      <c r="UD118" s="36">
        <v>3</v>
      </c>
      <c r="UE118" s="36" t="s">
        <v>516</v>
      </c>
      <c r="UF118" s="36">
        <v>7</v>
      </c>
      <c r="UG118" s="36">
        <v>12.02</v>
      </c>
      <c r="UH118" s="36">
        <v>6.67</v>
      </c>
      <c r="UI118" s="36">
        <v>18.43</v>
      </c>
      <c r="UJ118" s="36" t="s">
        <v>513</v>
      </c>
      <c r="UK118" s="36">
        <v>7.07</v>
      </c>
      <c r="UL118" s="36">
        <v>12.04</v>
      </c>
      <c r="UM118" s="36">
        <v>6.3</v>
      </c>
      <c r="UN118" s="36">
        <v>17.25</v>
      </c>
      <c r="UO118" s="36" t="s">
        <v>513</v>
      </c>
      <c r="UP118" s="36">
        <v>11.3</v>
      </c>
      <c r="UQ118" s="36">
        <v>13.93</v>
      </c>
      <c r="UT118" s="36" t="s">
        <v>524</v>
      </c>
      <c r="ZF118" s="36">
        <v>17.88</v>
      </c>
      <c r="ZG118" s="36">
        <v>11.27</v>
      </c>
      <c r="ZH118" s="36">
        <v>5.36</v>
      </c>
      <c r="ZI118" s="36">
        <v>18.100000000000001</v>
      </c>
      <c r="ZJ118" s="36" t="s">
        <v>513</v>
      </c>
      <c r="ZK118" s="36">
        <v>6.85</v>
      </c>
      <c r="ZL118" s="36">
        <v>12.1</v>
      </c>
      <c r="ZM118" s="36">
        <v>6.85</v>
      </c>
      <c r="ZN118" s="36">
        <v>17.670000000000002</v>
      </c>
      <c r="ZO118" s="36" t="s">
        <v>513</v>
      </c>
      <c r="ZP118" s="36">
        <v>7.5</v>
      </c>
      <c r="ZQ118" s="36">
        <v>12.65</v>
      </c>
      <c r="ZT118" s="36" t="s">
        <v>524</v>
      </c>
      <c r="AEF118" s="36">
        <v>4.38</v>
      </c>
      <c r="AEG118" s="36">
        <v>12.26</v>
      </c>
      <c r="AEH118" s="36">
        <v>4.38</v>
      </c>
      <c r="AEI118" s="36">
        <v>18.13</v>
      </c>
      <c r="AEJ118" s="36" t="s">
        <v>513</v>
      </c>
      <c r="AEK118" s="36">
        <v>6.88</v>
      </c>
      <c r="AEL118" s="36">
        <v>11.25</v>
      </c>
      <c r="AEM118" s="36">
        <v>5.75</v>
      </c>
      <c r="AEN118" s="36">
        <v>16.75</v>
      </c>
      <c r="AEO118" s="36" t="s">
        <v>513</v>
      </c>
      <c r="AEP118" s="36">
        <v>6.41</v>
      </c>
      <c r="AEQ118" s="36">
        <v>14.35</v>
      </c>
      <c r="AET118" s="36" t="s">
        <v>524</v>
      </c>
    </row>
    <row r="119" spans="1:861" x14ac:dyDescent="0.2">
      <c r="A119" s="4">
        <v>137</v>
      </c>
      <c r="B119" s="5" t="s">
        <v>1090</v>
      </c>
      <c r="C119" s="26">
        <f t="shared" si="123"/>
        <v>288.11166666666668</v>
      </c>
      <c r="D119" s="4">
        <f t="shared" si="93"/>
        <v>0</v>
      </c>
      <c r="E119" s="35">
        <f t="shared" si="122"/>
        <v>288.11166666666668</v>
      </c>
      <c r="F119" s="4">
        <v>108137</v>
      </c>
      <c r="G119" s="5" t="s">
        <v>878</v>
      </c>
      <c r="H119" s="5" t="s">
        <v>879</v>
      </c>
      <c r="I119" s="5" t="s">
        <v>499</v>
      </c>
      <c r="J119" s="4" t="s">
        <v>500</v>
      </c>
      <c r="K119" s="5" t="s">
        <v>501</v>
      </c>
      <c r="L119" s="5" t="s">
        <v>861</v>
      </c>
      <c r="M119" s="4" t="s">
        <v>504</v>
      </c>
      <c r="N119" s="5" t="s">
        <v>862</v>
      </c>
      <c r="O119" s="4" t="s">
        <v>1052</v>
      </c>
      <c r="Q119" s="6">
        <f>CHOOSE(MATCH(M119,{"P";"S";"ST2S";"STMG";"ES";"L";"DAEU";"STL";"STI2D";"SCI";"PA";"STAV"},0),0,100,15,0,5,0,0,10,0,20,10,10)</f>
        <v>100</v>
      </c>
      <c r="R119" s="4">
        <v>3</v>
      </c>
      <c r="S119" s="4">
        <v>1</v>
      </c>
      <c r="T119" s="4">
        <v>2</v>
      </c>
      <c r="U119" s="4">
        <f t="shared" si="95"/>
        <v>2</v>
      </c>
      <c r="V119" s="4">
        <v>3</v>
      </c>
      <c r="W119" s="10">
        <f t="shared" si="96"/>
        <v>25</v>
      </c>
      <c r="Y119" s="4" t="s">
        <v>529</v>
      </c>
      <c r="Z119" s="12">
        <f>CHOOSE(MATCH(Y119,{"Faible";"Moyen";"Assez bon";"Bon";"Très bon"},0),-5,0,0,5,10)</f>
        <v>0</v>
      </c>
      <c r="AA119" s="15">
        <v>5.13</v>
      </c>
      <c r="AB119" s="4">
        <v>17</v>
      </c>
      <c r="AC119" s="4">
        <v>9.07</v>
      </c>
      <c r="AD119" s="4">
        <f t="shared" si="97"/>
        <v>-3.9400000000000004</v>
      </c>
      <c r="AE119" s="4">
        <f t="shared" si="98"/>
        <v>13</v>
      </c>
      <c r="AF119" s="12">
        <f t="shared" si="99"/>
        <v>20.509999999999998</v>
      </c>
      <c r="AG119" s="4">
        <v>8</v>
      </c>
      <c r="AH119" s="4">
        <v>15</v>
      </c>
      <c r="AI119" s="4">
        <v>10.5</v>
      </c>
      <c r="AJ119" s="4">
        <f t="shared" si="100"/>
        <v>-2.5</v>
      </c>
      <c r="AK119" s="4">
        <f t="shared" si="101"/>
        <v>15</v>
      </c>
      <c r="AL119" s="12">
        <f t="shared" si="102"/>
        <v>34</v>
      </c>
      <c r="AM119" s="5">
        <v>9.65</v>
      </c>
      <c r="AN119" s="4">
        <v>9</v>
      </c>
      <c r="AO119" s="4">
        <v>12.65</v>
      </c>
      <c r="AP119" s="4">
        <f t="shared" si="103"/>
        <v>-3</v>
      </c>
      <c r="AQ119" s="4">
        <f t="shared" si="104"/>
        <v>21</v>
      </c>
      <c r="AR119" s="12">
        <f t="shared" si="105"/>
        <v>43.95</v>
      </c>
      <c r="AS119" s="20">
        <f t="shared" si="106"/>
        <v>98.460000000000008</v>
      </c>
      <c r="AT119" s="4">
        <v>11</v>
      </c>
      <c r="AU119" s="4">
        <v>8</v>
      </c>
      <c r="AV119" s="4">
        <v>15</v>
      </c>
      <c r="AW119" s="24">
        <f t="shared" si="107"/>
        <v>115.46000000000001</v>
      </c>
      <c r="AX119" s="28">
        <f t="shared" si="108"/>
        <v>240.46</v>
      </c>
      <c r="AY119" s="41">
        <f t="shared" si="109"/>
        <v>8.7733333333333334</v>
      </c>
      <c r="AZ119" s="41">
        <f t="shared" si="110"/>
        <v>11.296666666666667</v>
      </c>
      <c r="BA119" s="9">
        <f t="shared" si="111"/>
        <v>-2.5233333333333334</v>
      </c>
      <c r="BB119" s="43">
        <f t="shared" si="112"/>
        <v>21.273333333333333</v>
      </c>
      <c r="BC119" s="41">
        <f t="shared" si="113"/>
        <v>10.719999999999999</v>
      </c>
      <c r="BD119" s="41">
        <f t="shared" si="114"/>
        <v>11.44</v>
      </c>
      <c r="BE119" s="9">
        <f t="shared" si="115"/>
        <v>-0.72000000000000064</v>
      </c>
      <c r="BF119" s="43">
        <f t="shared" si="116"/>
        <v>30.719999999999995</v>
      </c>
      <c r="BG119" s="41">
        <f t="shared" si="117"/>
        <v>13.936666666666666</v>
      </c>
      <c r="BH119" s="41">
        <f t="shared" si="118"/>
        <v>13.186666666666667</v>
      </c>
      <c r="BI119" s="9">
        <f t="shared" si="119"/>
        <v>0.74999999999999822</v>
      </c>
      <c r="BJ119" s="43">
        <f t="shared" si="120"/>
        <v>43.309999999999988</v>
      </c>
      <c r="BK119" s="45">
        <f t="shared" si="121"/>
        <v>95.303333333333313</v>
      </c>
      <c r="BL119" s="36">
        <v>8</v>
      </c>
      <c r="BM119" s="36">
        <v>15</v>
      </c>
      <c r="BN119" s="36">
        <v>20</v>
      </c>
      <c r="BO119" s="36">
        <v>9.65</v>
      </c>
      <c r="BP119" s="36">
        <v>9</v>
      </c>
      <c r="BQ119" s="36">
        <v>13</v>
      </c>
      <c r="DT119" s="36">
        <v>13.02</v>
      </c>
      <c r="DU119" s="36">
        <v>6</v>
      </c>
      <c r="DV119" s="36">
        <v>9</v>
      </c>
      <c r="DZ119" s="36">
        <v>11</v>
      </c>
      <c r="EA119" s="36">
        <v>8</v>
      </c>
      <c r="EC119" s="36">
        <v>15</v>
      </c>
      <c r="EN119" s="36" t="s">
        <v>510</v>
      </c>
      <c r="EO119" s="36" t="s">
        <v>503</v>
      </c>
      <c r="EP119" s="36">
        <v>10</v>
      </c>
      <c r="EQ119" s="36" t="s">
        <v>504</v>
      </c>
      <c r="ER119" s="36" t="s">
        <v>506</v>
      </c>
      <c r="ES119" s="36">
        <v>1</v>
      </c>
      <c r="ET119" s="36" t="s">
        <v>511</v>
      </c>
      <c r="EU119" s="36">
        <v>2</v>
      </c>
      <c r="EV119" s="36" t="s">
        <v>512</v>
      </c>
      <c r="EW119" s="36">
        <v>5.13</v>
      </c>
      <c r="EX119" s="36">
        <v>9.07</v>
      </c>
      <c r="EY119" s="36">
        <v>1.93</v>
      </c>
      <c r="EZ119" s="36">
        <v>17.29</v>
      </c>
      <c r="FA119" s="36" t="s">
        <v>513</v>
      </c>
      <c r="FB119" s="36">
        <v>8</v>
      </c>
      <c r="FC119" s="36">
        <v>10.5</v>
      </c>
      <c r="FD119" s="36">
        <v>3.5</v>
      </c>
      <c r="FE119" s="36">
        <v>17.5</v>
      </c>
      <c r="FF119" s="36" t="s">
        <v>513</v>
      </c>
      <c r="FG119" s="36">
        <v>9.65</v>
      </c>
      <c r="FH119" s="36">
        <v>12.65</v>
      </c>
      <c r="FI119" s="36">
        <v>6.77</v>
      </c>
      <c r="FJ119" s="36">
        <v>18.649999999999999</v>
      </c>
      <c r="FK119" s="36" t="s">
        <v>513</v>
      </c>
      <c r="II119" s="36">
        <v>13.93</v>
      </c>
      <c r="IJ119" s="36">
        <v>14.98</v>
      </c>
      <c r="IK119" s="36">
        <v>11.24</v>
      </c>
      <c r="IL119" s="36">
        <v>18.45</v>
      </c>
      <c r="IM119" s="36" t="s">
        <v>524</v>
      </c>
      <c r="TW119" s="36" t="s">
        <v>523</v>
      </c>
      <c r="TX119" s="36" t="s">
        <v>515</v>
      </c>
      <c r="TY119" s="36">
        <v>1</v>
      </c>
      <c r="TZ119" s="36" t="s">
        <v>504</v>
      </c>
      <c r="UA119" s="36" t="s">
        <v>506</v>
      </c>
      <c r="UB119" s="36">
        <v>1</v>
      </c>
      <c r="UC119" s="36" t="s">
        <v>511</v>
      </c>
      <c r="UD119" s="36">
        <v>3</v>
      </c>
      <c r="UE119" s="36" t="s">
        <v>516</v>
      </c>
      <c r="UF119" s="36">
        <v>8.09</v>
      </c>
      <c r="UG119" s="36">
        <v>12.2</v>
      </c>
      <c r="UH119" s="36">
        <v>6.73</v>
      </c>
      <c r="UI119" s="36">
        <v>18.82</v>
      </c>
      <c r="UJ119" s="36" t="s">
        <v>513</v>
      </c>
      <c r="UK119" s="36">
        <v>12.12</v>
      </c>
      <c r="UL119" s="36">
        <v>12.21</v>
      </c>
      <c r="UM119" s="36">
        <v>8.61</v>
      </c>
      <c r="UN119" s="36">
        <v>17.2</v>
      </c>
      <c r="UO119" s="36" t="s">
        <v>513</v>
      </c>
      <c r="UP119" s="36">
        <v>16.829999999999998</v>
      </c>
      <c r="UQ119" s="36">
        <v>14.96</v>
      </c>
      <c r="UR119" s="36">
        <v>7.56</v>
      </c>
      <c r="US119" s="36">
        <v>19.22</v>
      </c>
      <c r="UT119" s="36" t="s">
        <v>513</v>
      </c>
      <c r="ZF119" s="36">
        <v>5.23</v>
      </c>
      <c r="ZG119" s="36">
        <v>8.98</v>
      </c>
      <c r="ZH119" s="36">
        <v>2.1800000000000002</v>
      </c>
      <c r="ZI119" s="36">
        <v>19.46</v>
      </c>
      <c r="ZJ119" s="36" t="s">
        <v>513</v>
      </c>
      <c r="ZK119" s="36">
        <v>9.74</v>
      </c>
      <c r="ZL119" s="36">
        <v>11.16</v>
      </c>
      <c r="ZM119" s="36">
        <v>4.91</v>
      </c>
      <c r="ZN119" s="36">
        <v>16.89</v>
      </c>
      <c r="ZO119" s="36" t="s">
        <v>513</v>
      </c>
      <c r="ZP119" s="36">
        <v>12.26</v>
      </c>
      <c r="ZQ119" s="36">
        <v>12.44</v>
      </c>
      <c r="ZR119" s="36">
        <v>4.22</v>
      </c>
      <c r="ZS119" s="36">
        <v>18.28</v>
      </c>
      <c r="ZT119" s="36" t="s">
        <v>513</v>
      </c>
      <c r="AEF119" s="36">
        <v>13</v>
      </c>
      <c r="AEG119" s="36">
        <v>12.71</v>
      </c>
      <c r="AEH119" s="36">
        <v>3</v>
      </c>
      <c r="AEI119" s="36">
        <v>19</v>
      </c>
      <c r="AEJ119" s="36" t="s">
        <v>513</v>
      </c>
      <c r="AEK119" s="36">
        <v>10.3</v>
      </c>
      <c r="AEL119" s="36">
        <v>10.95</v>
      </c>
      <c r="AEM119" s="36">
        <v>7.19</v>
      </c>
      <c r="AEN119" s="36">
        <v>16.7</v>
      </c>
      <c r="AEO119" s="36" t="s">
        <v>513</v>
      </c>
      <c r="AEP119" s="36">
        <v>12.72</v>
      </c>
      <c r="AEQ119" s="36">
        <v>12.16</v>
      </c>
      <c r="AER119" s="36">
        <v>5.56</v>
      </c>
      <c r="AES119" s="36">
        <v>17.61</v>
      </c>
      <c r="AET119" s="36" t="s">
        <v>513</v>
      </c>
    </row>
    <row r="120" spans="1:861" x14ac:dyDescent="0.2">
      <c r="A120" s="4">
        <v>137</v>
      </c>
      <c r="B120" s="5" t="s">
        <v>1090</v>
      </c>
      <c r="C120" s="26">
        <f t="shared" si="123"/>
        <v>360.79976190476191</v>
      </c>
      <c r="D120" s="4">
        <f t="shared" si="93"/>
        <v>5</v>
      </c>
      <c r="E120" s="35">
        <f t="shared" si="122"/>
        <v>365.79976190476191</v>
      </c>
      <c r="F120" s="4">
        <v>108180</v>
      </c>
      <c r="G120" s="5" t="s">
        <v>1009</v>
      </c>
      <c r="H120" s="5" t="s">
        <v>1010</v>
      </c>
      <c r="I120" s="5" t="s">
        <v>527</v>
      </c>
      <c r="J120" s="4" t="s">
        <v>500</v>
      </c>
      <c r="K120" s="5" t="s">
        <v>501</v>
      </c>
      <c r="L120" s="5" t="s">
        <v>1047</v>
      </c>
      <c r="M120" s="4" t="s">
        <v>504</v>
      </c>
      <c r="N120" s="5" t="s">
        <v>644</v>
      </c>
      <c r="O120" s="4" t="s">
        <v>1052</v>
      </c>
      <c r="Q120" s="6">
        <f>CHOOSE(MATCH(M120,{"P";"S";"ST2S";"STMG";"ES";"L";"DAEU";"STL";"STI2D";"SCI";"PA";"STAV"},0),0,100,15,0,5,0,0,10,0,20,10,10)</f>
        <v>100</v>
      </c>
      <c r="R120" s="4">
        <v>2</v>
      </c>
      <c r="S120" s="4">
        <v>2</v>
      </c>
      <c r="T120" s="4">
        <v>2</v>
      </c>
      <c r="U120" s="4">
        <f t="shared" si="95"/>
        <v>1</v>
      </c>
      <c r="V120" s="4">
        <v>4</v>
      </c>
      <c r="W120" s="10">
        <f t="shared" si="96"/>
        <v>28.571428571428573</v>
      </c>
      <c r="Y120" s="4" t="s">
        <v>568</v>
      </c>
      <c r="Z120" s="12">
        <f>CHOOSE(MATCH(Y120,{"Faible";"Moyen";"Assez bon";"Bon";"Très bon"},0),-5,0,0,5,10)</f>
        <v>5</v>
      </c>
      <c r="AA120" s="15">
        <v>10.4</v>
      </c>
      <c r="AB120" s="4">
        <v>18</v>
      </c>
      <c r="AC120" s="4">
        <v>10.66</v>
      </c>
      <c r="AD120" s="4">
        <f t="shared" si="97"/>
        <v>-0.25999999999999979</v>
      </c>
      <c r="AE120" s="4">
        <f t="shared" si="98"/>
        <v>12</v>
      </c>
      <c r="AF120" s="12">
        <f t="shared" si="99"/>
        <v>42.680000000000007</v>
      </c>
      <c r="AG120" s="4">
        <v>10.93</v>
      </c>
      <c r="AH120" s="4">
        <v>22</v>
      </c>
      <c r="AI120" s="4">
        <v>12.55</v>
      </c>
      <c r="AJ120" s="4">
        <f t="shared" si="100"/>
        <v>-1.620000000000001</v>
      </c>
      <c r="AK120" s="4">
        <f t="shared" si="101"/>
        <v>8</v>
      </c>
      <c r="AL120" s="12">
        <f t="shared" si="102"/>
        <v>37.549999999999997</v>
      </c>
      <c r="AM120" s="5">
        <v>16.5</v>
      </c>
      <c r="AN120" s="4">
        <v>6</v>
      </c>
      <c r="AO120" s="4">
        <v>15</v>
      </c>
      <c r="AP120" s="4">
        <f t="shared" si="103"/>
        <v>1.5</v>
      </c>
      <c r="AQ120" s="4">
        <f t="shared" si="104"/>
        <v>24</v>
      </c>
      <c r="AR120" s="12">
        <f t="shared" si="105"/>
        <v>76.5</v>
      </c>
      <c r="AS120" s="20">
        <f t="shared" si="106"/>
        <v>156.73000000000002</v>
      </c>
      <c r="AT120" s="4">
        <v>7</v>
      </c>
      <c r="AU120" s="4">
        <v>9</v>
      </c>
      <c r="AV120" s="4">
        <v>17</v>
      </c>
      <c r="AW120" s="24">
        <f t="shared" si="107"/>
        <v>173.23000000000002</v>
      </c>
      <c r="AX120" s="28">
        <f t="shared" si="108"/>
        <v>301.80142857142857</v>
      </c>
      <c r="AY120" s="41">
        <f t="shared" si="109"/>
        <v>13.336666666666668</v>
      </c>
      <c r="AZ120" s="41">
        <f t="shared" si="110"/>
        <v>14.163333333333334</v>
      </c>
      <c r="BA120" s="9">
        <f t="shared" si="111"/>
        <v>-0.82666666666666622</v>
      </c>
      <c r="BB120" s="43">
        <f t="shared" si="112"/>
        <v>38.356666666666669</v>
      </c>
      <c r="BC120" s="41">
        <f t="shared" si="113"/>
        <v>13.446666666666667</v>
      </c>
      <c r="BD120" s="41">
        <f t="shared" si="114"/>
        <v>13.446666666666665</v>
      </c>
      <c r="BE120" s="9">
        <f t="shared" si="115"/>
        <v>0</v>
      </c>
      <c r="BF120" s="43">
        <f t="shared" si="116"/>
        <v>40.340000000000003</v>
      </c>
      <c r="BG120" s="41">
        <f t="shared" si="117"/>
        <v>13.5</v>
      </c>
      <c r="BH120" s="41">
        <f t="shared" si="118"/>
        <v>14.1</v>
      </c>
      <c r="BI120" s="9">
        <f t="shared" si="119"/>
        <v>-0.59999999999999964</v>
      </c>
      <c r="BJ120" s="43">
        <f t="shared" si="120"/>
        <v>39.299999999999997</v>
      </c>
      <c r="BK120" s="45">
        <f t="shared" si="121"/>
        <v>117.99666666666667</v>
      </c>
      <c r="BL120" s="36">
        <v>10.93</v>
      </c>
      <c r="BM120" s="36">
        <v>22</v>
      </c>
      <c r="BN120" s="36">
        <v>32</v>
      </c>
      <c r="BO120" s="36">
        <v>16.5</v>
      </c>
      <c r="BP120" s="36">
        <v>6</v>
      </c>
      <c r="BQ120" s="36">
        <v>32</v>
      </c>
      <c r="DZ120" s="36">
        <v>7</v>
      </c>
      <c r="EA120" s="36">
        <v>9</v>
      </c>
      <c r="EC120" s="36">
        <v>17</v>
      </c>
      <c r="EN120" s="36" t="s">
        <v>510</v>
      </c>
      <c r="EO120" s="36" t="s">
        <v>503</v>
      </c>
      <c r="EP120" s="36">
        <v>10</v>
      </c>
      <c r="EQ120" s="36" t="s">
        <v>504</v>
      </c>
      <c r="ER120" s="36" t="s">
        <v>506</v>
      </c>
      <c r="ES120" s="36">
        <v>1</v>
      </c>
      <c r="ET120" s="36" t="s">
        <v>511</v>
      </c>
      <c r="EU120" s="36">
        <v>2</v>
      </c>
      <c r="EV120" s="36" t="s">
        <v>512</v>
      </c>
      <c r="EW120" s="36">
        <v>10.4</v>
      </c>
      <c r="EX120" s="36">
        <v>10.66</v>
      </c>
      <c r="EY120" s="36">
        <v>2.2400000000000002</v>
      </c>
      <c r="EZ120" s="36">
        <v>17.22</v>
      </c>
      <c r="FA120" s="36" t="s">
        <v>513</v>
      </c>
      <c r="FB120" s="36">
        <v>10.93</v>
      </c>
      <c r="FC120" s="36">
        <v>12.55</v>
      </c>
      <c r="FD120" s="36">
        <v>5.14</v>
      </c>
      <c r="FE120" s="36">
        <v>19.14</v>
      </c>
      <c r="FF120" s="36" t="s">
        <v>513</v>
      </c>
      <c r="FG120" s="36">
        <v>16.5</v>
      </c>
      <c r="FH120" s="36">
        <v>15</v>
      </c>
      <c r="FI120" s="36">
        <v>9</v>
      </c>
      <c r="FJ120" s="36">
        <v>19</v>
      </c>
      <c r="FK120" s="36" t="s">
        <v>513</v>
      </c>
      <c r="TW120" s="36" t="s">
        <v>523</v>
      </c>
      <c r="TX120" s="36" t="s">
        <v>515</v>
      </c>
      <c r="TY120" s="36">
        <v>1</v>
      </c>
      <c r="TZ120" s="36" t="s">
        <v>504</v>
      </c>
      <c r="UA120" s="36" t="s">
        <v>506</v>
      </c>
      <c r="UB120" s="36">
        <v>1</v>
      </c>
      <c r="UC120" s="36" t="s">
        <v>511</v>
      </c>
      <c r="UD120" s="36">
        <v>3</v>
      </c>
      <c r="UE120" s="36" t="s">
        <v>516</v>
      </c>
      <c r="UF120" s="36">
        <v>16.010000000000002</v>
      </c>
      <c r="UG120" s="36">
        <v>16.05</v>
      </c>
      <c r="UH120" s="36">
        <v>10.36</v>
      </c>
      <c r="UI120" s="36">
        <v>19.8</v>
      </c>
      <c r="UJ120" s="36" t="s">
        <v>513</v>
      </c>
      <c r="UK120" s="36">
        <v>15.75</v>
      </c>
      <c r="UL120" s="36">
        <v>14.35</v>
      </c>
      <c r="UM120" s="36">
        <v>9.5299999999999994</v>
      </c>
      <c r="UN120" s="36">
        <v>18.440000000000001</v>
      </c>
      <c r="UO120" s="36" t="s">
        <v>513</v>
      </c>
      <c r="UP120" s="36">
        <v>13.2</v>
      </c>
      <c r="UQ120" s="36">
        <v>13</v>
      </c>
      <c r="UR120" s="36">
        <v>10.1</v>
      </c>
      <c r="US120" s="36">
        <v>15.5</v>
      </c>
      <c r="UT120" s="36" t="s">
        <v>513</v>
      </c>
      <c r="ZF120" s="36">
        <v>11</v>
      </c>
      <c r="ZG120" s="36">
        <v>12.87</v>
      </c>
      <c r="ZH120" s="36">
        <v>5</v>
      </c>
      <c r="ZI120" s="36">
        <v>17</v>
      </c>
      <c r="ZJ120" s="36" t="s">
        <v>513</v>
      </c>
      <c r="ZK120" s="36">
        <v>15</v>
      </c>
      <c r="ZL120" s="36">
        <v>14.37</v>
      </c>
      <c r="ZM120" s="36">
        <v>4.5</v>
      </c>
      <c r="ZN120" s="36">
        <v>17.03</v>
      </c>
      <c r="ZO120" s="36" t="s">
        <v>513</v>
      </c>
      <c r="ZP120" s="36">
        <v>13.2</v>
      </c>
      <c r="ZQ120" s="36">
        <v>14</v>
      </c>
      <c r="ZR120" s="36">
        <v>12</v>
      </c>
      <c r="ZS120" s="36">
        <v>16.5</v>
      </c>
      <c r="ZT120" s="36" t="s">
        <v>513</v>
      </c>
      <c r="AEF120" s="36">
        <v>13</v>
      </c>
      <c r="AEG120" s="36">
        <v>13.57</v>
      </c>
      <c r="AEH120" s="36">
        <v>4</v>
      </c>
      <c r="AEI120" s="36">
        <v>20</v>
      </c>
      <c r="AEJ120" s="36" t="s">
        <v>513</v>
      </c>
      <c r="AEK120" s="36">
        <v>9.59</v>
      </c>
      <c r="AEL120" s="36">
        <v>11.62</v>
      </c>
      <c r="AEM120" s="36">
        <v>1</v>
      </c>
      <c r="AEN120" s="36">
        <v>16.38</v>
      </c>
      <c r="AEO120" s="36" t="s">
        <v>513</v>
      </c>
      <c r="AEP120" s="36">
        <v>14.1</v>
      </c>
      <c r="AEQ120" s="36">
        <v>15.3</v>
      </c>
      <c r="AER120" s="36">
        <v>11.3</v>
      </c>
      <c r="AES120" s="36">
        <v>19</v>
      </c>
      <c r="AET120" s="36" t="s">
        <v>513</v>
      </c>
    </row>
    <row r="121" spans="1:861" x14ac:dyDescent="0.2">
      <c r="A121" s="4">
        <v>137</v>
      </c>
      <c r="B121" s="5" t="s">
        <v>1091</v>
      </c>
      <c r="C121" s="26">
        <f t="shared" si="123"/>
        <v>449.11666666666667</v>
      </c>
      <c r="D121" s="4">
        <f t="shared" si="93"/>
        <v>10</v>
      </c>
      <c r="E121" s="35">
        <f t="shared" si="122"/>
        <v>459.11666666666667</v>
      </c>
      <c r="F121" s="4">
        <v>108186</v>
      </c>
      <c r="G121" s="5" t="s">
        <v>1011</v>
      </c>
      <c r="H121" s="5" t="s">
        <v>1012</v>
      </c>
      <c r="I121" s="5" t="s">
        <v>499</v>
      </c>
      <c r="J121" s="4" t="s">
        <v>500</v>
      </c>
      <c r="K121" s="5" t="s">
        <v>501</v>
      </c>
      <c r="L121" s="5" t="s">
        <v>1047</v>
      </c>
      <c r="M121" s="4" t="s">
        <v>504</v>
      </c>
      <c r="N121" s="5" t="s">
        <v>833</v>
      </c>
      <c r="O121" s="4" t="s">
        <v>1052</v>
      </c>
      <c r="Q121" s="6">
        <f>CHOOSE(MATCH(M121,{"P";"S";"ST2S";"STMG";"ES";"L";"DAEU";"STL";"STI2D";"SCI";"PA";"STAV"},0),0,100,15,0,5,0,0,10,0,20,10,10)</f>
        <v>100</v>
      </c>
      <c r="R121" s="4">
        <v>1</v>
      </c>
      <c r="S121" s="4">
        <v>1</v>
      </c>
      <c r="T121" s="4">
        <v>1</v>
      </c>
      <c r="U121" s="4">
        <f t="shared" si="95"/>
        <v>1</v>
      </c>
      <c r="V121" s="4">
        <v>4</v>
      </c>
      <c r="W121" s="10">
        <f t="shared" si="96"/>
        <v>50</v>
      </c>
      <c r="X121" s="5" t="s">
        <v>1013</v>
      </c>
      <c r="Y121" s="4" t="s">
        <v>566</v>
      </c>
      <c r="Z121" s="12">
        <f>CHOOSE(MATCH(Y121,{"Faible";"Moyen";"Assez bon";"Bon";"Très bon"},0),-5,0,0,5,10)</f>
        <v>10</v>
      </c>
      <c r="AA121" s="15">
        <v>17.7</v>
      </c>
      <c r="AB121" s="4">
        <v>4</v>
      </c>
      <c r="AC121" s="4">
        <v>15.25</v>
      </c>
      <c r="AD121" s="4">
        <f t="shared" si="97"/>
        <v>2.4499999999999993</v>
      </c>
      <c r="AE121" s="4">
        <f t="shared" si="98"/>
        <v>26</v>
      </c>
      <c r="AF121" s="12">
        <f t="shared" si="99"/>
        <v>84</v>
      </c>
      <c r="AG121" s="4">
        <v>15.75</v>
      </c>
      <c r="AH121" s="4">
        <v>7</v>
      </c>
      <c r="AI121" s="4">
        <v>13.6</v>
      </c>
      <c r="AJ121" s="4">
        <f t="shared" si="100"/>
        <v>2.1500000000000004</v>
      </c>
      <c r="AK121" s="4">
        <f t="shared" si="101"/>
        <v>23</v>
      </c>
      <c r="AL121" s="12">
        <f t="shared" si="102"/>
        <v>74.55</v>
      </c>
      <c r="AM121" s="5">
        <v>15</v>
      </c>
      <c r="AN121" s="4">
        <v>7</v>
      </c>
      <c r="AO121" s="4">
        <v>14.5</v>
      </c>
      <c r="AP121" s="4">
        <f t="shared" si="103"/>
        <v>0.5</v>
      </c>
      <c r="AQ121" s="4">
        <f t="shared" si="104"/>
        <v>23</v>
      </c>
      <c r="AR121" s="12">
        <f t="shared" si="105"/>
        <v>69</v>
      </c>
      <c r="AS121" s="20">
        <f t="shared" si="106"/>
        <v>227.55</v>
      </c>
      <c r="AT121" s="4">
        <v>15</v>
      </c>
      <c r="AU121" s="4">
        <v>10</v>
      </c>
      <c r="AV121" s="4">
        <v>15</v>
      </c>
      <c r="AW121" s="24">
        <f t="shared" si="107"/>
        <v>247.55</v>
      </c>
      <c r="AX121" s="28">
        <f t="shared" si="108"/>
        <v>397.55</v>
      </c>
      <c r="AY121" s="41">
        <f t="shared" si="109"/>
        <v>16.5</v>
      </c>
      <c r="AZ121" s="41">
        <f t="shared" si="110"/>
        <v>13.166666666666666</v>
      </c>
      <c r="BA121" s="9">
        <f t="shared" si="111"/>
        <v>3.3333333333333339</v>
      </c>
      <c r="BB121" s="43">
        <f t="shared" si="112"/>
        <v>56.166666666666671</v>
      </c>
      <c r="BC121" s="41">
        <f t="shared" si="113"/>
        <v>14.566666666666668</v>
      </c>
      <c r="BD121" s="41">
        <f t="shared" si="114"/>
        <v>12.933333333333335</v>
      </c>
      <c r="BE121" s="9">
        <f t="shared" si="115"/>
        <v>1.6333333333333329</v>
      </c>
      <c r="BF121" s="43">
        <f t="shared" si="116"/>
        <v>46.966666666666669</v>
      </c>
      <c r="BG121" s="41">
        <f t="shared" si="117"/>
        <v>0</v>
      </c>
      <c r="BH121" s="41">
        <f t="shared" si="118"/>
        <v>0</v>
      </c>
      <c r="BI121" s="9">
        <f t="shared" si="119"/>
        <v>0</v>
      </c>
      <c r="BJ121" s="43">
        <f t="shared" si="120"/>
        <v>0</v>
      </c>
      <c r="BK121" s="45">
        <f t="shared" si="121"/>
        <v>103.13333333333334</v>
      </c>
      <c r="BL121" s="36">
        <v>15.75</v>
      </c>
      <c r="BM121" s="36">
        <v>7</v>
      </c>
      <c r="BN121" s="36">
        <v>25</v>
      </c>
      <c r="BO121" s="36">
        <v>15</v>
      </c>
      <c r="BP121" s="36">
        <v>7</v>
      </c>
      <c r="BQ121" s="36">
        <v>25</v>
      </c>
      <c r="DZ121" s="36">
        <v>15</v>
      </c>
      <c r="EA121" s="36">
        <v>10</v>
      </c>
      <c r="EC121" s="36">
        <v>15</v>
      </c>
      <c r="EN121" s="36" t="s">
        <v>510</v>
      </c>
      <c r="EO121" s="36" t="s">
        <v>503</v>
      </c>
      <c r="EP121" s="36">
        <v>10</v>
      </c>
      <c r="EQ121" s="36" t="s">
        <v>504</v>
      </c>
      <c r="ER121" s="36" t="s">
        <v>506</v>
      </c>
      <c r="ES121" s="36">
        <v>1</v>
      </c>
      <c r="ET121" s="36" t="s">
        <v>511</v>
      </c>
      <c r="EU121" s="36">
        <v>2</v>
      </c>
      <c r="EV121" s="36" t="s">
        <v>512</v>
      </c>
      <c r="EW121" s="36">
        <v>17.7</v>
      </c>
      <c r="EX121" s="36">
        <v>15.25</v>
      </c>
      <c r="EY121" s="36">
        <v>9.1999999999999993</v>
      </c>
      <c r="EZ121" s="36">
        <v>18.399999999999999</v>
      </c>
      <c r="FA121" s="36" t="s">
        <v>513</v>
      </c>
      <c r="FB121" s="36">
        <v>15.75</v>
      </c>
      <c r="FC121" s="36">
        <v>13.6</v>
      </c>
      <c r="FD121" s="36">
        <v>7.71</v>
      </c>
      <c r="FE121" s="36">
        <v>19.18</v>
      </c>
      <c r="FF121" s="36" t="s">
        <v>513</v>
      </c>
      <c r="FG121" s="36">
        <v>15</v>
      </c>
      <c r="FH121" s="36">
        <v>14.5</v>
      </c>
      <c r="FI121" s="36">
        <v>9.5</v>
      </c>
      <c r="FJ121" s="36">
        <v>19</v>
      </c>
      <c r="FK121" s="36" t="s">
        <v>513</v>
      </c>
      <c r="TW121" s="36" t="s">
        <v>523</v>
      </c>
      <c r="TX121" s="36" t="s">
        <v>515</v>
      </c>
      <c r="TY121" s="36">
        <v>1</v>
      </c>
      <c r="TZ121" s="36" t="s">
        <v>504</v>
      </c>
      <c r="UA121" s="36" t="s">
        <v>506</v>
      </c>
      <c r="UB121" s="36">
        <v>1</v>
      </c>
      <c r="UC121" s="36" t="s">
        <v>511</v>
      </c>
      <c r="UD121" s="36">
        <v>3</v>
      </c>
      <c r="UE121" s="36" t="s">
        <v>516</v>
      </c>
      <c r="UF121" s="36">
        <v>16</v>
      </c>
      <c r="UG121" s="36">
        <v>13</v>
      </c>
      <c r="UH121" s="36">
        <v>7.5</v>
      </c>
      <c r="UI121" s="36">
        <v>19</v>
      </c>
      <c r="UJ121" s="36" t="s">
        <v>513</v>
      </c>
      <c r="UK121" s="36">
        <v>14.8</v>
      </c>
      <c r="UL121" s="36">
        <v>12.3</v>
      </c>
      <c r="UM121" s="36">
        <v>4.5</v>
      </c>
      <c r="UN121" s="36">
        <v>19.5</v>
      </c>
      <c r="UO121" s="36" t="s">
        <v>513</v>
      </c>
      <c r="ZF121" s="36">
        <v>17.5</v>
      </c>
      <c r="ZG121" s="36">
        <v>12.5</v>
      </c>
      <c r="ZH121" s="36">
        <v>6</v>
      </c>
      <c r="ZI121" s="36">
        <v>19</v>
      </c>
      <c r="ZJ121" s="36" t="s">
        <v>513</v>
      </c>
      <c r="ZK121" s="36">
        <v>13.9</v>
      </c>
      <c r="ZL121" s="36">
        <v>13.4</v>
      </c>
      <c r="ZM121" s="36">
        <v>6.9</v>
      </c>
      <c r="ZN121" s="36">
        <v>18.3</v>
      </c>
      <c r="ZO121" s="36" t="s">
        <v>513</v>
      </c>
      <c r="AEF121" s="36">
        <v>16</v>
      </c>
      <c r="AEG121" s="36">
        <v>14</v>
      </c>
      <c r="AEH121" s="36">
        <v>5</v>
      </c>
      <c r="AEI121" s="36">
        <v>19.5</v>
      </c>
      <c r="AEJ121" s="36" t="s">
        <v>513</v>
      </c>
      <c r="AEK121" s="36">
        <v>15</v>
      </c>
      <c r="AEL121" s="36">
        <v>13.1</v>
      </c>
      <c r="AEM121" s="36">
        <v>5</v>
      </c>
      <c r="AEN121" s="36">
        <v>19</v>
      </c>
      <c r="AEO121" s="36" t="s">
        <v>513</v>
      </c>
    </row>
    <row r="122" spans="1:861" x14ac:dyDescent="0.2">
      <c r="A122" s="4">
        <v>137</v>
      </c>
      <c r="B122" s="5" t="s">
        <v>1090</v>
      </c>
      <c r="C122" s="26">
        <f t="shared" si="123"/>
        <v>379.95333333333332</v>
      </c>
      <c r="D122" s="4">
        <f t="shared" si="93"/>
        <v>5</v>
      </c>
      <c r="E122" s="35">
        <f t="shared" si="122"/>
        <v>384.95333333333332</v>
      </c>
      <c r="F122" s="4">
        <v>108188</v>
      </c>
      <c r="G122" s="5" t="s">
        <v>1014</v>
      </c>
      <c r="H122" s="5" t="s">
        <v>1015</v>
      </c>
      <c r="I122" s="5" t="s">
        <v>499</v>
      </c>
      <c r="J122" s="4" t="s">
        <v>500</v>
      </c>
      <c r="K122" s="5" t="s">
        <v>501</v>
      </c>
      <c r="L122" s="5" t="s">
        <v>1047</v>
      </c>
      <c r="M122" s="4" t="s">
        <v>504</v>
      </c>
      <c r="N122" s="5" t="s">
        <v>644</v>
      </c>
      <c r="O122" s="4" t="s">
        <v>1052</v>
      </c>
      <c r="Q122" s="6">
        <f>CHOOSE(MATCH(M122,{"P";"S";"ST2S";"STMG";"ES";"L";"DAEU";"STL";"STI2D";"SCI";"PA";"STAV"},0),0,100,15,0,5,0,0,10,0,20,10,10)</f>
        <v>100</v>
      </c>
      <c r="R122" s="4">
        <v>2</v>
      </c>
      <c r="S122" s="4">
        <v>1</v>
      </c>
      <c r="T122" s="4">
        <v>1</v>
      </c>
      <c r="U122" s="4">
        <f t="shared" si="95"/>
        <v>1</v>
      </c>
      <c r="V122" s="4">
        <v>4</v>
      </c>
      <c r="W122" s="10">
        <f t="shared" si="96"/>
        <v>40</v>
      </c>
      <c r="X122" s="5" t="s">
        <v>1016</v>
      </c>
      <c r="Y122" s="4" t="s">
        <v>568</v>
      </c>
      <c r="Z122" s="12">
        <f>CHOOSE(MATCH(Y122,{"Faible";"Moyen";"Assez bon";"Bon";"Très bon"},0),-5,0,0,5,10)</f>
        <v>5</v>
      </c>
      <c r="AA122" s="15">
        <v>12.13</v>
      </c>
      <c r="AB122" s="4">
        <v>15</v>
      </c>
      <c r="AC122" s="4">
        <v>10.66</v>
      </c>
      <c r="AD122" s="4">
        <f t="shared" si="97"/>
        <v>1.4700000000000006</v>
      </c>
      <c r="AE122" s="4">
        <f t="shared" si="98"/>
        <v>15</v>
      </c>
      <c r="AF122" s="12">
        <f t="shared" si="99"/>
        <v>54.33</v>
      </c>
      <c r="AG122" s="4">
        <v>10.57</v>
      </c>
      <c r="AH122" s="4">
        <v>23</v>
      </c>
      <c r="AI122" s="4">
        <v>12.55</v>
      </c>
      <c r="AJ122" s="4">
        <f t="shared" si="100"/>
        <v>-1.9800000000000004</v>
      </c>
      <c r="AK122" s="4">
        <f t="shared" si="101"/>
        <v>7</v>
      </c>
      <c r="AL122" s="12">
        <f t="shared" si="102"/>
        <v>34.75</v>
      </c>
      <c r="AM122" s="5">
        <v>17</v>
      </c>
      <c r="AN122" s="4">
        <v>5</v>
      </c>
      <c r="AO122" s="4">
        <v>15</v>
      </c>
      <c r="AP122" s="4">
        <f t="shared" si="103"/>
        <v>2</v>
      </c>
      <c r="AQ122" s="4">
        <f t="shared" si="104"/>
        <v>25</v>
      </c>
      <c r="AR122" s="12">
        <f t="shared" si="105"/>
        <v>80</v>
      </c>
      <c r="AS122" s="20">
        <f t="shared" si="106"/>
        <v>169.07999999999998</v>
      </c>
      <c r="AT122" s="4">
        <v>17</v>
      </c>
      <c r="AU122" s="4">
        <v>10</v>
      </c>
      <c r="AV122" s="4">
        <v>17</v>
      </c>
      <c r="AW122" s="24">
        <f t="shared" si="107"/>
        <v>191.07999999999998</v>
      </c>
      <c r="AX122" s="28">
        <f t="shared" si="108"/>
        <v>331.08</v>
      </c>
      <c r="AY122" s="41">
        <f t="shared" si="109"/>
        <v>10.986666666666666</v>
      </c>
      <c r="AZ122" s="41">
        <f t="shared" si="110"/>
        <v>11.71</v>
      </c>
      <c r="BA122" s="9">
        <f t="shared" si="111"/>
        <v>-0.72333333333333449</v>
      </c>
      <c r="BB122" s="43">
        <f t="shared" si="112"/>
        <v>31.513333333333332</v>
      </c>
      <c r="BC122" s="41">
        <f t="shared" si="113"/>
        <v>10.700000000000001</v>
      </c>
      <c r="BD122" s="41">
        <f t="shared" si="114"/>
        <v>12.799999999999999</v>
      </c>
      <c r="BE122" s="9">
        <f t="shared" si="115"/>
        <v>-2.0999999999999979</v>
      </c>
      <c r="BF122" s="43">
        <f t="shared" si="116"/>
        <v>27.900000000000006</v>
      </c>
      <c r="BG122" s="41">
        <f t="shared" si="117"/>
        <v>13.333333333333334</v>
      </c>
      <c r="BH122" s="41">
        <f t="shared" si="118"/>
        <v>14.166666666666666</v>
      </c>
      <c r="BI122" s="9">
        <f t="shared" si="119"/>
        <v>-0.83333333333333215</v>
      </c>
      <c r="BJ122" s="43">
        <f t="shared" si="120"/>
        <v>38.333333333333336</v>
      </c>
      <c r="BK122" s="45">
        <f t="shared" si="121"/>
        <v>97.74666666666667</v>
      </c>
      <c r="BL122" s="36">
        <v>10.57</v>
      </c>
      <c r="BM122" s="36">
        <v>23</v>
      </c>
      <c r="BN122" s="36">
        <v>32</v>
      </c>
      <c r="BO122" s="36">
        <v>17</v>
      </c>
      <c r="BP122" s="36">
        <v>5</v>
      </c>
      <c r="BQ122" s="36">
        <v>32</v>
      </c>
      <c r="DZ122" s="36">
        <v>17</v>
      </c>
      <c r="EA122" s="36">
        <v>10</v>
      </c>
      <c r="EC122" s="36">
        <v>17</v>
      </c>
      <c r="EN122" s="36" t="s">
        <v>510</v>
      </c>
      <c r="EO122" s="36" t="s">
        <v>503</v>
      </c>
      <c r="EP122" s="36">
        <v>10</v>
      </c>
      <c r="EQ122" s="36" t="s">
        <v>504</v>
      </c>
      <c r="ER122" s="36" t="s">
        <v>506</v>
      </c>
      <c r="ES122" s="36">
        <v>1</v>
      </c>
      <c r="ET122" s="36" t="s">
        <v>511</v>
      </c>
      <c r="EU122" s="36">
        <v>2</v>
      </c>
      <c r="EV122" s="36" t="s">
        <v>512</v>
      </c>
      <c r="EW122" s="36">
        <v>12.13</v>
      </c>
      <c r="EX122" s="36">
        <v>10.66</v>
      </c>
      <c r="EY122" s="36">
        <v>2.2400000000000002</v>
      </c>
      <c r="EZ122" s="36">
        <v>17.22</v>
      </c>
      <c r="FA122" s="36" t="s">
        <v>513</v>
      </c>
      <c r="FB122" s="36">
        <v>10.57</v>
      </c>
      <c r="FC122" s="36">
        <v>12.55</v>
      </c>
      <c r="FD122" s="36">
        <v>5.14</v>
      </c>
      <c r="FE122" s="36">
        <v>19.14</v>
      </c>
      <c r="FF122" s="36" t="s">
        <v>513</v>
      </c>
      <c r="FG122" s="36">
        <v>17</v>
      </c>
      <c r="FH122" s="36">
        <v>15</v>
      </c>
      <c r="FI122" s="36">
        <v>9</v>
      </c>
      <c r="FJ122" s="36">
        <v>19</v>
      </c>
      <c r="FK122" s="36" t="s">
        <v>513</v>
      </c>
      <c r="TW122" s="36" t="s">
        <v>523</v>
      </c>
      <c r="TX122" s="36" t="s">
        <v>515</v>
      </c>
      <c r="TY122" s="36">
        <v>1</v>
      </c>
      <c r="TZ122" s="36" t="s">
        <v>504</v>
      </c>
      <c r="UA122" s="36" t="s">
        <v>506</v>
      </c>
      <c r="UB122" s="36">
        <v>1</v>
      </c>
      <c r="UC122" s="36" t="s">
        <v>511</v>
      </c>
      <c r="UD122" s="36">
        <v>3</v>
      </c>
      <c r="UE122" s="36" t="s">
        <v>516</v>
      </c>
      <c r="UF122" s="36">
        <v>10.75</v>
      </c>
      <c r="UG122" s="36">
        <v>11.81</v>
      </c>
      <c r="UH122" s="36">
        <v>3.66</v>
      </c>
      <c r="UI122" s="36">
        <v>17.84</v>
      </c>
      <c r="UJ122" s="36" t="s">
        <v>513</v>
      </c>
      <c r="UK122" s="36">
        <v>11.3</v>
      </c>
      <c r="UL122" s="36">
        <v>13.7</v>
      </c>
      <c r="UM122" s="36">
        <v>8.1</v>
      </c>
      <c r="UN122" s="36">
        <v>20</v>
      </c>
      <c r="UO122" s="36" t="s">
        <v>513</v>
      </c>
      <c r="UP122" s="36">
        <v>11.2</v>
      </c>
      <c r="UQ122" s="36">
        <v>12.8</v>
      </c>
      <c r="UR122" s="36">
        <v>9.5</v>
      </c>
      <c r="US122" s="36">
        <v>16.7</v>
      </c>
      <c r="UT122" s="36" t="s">
        <v>513</v>
      </c>
      <c r="ZF122" s="36">
        <v>12.56</v>
      </c>
      <c r="ZG122" s="36">
        <v>11.33</v>
      </c>
      <c r="ZH122" s="36">
        <v>2.38</v>
      </c>
      <c r="ZI122" s="36">
        <v>17.12</v>
      </c>
      <c r="ZJ122" s="36" t="s">
        <v>513</v>
      </c>
      <c r="ZK122" s="36">
        <v>10</v>
      </c>
      <c r="ZL122" s="36">
        <v>12.1</v>
      </c>
      <c r="ZM122" s="36">
        <v>6.2</v>
      </c>
      <c r="ZN122" s="36">
        <v>18.7</v>
      </c>
      <c r="ZO122" s="36" t="s">
        <v>513</v>
      </c>
      <c r="ZP122" s="36">
        <v>14.4</v>
      </c>
      <c r="ZQ122" s="36">
        <v>14.2</v>
      </c>
      <c r="ZR122" s="36">
        <v>11.2</v>
      </c>
      <c r="ZS122" s="36">
        <v>17.2</v>
      </c>
      <c r="ZT122" s="36" t="s">
        <v>513</v>
      </c>
      <c r="AEF122" s="36">
        <v>9.65</v>
      </c>
      <c r="AEG122" s="36">
        <v>11.99</v>
      </c>
      <c r="AEH122" s="36">
        <v>4.75</v>
      </c>
      <c r="AEI122" s="36">
        <v>18.96</v>
      </c>
      <c r="AEJ122" s="36" t="s">
        <v>513</v>
      </c>
      <c r="AEK122" s="36">
        <v>10.8</v>
      </c>
      <c r="AEL122" s="36">
        <v>12.6</v>
      </c>
      <c r="AEM122" s="36">
        <v>6.8</v>
      </c>
      <c r="AEN122" s="36">
        <v>18.2</v>
      </c>
      <c r="AEO122" s="36" t="s">
        <v>513</v>
      </c>
      <c r="AEP122" s="36">
        <v>14.4</v>
      </c>
      <c r="AEQ122" s="36">
        <v>15.5</v>
      </c>
      <c r="AER122" s="36">
        <v>12.3</v>
      </c>
      <c r="AES122" s="36">
        <v>19.600000000000001</v>
      </c>
      <c r="AET122" s="36" t="s">
        <v>513</v>
      </c>
    </row>
    <row r="123" spans="1:861" x14ac:dyDescent="0.2">
      <c r="A123" s="4">
        <v>137</v>
      </c>
      <c r="B123" s="5" t="s">
        <v>1091</v>
      </c>
      <c r="C123" s="26">
        <f t="shared" si="123"/>
        <v>568.38166666666666</v>
      </c>
      <c r="D123" s="4">
        <f t="shared" si="93"/>
        <v>0</v>
      </c>
      <c r="E123" s="35">
        <f t="shared" si="122"/>
        <v>568.38166666666666</v>
      </c>
      <c r="F123" s="4">
        <v>108190</v>
      </c>
      <c r="G123" s="5" t="s">
        <v>1017</v>
      </c>
      <c r="H123" s="5" t="s">
        <v>1018</v>
      </c>
      <c r="I123" s="5" t="s">
        <v>499</v>
      </c>
      <c r="J123" s="4" t="s">
        <v>500</v>
      </c>
      <c r="K123" s="5" t="s">
        <v>501</v>
      </c>
      <c r="L123" s="5" t="s">
        <v>1047</v>
      </c>
      <c r="M123" s="4" t="s">
        <v>504</v>
      </c>
      <c r="N123" s="5" t="s">
        <v>608</v>
      </c>
      <c r="O123" s="4" t="s">
        <v>1052</v>
      </c>
      <c r="Q123" s="6">
        <f>CHOOSE(MATCH(M123,{"P";"S";"ST2S";"STMG";"ES";"L";"DAEU";"STL";"STI2D";"SCI";"PA";"STAV"},0),0,100,15,0,5,0,0,10,0,20,10,10)</f>
        <v>100</v>
      </c>
      <c r="R123" s="4">
        <v>1</v>
      </c>
      <c r="S123" s="4">
        <v>1</v>
      </c>
      <c r="T123" s="4">
        <v>1</v>
      </c>
      <c r="U123" s="4">
        <f t="shared" si="95"/>
        <v>1</v>
      </c>
      <c r="V123" s="4">
        <v>4</v>
      </c>
      <c r="W123" s="10">
        <f t="shared" si="96"/>
        <v>50</v>
      </c>
      <c r="X123" s="5" t="s">
        <v>1019</v>
      </c>
      <c r="Y123" s="4" t="s">
        <v>509</v>
      </c>
      <c r="Z123" s="12">
        <f>CHOOSE(MATCH(Y123,{"Faible";"Moyen";"Assez bon";"Bon";"Très bon"},0),-5,0,0,5,10)</f>
        <v>0</v>
      </c>
      <c r="AA123" s="15">
        <v>18.670000000000002</v>
      </c>
      <c r="AB123" s="4">
        <v>1</v>
      </c>
      <c r="AC123" s="4">
        <v>10.7</v>
      </c>
      <c r="AD123" s="4">
        <f t="shared" si="97"/>
        <v>7.9700000000000024</v>
      </c>
      <c r="AE123" s="4">
        <f t="shared" si="98"/>
        <v>29</v>
      </c>
      <c r="AF123" s="12">
        <f t="shared" si="99"/>
        <v>100.95000000000002</v>
      </c>
      <c r="AG123" s="4">
        <v>18</v>
      </c>
      <c r="AH123" s="4">
        <v>1</v>
      </c>
      <c r="AI123" s="4">
        <v>11.4</v>
      </c>
      <c r="AJ123" s="4">
        <f t="shared" si="100"/>
        <v>6.6</v>
      </c>
      <c r="AK123" s="4">
        <f t="shared" si="101"/>
        <v>29</v>
      </c>
      <c r="AL123" s="12">
        <f t="shared" si="102"/>
        <v>96.2</v>
      </c>
      <c r="AM123" s="5">
        <v>18.3</v>
      </c>
      <c r="AN123" s="4">
        <v>1</v>
      </c>
      <c r="AO123" s="4">
        <v>11.7</v>
      </c>
      <c r="AP123" s="4">
        <f t="shared" si="103"/>
        <v>6.6000000000000014</v>
      </c>
      <c r="AQ123" s="4">
        <f t="shared" si="104"/>
        <v>29</v>
      </c>
      <c r="AR123" s="12">
        <f t="shared" si="105"/>
        <v>97.100000000000009</v>
      </c>
      <c r="AS123" s="20">
        <f t="shared" si="106"/>
        <v>294.25000000000006</v>
      </c>
      <c r="AT123" s="4">
        <v>19</v>
      </c>
      <c r="AU123" s="4">
        <v>17</v>
      </c>
      <c r="AV123" s="4">
        <v>18</v>
      </c>
      <c r="AW123" s="24">
        <f t="shared" si="107"/>
        <v>321.25000000000006</v>
      </c>
      <c r="AX123" s="28">
        <f t="shared" si="108"/>
        <v>471.25000000000006</v>
      </c>
      <c r="AY123" s="41">
        <f t="shared" si="109"/>
        <v>17.333333333333332</v>
      </c>
      <c r="AZ123" s="41">
        <f t="shared" si="110"/>
        <v>11.496666666666668</v>
      </c>
      <c r="BA123" s="9">
        <f t="shared" si="111"/>
        <v>5.8366666666666642</v>
      </c>
      <c r="BB123" s="43">
        <f t="shared" si="112"/>
        <v>63.673333333333332</v>
      </c>
      <c r="BC123" s="41">
        <f t="shared" si="113"/>
        <v>18.079999999999998</v>
      </c>
      <c r="BD123" s="41">
        <f t="shared" si="114"/>
        <v>13.410000000000002</v>
      </c>
      <c r="BE123" s="9">
        <f t="shared" si="115"/>
        <v>4.6699999999999964</v>
      </c>
      <c r="BF123" s="43">
        <f t="shared" si="116"/>
        <v>63.579999999999984</v>
      </c>
      <c r="BG123" s="41">
        <f t="shared" si="117"/>
        <v>19.136666666666667</v>
      </c>
      <c r="BH123" s="41">
        <f t="shared" si="118"/>
        <v>14.336666666666668</v>
      </c>
      <c r="BI123" s="9">
        <f t="shared" si="119"/>
        <v>4.7999999999999989</v>
      </c>
      <c r="BJ123" s="43">
        <f t="shared" si="120"/>
        <v>67.009999999999991</v>
      </c>
      <c r="BK123" s="45">
        <f t="shared" si="121"/>
        <v>194.26333333333332</v>
      </c>
      <c r="BL123" s="36">
        <v>18</v>
      </c>
      <c r="BM123" s="36">
        <v>1</v>
      </c>
      <c r="BN123" s="36">
        <v>30</v>
      </c>
      <c r="BO123" s="36">
        <v>18.3</v>
      </c>
      <c r="BP123" s="36">
        <v>1</v>
      </c>
      <c r="BQ123" s="36">
        <v>30</v>
      </c>
      <c r="DZ123" s="36">
        <v>19</v>
      </c>
      <c r="EA123" s="36">
        <v>17</v>
      </c>
      <c r="EC123" s="36">
        <v>18</v>
      </c>
      <c r="EN123" s="36" t="s">
        <v>510</v>
      </c>
      <c r="EO123" s="36" t="s">
        <v>503</v>
      </c>
      <c r="EP123" s="36">
        <v>10</v>
      </c>
      <c r="EQ123" s="36" t="s">
        <v>504</v>
      </c>
      <c r="ER123" s="36" t="s">
        <v>506</v>
      </c>
      <c r="ES123" s="36">
        <v>1</v>
      </c>
      <c r="ET123" s="36" t="s">
        <v>511</v>
      </c>
      <c r="EU123" s="36">
        <v>2</v>
      </c>
      <c r="EV123" s="36" t="s">
        <v>512</v>
      </c>
      <c r="EW123" s="36">
        <v>18.670000000000002</v>
      </c>
      <c r="EX123" s="36">
        <v>10.7</v>
      </c>
      <c r="EY123" s="36">
        <v>3.48</v>
      </c>
      <c r="EZ123" s="36">
        <v>18.670000000000002</v>
      </c>
      <c r="FA123" s="36" t="s">
        <v>513</v>
      </c>
      <c r="FB123" s="36">
        <v>18</v>
      </c>
      <c r="FC123" s="36">
        <v>11.4</v>
      </c>
      <c r="FD123" s="36">
        <v>7.5</v>
      </c>
      <c r="FE123" s="36">
        <v>18</v>
      </c>
      <c r="FF123" s="36" t="s">
        <v>513</v>
      </c>
      <c r="FG123" s="36">
        <v>18.3</v>
      </c>
      <c r="FH123" s="36">
        <v>11.7</v>
      </c>
      <c r="FI123" s="36">
        <v>6.1</v>
      </c>
      <c r="FJ123" s="36">
        <v>18.3</v>
      </c>
      <c r="FK123" s="36" t="s">
        <v>513</v>
      </c>
      <c r="TW123" s="36" t="s">
        <v>523</v>
      </c>
      <c r="TX123" s="36" t="s">
        <v>515</v>
      </c>
      <c r="TY123" s="36">
        <v>1</v>
      </c>
      <c r="TZ123" s="36" t="s">
        <v>504</v>
      </c>
      <c r="UA123" s="36" t="s">
        <v>506</v>
      </c>
      <c r="UB123" s="36">
        <v>1</v>
      </c>
      <c r="UC123" s="36" t="s">
        <v>511</v>
      </c>
      <c r="UD123" s="36">
        <v>3</v>
      </c>
      <c r="UE123" s="36" t="s">
        <v>516</v>
      </c>
      <c r="UF123" s="36">
        <v>15.73</v>
      </c>
      <c r="UG123" s="36">
        <v>10.25</v>
      </c>
      <c r="UH123" s="36">
        <v>3.28</v>
      </c>
      <c r="UI123" s="36">
        <v>17.72</v>
      </c>
      <c r="UJ123" s="36" t="s">
        <v>513</v>
      </c>
      <c r="UK123" s="36">
        <v>17.75</v>
      </c>
      <c r="UL123" s="36">
        <v>13.85</v>
      </c>
      <c r="UM123" s="36">
        <v>9.06</v>
      </c>
      <c r="UN123" s="36">
        <v>19.690000000000001</v>
      </c>
      <c r="UO123" s="36" t="s">
        <v>513</v>
      </c>
      <c r="UP123" s="36">
        <v>19.25</v>
      </c>
      <c r="UQ123" s="36">
        <v>14.49</v>
      </c>
      <c r="UR123" s="36">
        <v>9.33</v>
      </c>
      <c r="US123" s="36">
        <v>19.38</v>
      </c>
      <c r="UT123" s="36" t="s">
        <v>513</v>
      </c>
      <c r="ZF123" s="36">
        <v>19.61</v>
      </c>
      <c r="ZG123" s="36">
        <v>13.89</v>
      </c>
      <c r="ZH123" s="36">
        <v>8</v>
      </c>
      <c r="ZI123" s="36">
        <v>19.61</v>
      </c>
      <c r="ZJ123" s="36" t="s">
        <v>513</v>
      </c>
      <c r="ZK123" s="36">
        <v>17.79</v>
      </c>
      <c r="ZL123" s="36">
        <v>13.57</v>
      </c>
      <c r="ZM123" s="36">
        <v>9.32</v>
      </c>
      <c r="ZN123" s="36">
        <v>17.79</v>
      </c>
      <c r="ZO123" s="36" t="s">
        <v>513</v>
      </c>
      <c r="ZP123" s="36">
        <v>19.309999999999999</v>
      </c>
      <c r="ZQ123" s="36">
        <v>13.5</v>
      </c>
      <c r="ZR123" s="36">
        <v>7.72</v>
      </c>
      <c r="ZS123" s="36">
        <v>20</v>
      </c>
      <c r="ZT123" s="36" t="s">
        <v>513</v>
      </c>
      <c r="AEF123" s="36">
        <v>16.66</v>
      </c>
      <c r="AEG123" s="36">
        <v>10.35</v>
      </c>
      <c r="AEH123" s="36">
        <v>5.9</v>
      </c>
      <c r="AEI123" s="36">
        <v>16.66</v>
      </c>
      <c r="AEJ123" s="36" t="s">
        <v>513</v>
      </c>
      <c r="AEK123" s="36">
        <v>18.7</v>
      </c>
      <c r="AEL123" s="36">
        <v>12.81</v>
      </c>
      <c r="AEM123" s="36">
        <v>8.9</v>
      </c>
      <c r="AEN123" s="36">
        <v>18.7</v>
      </c>
      <c r="AEO123" s="36" t="s">
        <v>513</v>
      </c>
      <c r="AEP123" s="36">
        <v>18.850000000000001</v>
      </c>
      <c r="AEQ123" s="36">
        <v>15.02</v>
      </c>
      <c r="AER123" s="36">
        <v>9.92</v>
      </c>
      <c r="AES123" s="36">
        <v>20</v>
      </c>
      <c r="AET123" s="36" t="s">
        <v>513</v>
      </c>
    </row>
    <row r="124" spans="1:861" x14ac:dyDescent="0.2">
      <c r="A124" s="4">
        <v>137</v>
      </c>
      <c r="B124" s="5" t="s">
        <v>1091</v>
      </c>
      <c r="C124" s="26">
        <f t="shared" si="123"/>
        <v>550.64499999999998</v>
      </c>
      <c r="D124" s="4">
        <f t="shared" si="93"/>
        <v>10</v>
      </c>
      <c r="E124" s="35">
        <f t="shared" si="122"/>
        <v>560.64499999999998</v>
      </c>
      <c r="F124" s="4">
        <v>108204</v>
      </c>
      <c r="G124" s="5" t="s">
        <v>958</v>
      </c>
      <c r="H124" s="5" t="s">
        <v>959</v>
      </c>
      <c r="I124" s="5" t="s">
        <v>527</v>
      </c>
      <c r="J124" s="4" t="s">
        <v>500</v>
      </c>
      <c r="K124" s="5" t="s">
        <v>501</v>
      </c>
      <c r="L124" s="5" t="s">
        <v>1047</v>
      </c>
      <c r="M124" s="4" t="s">
        <v>504</v>
      </c>
      <c r="N124" s="5" t="s">
        <v>631</v>
      </c>
      <c r="O124" s="4" t="s">
        <v>1052</v>
      </c>
      <c r="Q124" s="6">
        <f>CHOOSE(MATCH(M124,{"P";"S";"ST2S";"STMG";"ES";"L";"DAEU";"STL";"STI2D";"SCI";"PA";"STAV"},0),0,100,15,0,5,0,0,10,0,20,10,10)</f>
        <v>100</v>
      </c>
      <c r="R124" s="4">
        <v>1</v>
      </c>
      <c r="S124" s="4">
        <v>1</v>
      </c>
      <c r="T124" s="4">
        <v>1</v>
      </c>
      <c r="U124" s="4">
        <f t="shared" si="95"/>
        <v>1</v>
      </c>
      <c r="V124" s="4">
        <v>4</v>
      </c>
      <c r="W124" s="10">
        <f t="shared" si="96"/>
        <v>50</v>
      </c>
      <c r="X124" s="5" t="s">
        <v>960</v>
      </c>
      <c r="Y124" s="4" t="s">
        <v>566</v>
      </c>
      <c r="Z124" s="12">
        <f>CHOOSE(MATCH(Y124,{"Faible";"Moyen";"Assez bon";"Bon";"Très bon"},0),-5,0,0,5,10)</f>
        <v>10</v>
      </c>
      <c r="AA124" s="15">
        <v>17.809999999999999</v>
      </c>
      <c r="AB124" s="4">
        <v>1</v>
      </c>
      <c r="AC124" s="4">
        <v>12.07</v>
      </c>
      <c r="AD124" s="4">
        <f t="shared" si="97"/>
        <v>5.7399999999999984</v>
      </c>
      <c r="AE124" s="4">
        <f t="shared" si="98"/>
        <v>29</v>
      </c>
      <c r="AF124" s="12">
        <f t="shared" si="99"/>
        <v>93.91</v>
      </c>
      <c r="AG124" s="4">
        <v>19.5</v>
      </c>
      <c r="AH124" s="4">
        <v>2</v>
      </c>
      <c r="AI124" s="4">
        <v>13.76</v>
      </c>
      <c r="AJ124" s="4">
        <f t="shared" si="100"/>
        <v>5.74</v>
      </c>
      <c r="AK124" s="4">
        <f t="shared" si="101"/>
        <v>28</v>
      </c>
      <c r="AL124" s="12">
        <f t="shared" si="102"/>
        <v>97.98</v>
      </c>
      <c r="AM124" s="5">
        <v>17.54</v>
      </c>
      <c r="AN124" s="4">
        <v>5</v>
      </c>
      <c r="AO124" s="4">
        <v>13.77</v>
      </c>
      <c r="AP124" s="4">
        <f t="shared" si="103"/>
        <v>3.7699999999999996</v>
      </c>
      <c r="AQ124" s="4">
        <f t="shared" si="104"/>
        <v>25</v>
      </c>
      <c r="AR124" s="12">
        <f t="shared" si="105"/>
        <v>85.16</v>
      </c>
      <c r="AS124" s="20">
        <f t="shared" si="106"/>
        <v>277.04999999999995</v>
      </c>
      <c r="AT124" s="4">
        <v>19</v>
      </c>
      <c r="AU124" s="4">
        <v>19</v>
      </c>
      <c r="AV124" s="4">
        <v>18</v>
      </c>
      <c r="AW124" s="24">
        <f t="shared" si="107"/>
        <v>305.04999999999995</v>
      </c>
      <c r="AX124" s="28">
        <f t="shared" si="108"/>
        <v>455.04999999999995</v>
      </c>
      <c r="AY124" s="41">
        <f t="shared" si="109"/>
        <v>18.75</v>
      </c>
      <c r="AZ124" s="41">
        <f t="shared" si="110"/>
        <v>13.270000000000001</v>
      </c>
      <c r="BA124" s="9">
        <f t="shared" si="111"/>
        <v>5.4799999999999986</v>
      </c>
      <c r="BB124" s="43">
        <f t="shared" si="112"/>
        <v>67.209999999999994</v>
      </c>
      <c r="BC124" s="41">
        <f t="shared" si="113"/>
        <v>17.673333333333332</v>
      </c>
      <c r="BD124" s="41">
        <f t="shared" si="114"/>
        <v>12.96</v>
      </c>
      <c r="BE124" s="9">
        <f t="shared" si="115"/>
        <v>4.7133333333333312</v>
      </c>
      <c r="BF124" s="43">
        <f t="shared" si="116"/>
        <v>62.446666666666658</v>
      </c>
      <c r="BG124" s="41">
        <f t="shared" si="117"/>
        <v>17.333333333333332</v>
      </c>
      <c r="BH124" s="41">
        <f t="shared" si="118"/>
        <v>12.566666666666665</v>
      </c>
      <c r="BI124" s="9">
        <f t="shared" si="119"/>
        <v>4.7666666666666675</v>
      </c>
      <c r="BJ124" s="43">
        <f t="shared" si="120"/>
        <v>61.533333333333331</v>
      </c>
      <c r="BK124" s="45">
        <f t="shared" si="121"/>
        <v>191.18999999999997</v>
      </c>
      <c r="BL124" s="36">
        <v>19.5</v>
      </c>
      <c r="BM124" s="36">
        <v>2</v>
      </c>
      <c r="BN124" s="36">
        <v>29</v>
      </c>
      <c r="BO124" s="36">
        <v>17.54</v>
      </c>
      <c r="BP124" s="36">
        <v>5</v>
      </c>
      <c r="BQ124" s="36">
        <v>29</v>
      </c>
      <c r="DZ124" s="36">
        <v>19</v>
      </c>
      <c r="EA124" s="36">
        <v>19</v>
      </c>
      <c r="EC124" s="36">
        <v>18</v>
      </c>
      <c r="EN124" s="36" t="s">
        <v>510</v>
      </c>
      <c r="EO124" s="36" t="s">
        <v>503</v>
      </c>
      <c r="EP124" s="36">
        <v>10</v>
      </c>
      <c r="EQ124" s="36" t="s">
        <v>504</v>
      </c>
      <c r="ER124" s="36" t="s">
        <v>506</v>
      </c>
      <c r="ES124" s="36">
        <v>1</v>
      </c>
      <c r="ET124" s="36" t="s">
        <v>511</v>
      </c>
      <c r="EU124" s="36">
        <v>2</v>
      </c>
      <c r="EV124" s="36" t="s">
        <v>512</v>
      </c>
      <c r="EW124" s="36">
        <v>17.809999999999999</v>
      </c>
      <c r="EX124" s="36">
        <v>12.07</v>
      </c>
      <c r="EY124" s="36">
        <v>6.13</v>
      </c>
      <c r="EZ124" s="36">
        <v>17.809999999999999</v>
      </c>
      <c r="FA124" s="36" t="s">
        <v>513</v>
      </c>
      <c r="FB124" s="36">
        <v>19.5</v>
      </c>
      <c r="FC124" s="36">
        <v>13.76</v>
      </c>
      <c r="FD124" s="36">
        <v>8.5</v>
      </c>
      <c r="FE124" s="36">
        <v>20</v>
      </c>
      <c r="FF124" s="36" t="s">
        <v>513</v>
      </c>
      <c r="FG124" s="36">
        <v>17.54</v>
      </c>
      <c r="FH124" s="36">
        <v>13.77</v>
      </c>
      <c r="FI124" s="36">
        <v>8.58</v>
      </c>
      <c r="FJ124" s="36">
        <v>18.829999999999998</v>
      </c>
      <c r="FK124" s="36" t="s">
        <v>513</v>
      </c>
      <c r="TW124" s="36" t="s">
        <v>523</v>
      </c>
      <c r="TX124" s="36" t="s">
        <v>515</v>
      </c>
      <c r="TY124" s="36">
        <v>1</v>
      </c>
      <c r="TZ124" s="36" t="s">
        <v>504</v>
      </c>
      <c r="UA124" s="36" t="s">
        <v>506</v>
      </c>
      <c r="UB124" s="36">
        <v>1</v>
      </c>
      <c r="UC124" s="36" t="s">
        <v>511</v>
      </c>
      <c r="UD124" s="36">
        <v>3</v>
      </c>
      <c r="UE124" s="36" t="s">
        <v>516</v>
      </c>
      <c r="UF124" s="36">
        <v>18.78</v>
      </c>
      <c r="UG124" s="36">
        <v>12.85</v>
      </c>
      <c r="UH124" s="36">
        <v>4.96</v>
      </c>
      <c r="UI124" s="36">
        <v>18.78</v>
      </c>
      <c r="UJ124" s="36" t="s">
        <v>513</v>
      </c>
      <c r="UK124" s="36">
        <v>17.21</v>
      </c>
      <c r="UL124" s="36">
        <v>12.88</v>
      </c>
      <c r="UM124" s="36">
        <v>7.65</v>
      </c>
      <c r="UN124" s="36">
        <v>17.21</v>
      </c>
      <c r="UO124" s="36" t="s">
        <v>513</v>
      </c>
      <c r="UP124" s="36">
        <v>16.8</v>
      </c>
      <c r="UQ124" s="36">
        <v>13.7</v>
      </c>
      <c r="UR124" s="36">
        <v>10</v>
      </c>
      <c r="US124" s="36">
        <v>17.8</v>
      </c>
      <c r="UT124" s="36" t="s">
        <v>513</v>
      </c>
      <c r="ZF124" s="36">
        <v>18</v>
      </c>
      <c r="ZG124" s="36">
        <v>13.33</v>
      </c>
      <c r="ZH124" s="36">
        <v>4.38</v>
      </c>
      <c r="ZI124" s="36">
        <v>18.05</v>
      </c>
      <c r="ZJ124" s="36" t="s">
        <v>513</v>
      </c>
      <c r="ZK124" s="36">
        <v>18.559999999999999</v>
      </c>
      <c r="ZL124" s="36">
        <v>13.75</v>
      </c>
      <c r="ZM124" s="36">
        <v>4.68</v>
      </c>
      <c r="ZN124" s="36">
        <v>18.559999999999999</v>
      </c>
      <c r="ZO124" s="36" t="s">
        <v>513</v>
      </c>
      <c r="ZP124" s="36">
        <v>19.8</v>
      </c>
      <c r="ZQ124" s="36">
        <v>12.6</v>
      </c>
      <c r="ZR124" s="36">
        <v>5.4</v>
      </c>
      <c r="ZS124" s="36">
        <v>19.8</v>
      </c>
      <c r="ZT124" s="36" t="s">
        <v>513</v>
      </c>
      <c r="AEF124" s="36">
        <v>19.47</v>
      </c>
      <c r="AEG124" s="36">
        <v>13.63</v>
      </c>
      <c r="AEH124" s="36">
        <v>6.55</v>
      </c>
      <c r="AEI124" s="36">
        <v>19.47</v>
      </c>
      <c r="AEJ124" s="36" t="s">
        <v>513</v>
      </c>
      <c r="AEK124" s="36">
        <v>17.25</v>
      </c>
      <c r="AEL124" s="36">
        <v>12.25</v>
      </c>
      <c r="AEM124" s="36">
        <v>3.63</v>
      </c>
      <c r="AEN124" s="36">
        <v>17.25</v>
      </c>
      <c r="AEO124" s="36" t="s">
        <v>513</v>
      </c>
      <c r="AEP124" s="36">
        <v>15.4</v>
      </c>
      <c r="AEQ124" s="36">
        <v>11.4</v>
      </c>
      <c r="AER124" s="36">
        <v>6.8</v>
      </c>
      <c r="AES124" s="36">
        <v>16.600000000000001</v>
      </c>
      <c r="AET124" s="36" t="s">
        <v>513</v>
      </c>
    </row>
    <row r="125" spans="1:861" x14ac:dyDescent="0.2">
      <c r="A125" s="4">
        <v>137</v>
      </c>
      <c r="B125" s="5" t="s">
        <v>1090</v>
      </c>
      <c r="C125" s="26">
        <f t="shared" si="123"/>
        <v>122.14904761904762</v>
      </c>
      <c r="D125" s="4">
        <f t="shared" si="93"/>
        <v>5</v>
      </c>
      <c r="E125" s="35">
        <f t="shared" si="122"/>
        <v>127.14904761904762</v>
      </c>
      <c r="F125" s="4">
        <v>108211</v>
      </c>
      <c r="G125" s="5" t="s">
        <v>961</v>
      </c>
      <c r="H125" s="5" t="s">
        <v>962</v>
      </c>
      <c r="I125" s="5" t="s">
        <v>499</v>
      </c>
      <c r="J125" s="4" t="s">
        <v>500</v>
      </c>
      <c r="K125" s="5" t="s">
        <v>501</v>
      </c>
      <c r="L125" s="5" t="s">
        <v>1047</v>
      </c>
      <c r="M125" s="4" t="s">
        <v>541</v>
      </c>
      <c r="N125" s="5" t="s">
        <v>658</v>
      </c>
      <c r="Q125" s="6">
        <f>CHOOSE(MATCH(M125,{"P";"S";"ST2S";"STMG";"ES";"L";"DAEU";"STL";"STI2D";"SCI";"PA";"STAV"},0),0,100,15,0,5,0,0,10,0,20,10,10)</f>
        <v>5</v>
      </c>
      <c r="R125" s="4">
        <v>4</v>
      </c>
      <c r="S125" s="4">
        <v>3</v>
      </c>
      <c r="T125" s="4">
        <v>4</v>
      </c>
      <c r="U125" s="4">
        <f t="shared" si="95"/>
        <v>3</v>
      </c>
      <c r="V125" s="4">
        <v>2</v>
      </c>
      <c r="W125" s="10">
        <f t="shared" si="96"/>
        <v>14.285714285714286</v>
      </c>
      <c r="Y125" s="4" t="s">
        <v>568</v>
      </c>
      <c r="Z125" s="12">
        <f>CHOOSE(MATCH(Y125,{"Faible";"Moyen";"Assez bon";"Bon";"Très bon"},0),-5,0,0,5,10)</f>
        <v>5</v>
      </c>
      <c r="AA125" s="15">
        <v>7.75</v>
      </c>
      <c r="AB125" s="4">
        <v>27</v>
      </c>
      <c r="AC125" s="4">
        <v>9.86</v>
      </c>
      <c r="AD125" s="4">
        <f t="shared" si="97"/>
        <v>-2.1099999999999994</v>
      </c>
      <c r="AE125" s="4">
        <f t="shared" si="98"/>
        <v>3</v>
      </c>
      <c r="AF125" s="12">
        <f t="shared" si="99"/>
        <v>22.03</v>
      </c>
      <c r="AI125" s="4"/>
      <c r="AJ125" s="4">
        <f t="shared" si="100"/>
        <v>0</v>
      </c>
      <c r="AK125" s="4">
        <f t="shared" si="101"/>
        <v>30</v>
      </c>
      <c r="AL125" s="12">
        <f t="shared" si="102"/>
        <v>30</v>
      </c>
      <c r="AM125" s="5"/>
      <c r="AN125" s="4"/>
      <c r="AO125" s="4"/>
      <c r="AP125" s="4">
        <f t="shared" si="103"/>
        <v>0</v>
      </c>
      <c r="AQ125" s="4">
        <v>0</v>
      </c>
      <c r="AR125" s="12">
        <f t="shared" si="105"/>
        <v>0</v>
      </c>
      <c r="AS125" s="20">
        <f t="shared" si="106"/>
        <v>52.03</v>
      </c>
      <c r="AT125" s="4">
        <v>16</v>
      </c>
      <c r="AU125" s="4">
        <v>14</v>
      </c>
      <c r="AV125" s="4">
        <v>18</v>
      </c>
      <c r="AW125" s="24">
        <f t="shared" si="107"/>
        <v>76.03</v>
      </c>
      <c r="AX125" s="28">
        <f t="shared" si="108"/>
        <v>95.315714285714293</v>
      </c>
      <c r="AY125" s="41">
        <f t="shared" si="109"/>
        <v>16</v>
      </c>
      <c r="AZ125" s="41">
        <f t="shared" si="110"/>
        <v>13.166666666666666</v>
      </c>
      <c r="BA125" s="9">
        <f t="shared" si="111"/>
        <v>2.8333333333333339</v>
      </c>
      <c r="BB125" s="43">
        <f t="shared" si="112"/>
        <v>53.666666666666671</v>
      </c>
      <c r="BC125" s="41">
        <f t="shared" si="113"/>
        <v>0</v>
      </c>
      <c r="BD125" s="41">
        <f t="shared" si="114"/>
        <v>0</v>
      </c>
      <c r="BE125" s="9">
        <f t="shared" si="115"/>
        <v>0</v>
      </c>
      <c r="BF125" s="43">
        <f t="shared" si="116"/>
        <v>0</v>
      </c>
      <c r="BG125" s="41">
        <f t="shared" si="117"/>
        <v>0</v>
      </c>
      <c r="BH125" s="41">
        <f t="shared" si="118"/>
        <v>0</v>
      </c>
      <c r="BI125" s="9">
        <f t="shared" si="119"/>
        <v>0</v>
      </c>
      <c r="BJ125" s="43">
        <f t="shared" si="120"/>
        <v>0</v>
      </c>
      <c r="BK125" s="45">
        <f t="shared" si="121"/>
        <v>53.666666666666671</v>
      </c>
      <c r="DZ125" s="36">
        <v>16</v>
      </c>
      <c r="EA125" s="36">
        <v>14</v>
      </c>
      <c r="EC125" s="36">
        <v>18</v>
      </c>
      <c r="EH125" s="36">
        <v>16</v>
      </c>
      <c r="EN125" s="36" t="s">
        <v>510</v>
      </c>
      <c r="EO125" s="36" t="s">
        <v>503</v>
      </c>
      <c r="EP125" s="36">
        <v>10</v>
      </c>
      <c r="EQ125" s="36" t="s">
        <v>541</v>
      </c>
      <c r="ER125" s="36" t="s">
        <v>543</v>
      </c>
      <c r="ES125" s="36">
        <v>1</v>
      </c>
      <c r="ET125" s="36" t="s">
        <v>511</v>
      </c>
      <c r="EU125" s="36">
        <v>2</v>
      </c>
      <c r="EV125" s="36" t="s">
        <v>512</v>
      </c>
      <c r="EW125" s="36">
        <v>7.75</v>
      </c>
      <c r="EX125" s="36">
        <v>9.86</v>
      </c>
      <c r="EY125" s="36">
        <v>5.08</v>
      </c>
      <c r="EZ125" s="36">
        <v>17.25</v>
      </c>
      <c r="FA125" s="36" t="s">
        <v>513</v>
      </c>
      <c r="TW125" s="36" t="s">
        <v>523</v>
      </c>
      <c r="TX125" s="36" t="s">
        <v>515</v>
      </c>
      <c r="TY125" s="36">
        <v>1</v>
      </c>
      <c r="TZ125" s="36" t="s">
        <v>541</v>
      </c>
      <c r="UA125" s="36" t="s">
        <v>543</v>
      </c>
      <c r="UB125" s="36">
        <v>1</v>
      </c>
      <c r="UC125" s="36" t="s">
        <v>511</v>
      </c>
      <c r="UD125" s="36">
        <v>3</v>
      </c>
      <c r="UE125" s="36" t="s">
        <v>516</v>
      </c>
      <c r="UF125" s="36">
        <v>17.5</v>
      </c>
      <c r="UG125" s="36">
        <v>13</v>
      </c>
      <c r="UH125" s="36">
        <v>9.5</v>
      </c>
      <c r="UI125" s="36">
        <v>18</v>
      </c>
      <c r="UJ125" s="36" t="s">
        <v>513</v>
      </c>
      <c r="VY125" s="36">
        <v>19</v>
      </c>
      <c r="VZ125" s="36">
        <v>14.76</v>
      </c>
      <c r="WA125" s="36">
        <v>10.73</v>
      </c>
      <c r="WB125" s="36">
        <v>19</v>
      </c>
      <c r="WC125" s="36" t="s">
        <v>513</v>
      </c>
      <c r="ZF125" s="36">
        <v>16</v>
      </c>
      <c r="ZG125" s="36">
        <v>14.5</v>
      </c>
      <c r="ZH125" s="36">
        <v>10</v>
      </c>
      <c r="ZI125" s="36">
        <v>19.5</v>
      </c>
      <c r="ZJ125" s="36" t="s">
        <v>513</v>
      </c>
      <c r="AAY125" s="36">
        <v>17.329999999999998</v>
      </c>
      <c r="AAZ125" s="36">
        <v>15.25</v>
      </c>
      <c r="ABA125" s="36">
        <v>8.33</v>
      </c>
      <c r="ABB125" s="36">
        <v>19.260000000000002</v>
      </c>
      <c r="ABC125" s="36" t="s">
        <v>513</v>
      </c>
      <c r="AEF125" s="36">
        <v>14.5</v>
      </c>
      <c r="AEG125" s="36">
        <v>12</v>
      </c>
      <c r="AEH125" s="36">
        <v>5.5</v>
      </c>
      <c r="AEI125" s="36">
        <v>18</v>
      </c>
      <c r="AEJ125" s="36" t="s">
        <v>513</v>
      </c>
      <c r="AFY125" s="36">
        <v>15.94</v>
      </c>
      <c r="AFZ125" s="36">
        <v>11.36</v>
      </c>
      <c r="AGA125" s="36">
        <v>6.85</v>
      </c>
      <c r="AGB125" s="36">
        <v>16.920000000000002</v>
      </c>
      <c r="AGC125" s="36" t="s">
        <v>513</v>
      </c>
    </row>
    <row r="126" spans="1:861" x14ac:dyDescent="0.2">
      <c r="A126" s="4">
        <v>137</v>
      </c>
      <c r="B126" s="5" t="s">
        <v>1091</v>
      </c>
      <c r="C126" s="26">
        <f t="shared" si="123"/>
        <v>425.99833333333333</v>
      </c>
      <c r="D126" s="4">
        <f t="shared" si="93"/>
        <v>10</v>
      </c>
      <c r="E126" s="35">
        <f t="shared" si="122"/>
        <v>435.99833333333333</v>
      </c>
      <c r="F126" s="4">
        <v>108224</v>
      </c>
      <c r="G126" s="5" t="s">
        <v>963</v>
      </c>
      <c r="H126" s="5" t="s">
        <v>964</v>
      </c>
      <c r="I126" s="5" t="s">
        <v>499</v>
      </c>
      <c r="J126" s="4" t="s">
        <v>500</v>
      </c>
      <c r="K126" s="5" t="s">
        <v>501</v>
      </c>
      <c r="L126" s="5" t="s">
        <v>1047</v>
      </c>
      <c r="M126" s="4" t="s">
        <v>504</v>
      </c>
      <c r="N126" s="5" t="s">
        <v>604</v>
      </c>
      <c r="O126" s="4" t="s">
        <v>1052</v>
      </c>
      <c r="Q126" s="6">
        <f>CHOOSE(MATCH(M126,{"P";"S";"ST2S";"STMG";"ES";"L";"DAEU";"STL";"STI2D";"SCI";"PA";"STAV"},0),0,100,15,0,5,0,0,10,0,20,10,10)</f>
        <v>100</v>
      </c>
      <c r="R126" s="4">
        <v>1</v>
      </c>
      <c r="S126" s="4">
        <v>1</v>
      </c>
      <c r="T126" s="4">
        <v>1</v>
      </c>
      <c r="U126" s="4">
        <f t="shared" si="95"/>
        <v>1</v>
      </c>
      <c r="V126" s="4">
        <v>4</v>
      </c>
      <c r="W126" s="10">
        <f t="shared" si="96"/>
        <v>50</v>
      </c>
      <c r="X126" s="5" t="s">
        <v>965</v>
      </c>
      <c r="Y126" s="4" t="s">
        <v>566</v>
      </c>
      <c r="Z126" s="12">
        <f>CHOOSE(MATCH(Y126,{"Faible";"Moyen";"Assez bon";"Bon";"Très bon"},0),-5,0,0,5,10)</f>
        <v>10</v>
      </c>
      <c r="AA126" s="15">
        <v>12.99</v>
      </c>
      <c r="AB126" s="4">
        <v>17</v>
      </c>
      <c r="AC126" s="4">
        <v>13.54</v>
      </c>
      <c r="AD126" s="4">
        <f t="shared" si="97"/>
        <v>-0.54999999999999893</v>
      </c>
      <c r="AE126" s="4">
        <f t="shared" si="98"/>
        <v>13</v>
      </c>
      <c r="AF126" s="12">
        <f t="shared" si="99"/>
        <v>50.870000000000005</v>
      </c>
      <c r="AG126" s="4">
        <v>15.2</v>
      </c>
      <c r="AH126" s="4">
        <v>15</v>
      </c>
      <c r="AI126" s="4">
        <v>14.7</v>
      </c>
      <c r="AJ126" s="4">
        <f t="shared" si="100"/>
        <v>0.5</v>
      </c>
      <c r="AK126" s="4">
        <f t="shared" si="101"/>
        <v>15</v>
      </c>
      <c r="AL126" s="12">
        <f t="shared" si="102"/>
        <v>61.599999999999994</v>
      </c>
      <c r="AM126" s="5">
        <v>16.5</v>
      </c>
      <c r="AN126" s="4">
        <v>12</v>
      </c>
      <c r="AO126" s="4">
        <v>15.96</v>
      </c>
      <c r="AP126" s="4">
        <f t="shared" si="103"/>
        <v>0.53999999999999915</v>
      </c>
      <c r="AQ126" s="4">
        <f t="shared" ref="AQ126:AQ157" si="124">30-AN126</f>
        <v>18</v>
      </c>
      <c r="AR126" s="12">
        <f t="shared" si="105"/>
        <v>68.58</v>
      </c>
      <c r="AS126" s="20">
        <f t="shared" si="106"/>
        <v>181.05</v>
      </c>
      <c r="AT126" s="4">
        <v>16</v>
      </c>
      <c r="AU126" s="4">
        <v>10</v>
      </c>
      <c r="AV126" s="4">
        <v>20</v>
      </c>
      <c r="AW126" s="24">
        <f t="shared" si="107"/>
        <v>204.05</v>
      </c>
      <c r="AX126" s="28">
        <f t="shared" si="108"/>
        <v>354.05</v>
      </c>
      <c r="AY126" s="41">
        <f t="shared" si="109"/>
        <v>14.576666666666668</v>
      </c>
      <c r="AZ126" s="41">
        <f t="shared" si="110"/>
        <v>14.163333333333334</v>
      </c>
      <c r="BA126" s="9">
        <f t="shared" si="111"/>
        <v>0.413333333333334</v>
      </c>
      <c r="BB126" s="43">
        <f t="shared" si="112"/>
        <v>44.556666666666672</v>
      </c>
      <c r="BC126" s="41">
        <f t="shared" si="113"/>
        <v>15.62</v>
      </c>
      <c r="BD126" s="41">
        <f t="shared" si="114"/>
        <v>13.446666666666665</v>
      </c>
      <c r="BE126" s="9">
        <f t="shared" si="115"/>
        <v>2.1733333333333338</v>
      </c>
      <c r="BF126" s="43">
        <f t="shared" si="116"/>
        <v>51.206666666666663</v>
      </c>
      <c r="BG126" s="41">
        <f t="shared" si="117"/>
        <v>15.266666666666667</v>
      </c>
      <c r="BH126" s="41">
        <f t="shared" si="118"/>
        <v>14.1</v>
      </c>
      <c r="BI126" s="9">
        <f t="shared" si="119"/>
        <v>1.1666666666666679</v>
      </c>
      <c r="BJ126" s="43">
        <f t="shared" si="120"/>
        <v>48.13333333333334</v>
      </c>
      <c r="BK126" s="45">
        <f t="shared" si="121"/>
        <v>143.89666666666668</v>
      </c>
      <c r="BL126" s="36">
        <v>15.2</v>
      </c>
      <c r="BM126" s="36">
        <v>15</v>
      </c>
      <c r="BN126" s="36">
        <v>27</v>
      </c>
      <c r="BO126" s="36">
        <v>16.5</v>
      </c>
      <c r="BP126" s="36">
        <v>12</v>
      </c>
      <c r="BQ126" s="36">
        <v>27</v>
      </c>
      <c r="DZ126" s="36">
        <v>16</v>
      </c>
      <c r="EA126" s="36">
        <v>10</v>
      </c>
      <c r="EC126" s="36">
        <v>20</v>
      </c>
      <c r="EN126" s="36" t="s">
        <v>510</v>
      </c>
      <c r="EO126" s="36" t="s">
        <v>503</v>
      </c>
      <c r="EP126" s="36">
        <v>10</v>
      </c>
      <c r="EQ126" s="36" t="s">
        <v>504</v>
      </c>
      <c r="ER126" s="36" t="s">
        <v>506</v>
      </c>
      <c r="ES126" s="36">
        <v>1</v>
      </c>
      <c r="ET126" s="36" t="s">
        <v>511</v>
      </c>
      <c r="EU126" s="36">
        <v>2</v>
      </c>
      <c r="EV126" s="36" t="s">
        <v>512</v>
      </c>
      <c r="EW126" s="36">
        <v>12.99</v>
      </c>
      <c r="EX126" s="36">
        <v>13.54</v>
      </c>
      <c r="EY126" s="36">
        <v>7.34</v>
      </c>
      <c r="EZ126" s="36">
        <v>18.649999999999999</v>
      </c>
      <c r="FA126" s="36" t="s">
        <v>513</v>
      </c>
      <c r="FB126" s="36">
        <v>15.2</v>
      </c>
      <c r="FC126" s="36">
        <v>14.7</v>
      </c>
      <c r="FD126" s="36">
        <v>6.5</v>
      </c>
      <c r="FE126" s="36">
        <v>19.5</v>
      </c>
      <c r="FF126" s="36" t="s">
        <v>513</v>
      </c>
      <c r="FG126" s="36">
        <v>16.5</v>
      </c>
      <c r="FH126" s="36">
        <v>15.96</v>
      </c>
      <c r="FI126" s="36">
        <v>10.5</v>
      </c>
      <c r="FJ126" s="36">
        <v>20</v>
      </c>
      <c r="FK126" s="36" t="s">
        <v>513</v>
      </c>
      <c r="TW126" s="36" t="s">
        <v>523</v>
      </c>
      <c r="TX126" s="36" t="s">
        <v>515</v>
      </c>
      <c r="TY126" s="36">
        <v>1</v>
      </c>
      <c r="TZ126" s="36" t="s">
        <v>504</v>
      </c>
      <c r="UA126" s="36" t="s">
        <v>506</v>
      </c>
      <c r="UB126" s="36">
        <v>1</v>
      </c>
      <c r="UC126" s="36" t="s">
        <v>511</v>
      </c>
      <c r="UD126" s="36">
        <v>3</v>
      </c>
      <c r="UE126" s="36" t="s">
        <v>516</v>
      </c>
      <c r="UF126" s="36">
        <v>18.73</v>
      </c>
      <c r="UG126" s="36">
        <v>16.05</v>
      </c>
      <c r="UH126" s="36">
        <v>10.36</v>
      </c>
      <c r="UI126" s="36">
        <v>19.8</v>
      </c>
      <c r="UJ126" s="36" t="s">
        <v>513</v>
      </c>
      <c r="UK126" s="36">
        <v>16.09</v>
      </c>
      <c r="UL126" s="36">
        <v>14.35</v>
      </c>
      <c r="UM126" s="36">
        <v>9.5299999999999994</v>
      </c>
      <c r="UN126" s="36">
        <v>18.440000000000001</v>
      </c>
      <c r="UO126" s="36" t="s">
        <v>513</v>
      </c>
      <c r="UP126" s="36">
        <v>13.4</v>
      </c>
      <c r="UQ126" s="36">
        <v>13</v>
      </c>
      <c r="UR126" s="36">
        <v>10.1</v>
      </c>
      <c r="US126" s="36">
        <v>15.5</v>
      </c>
      <c r="UT126" s="36" t="s">
        <v>513</v>
      </c>
      <c r="ZF126" s="36">
        <v>14</v>
      </c>
      <c r="ZG126" s="36">
        <v>12.87</v>
      </c>
      <c r="ZH126" s="36">
        <v>5</v>
      </c>
      <c r="ZI126" s="36">
        <v>17</v>
      </c>
      <c r="ZJ126" s="36" t="s">
        <v>513</v>
      </c>
      <c r="ZK126" s="36">
        <v>15.93</v>
      </c>
      <c r="ZL126" s="36">
        <v>14.37</v>
      </c>
      <c r="ZM126" s="36">
        <v>4.5</v>
      </c>
      <c r="ZN126" s="36">
        <v>17.03</v>
      </c>
      <c r="ZO126" s="36" t="s">
        <v>513</v>
      </c>
      <c r="ZP126" s="36">
        <v>14.3</v>
      </c>
      <c r="ZQ126" s="36">
        <v>14</v>
      </c>
      <c r="ZR126" s="36">
        <v>12</v>
      </c>
      <c r="ZS126" s="36">
        <v>16.5</v>
      </c>
      <c r="ZT126" s="36" t="s">
        <v>513</v>
      </c>
      <c r="AEF126" s="36">
        <v>11</v>
      </c>
      <c r="AEG126" s="36">
        <v>13.57</v>
      </c>
      <c r="AEH126" s="36">
        <v>4</v>
      </c>
      <c r="AEI126" s="36">
        <v>20</v>
      </c>
      <c r="AEJ126" s="36" t="s">
        <v>513</v>
      </c>
      <c r="AEK126" s="36">
        <v>14.84</v>
      </c>
      <c r="AEL126" s="36">
        <v>11.62</v>
      </c>
      <c r="AEM126" s="36">
        <v>1</v>
      </c>
      <c r="AEN126" s="36">
        <v>16.38</v>
      </c>
      <c r="AEO126" s="36" t="s">
        <v>513</v>
      </c>
      <c r="AEP126" s="36">
        <v>18.100000000000001</v>
      </c>
      <c r="AEQ126" s="36">
        <v>15.3</v>
      </c>
      <c r="AER126" s="36">
        <v>11.3</v>
      </c>
      <c r="AES126" s="36">
        <v>19</v>
      </c>
      <c r="AET126" s="36" t="s">
        <v>513</v>
      </c>
    </row>
    <row r="127" spans="1:861" x14ac:dyDescent="0.2">
      <c r="A127" s="4">
        <v>137</v>
      </c>
      <c r="B127" s="5" t="s">
        <v>1091</v>
      </c>
      <c r="C127" s="26">
        <f t="shared" si="123"/>
        <v>488.38499999999999</v>
      </c>
      <c r="D127" s="4">
        <f t="shared" si="93"/>
        <v>5</v>
      </c>
      <c r="E127" s="35">
        <f t="shared" si="122"/>
        <v>493.38499999999999</v>
      </c>
      <c r="F127" s="4">
        <v>108225</v>
      </c>
      <c r="G127" s="5" t="s">
        <v>966</v>
      </c>
      <c r="H127" s="5" t="s">
        <v>967</v>
      </c>
      <c r="I127" s="5" t="s">
        <v>499</v>
      </c>
      <c r="J127" s="4" t="s">
        <v>500</v>
      </c>
      <c r="K127" s="5" t="s">
        <v>501</v>
      </c>
      <c r="L127" s="5" t="s">
        <v>1047</v>
      </c>
      <c r="M127" s="4" t="s">
        <v>504</v>
      </c>
      <c r="N127" s="5" t="s">
        <v>644</v>
      </c>
      <c r="O127" s="4" t="s">
        <v>1052</v>
      </c>
      <c r="Q127" s="6">
        <f>CHOOSE(MATCH(M127,{"P";"S";"ST2S";"STMG";"ES";"L";"DAEU";"STL";"STI2D";"SCI";"PA";"STAV"},0),0,100,15,0,5,0,0,10,0,20,10,10)</f>
        <v>100</v>
      </c>
      <c r="R127" s="4">
        <v>1</v>
      </c>
      <c r="S127" s="4">
        <v>1</v>
      </c>
      <c r="T127" s="4">
        <v>1</v>
      </c>
      <c r="U127" s="4">
        <f t="shared" si="95"/>
        <v>1</v>
      </c>
      <c r="V127" s="4">
        <v>4</v>
      </c>
      <c r="W127" s="10">
        <f t="shared" si="96"/>
        <v>50</v>
      </c>
      <c r="X127" s="5" t="s">
        <v>968</v>
      </c>
      <c r="Y127" s="4" t="s">
        <v>568</v>
      </c>
      <c r="Z127" s="12">
        <f>CHOOSE(MATCH(Y127,{"Faible";"Moyen";"Assez bon";"Bon";"Très bon"},0),-5,0,0,5,10)</f>
        <v>5</v>
      </c>
      <c r="AA127" s="15">
        <v>15.95</v>
      </c>
      <c r="AB127" s="4">
        <v>5</v>
      </c>
      <c r="AC127" s="4">
        <v>10.66</v>
      </c>
      <c r="AD127" s="4">
        <f t="shared" si="97"/>
        <v>5.2899999999999991</v>
      </c>
      <c r="AE127" s="4">
        <f t="shared" si="98"/>
        <v>25</v>
      </c>
      <c r="AF127" s="12">
        <f t="shared" si="99"/>
        <v>83.429999999999993</v>
      </c>
      <c r="AG127" s="4">
        <v>18.57</v>
      </c>
      <c r="AH127" s="4">
        <v>2</v>
      </c>
      <c r="AI127" s="4">
        <v>12.55</v>
      </c>
      <c r="AJ127" s="4">
        <f t="shared" si="100"/>
        <v>6.02</v>
      </c>
      <c r="AK127" s="4">
        <f t="shared" si="101"/>
        <v>28</v>
      </c>
      <c r="AL127" s="12">
        <f t="shared" si="102"/>
        <v>95.75</v>
      </c>
      <c r="AM127" s="5">
        <v>16.5</v>
      </c>
      <c r="AN127" s="4">
        <v>6</v>
      </c>
      <c r="AO127" s="4">
        <v>15</v>
      </c>
      <c r="AP127" s="4">
        <f t="shared" si="103"/>
        <v>1.5</v>
      </c>
      <c r="AQ127" s="4">
        <f t="shared" si="124"/>
        <v>24</v>
      </c>
      <c r="AR127" s="12">
        <f t="shared" si="105"/>
        <v>76.5</v>
      </c>
      <c r="AS127" s="20">
        <f t="shared" si="106"/>
        <v>255.68</v>
      </c>
      <c r="AT127" s="4">
        <v>12</v>
      </c>
      <c r="AU127" s="4">
        <v>10</v>
      </c>
      <c r="AV127" s="4">
        <v>18</v>
      </c>
      <c r="AW127" s="24">
        <f t="shared" si="107"/>
        <v>275.68</v>
      </c>
      <c r="AX127" s="28">
        <f t="shared" si="108"/>
        <v>425.68</v>
      </c>
      <c r="AY127" s="41">
        <f t="shared" si="109"/>
        <v>13.5</v>
      </c>
      <c r="AZ127" s="41">
        <f t="shared" si="110"/>
        <v>11.533333333333333</v>
      </c>
      <c r="BA127" s="9">
        <f t="shared" si="111"/>
        <v>1.9666666666666668</v>
      </c>
      <c r="BB127" s="43">
        <f t="shared" si="112"/>
        <v>44.433333333333337</v>
      </c>
      <c r="BC127" s="41">
        <f t="shared" si="113"/>
        <v>12.776666666666666</v>
      </c>
      <c r="BD127" s="41">
        <f t="shared" si="114"/>
        <v>12.603333333333333</v>
      </c>
      <c r="BE127" s="9">
        <f t="shared" si="115"/>
        <v>0.17333333333333201</v>
      </c>
      <c r="BF127" s="43">
        <f t="shared" si="116"/>
        <v>38.676666666666662</v>
      </c>
      <c r="BG127" s="41">
        <f t="shared" si="117"/>
        <v>13.646666666666667</v>
      </c>
      <c r="BH127" s="41">
        <f t="shared" si="118"/>
        <v>12.966666666666669</v>
      </c>
      <c r="BI127" s="9">
        <f t="shared" si="119"/>
        <v>0.67999999999999794</v>
      </c>
      <c r="BJ127" s="43">
        <f t="shared" si="120"/>
        <v>42.3</v>
      </c>
      <c r="BK127" s="45">
        <f t="shared" si="121"/>
        <v>125.41</v>
      </c>
      <c r="BL127" s="36">
        <v>18.57</v>
      </c>
      <c r="BM127" s="36">
        <v>2</v>
      </c>
      <c r="BN127" s="36">
        <v>32</v>
      </c>
      <c r="BO127" s="36">
        <v>16.5</v>
      </c>
      <c r="BP127" s="36">
        <v>6</v>
      </c>
      <c r="BQ127" s="36">
        <v>32</v>
      </c>
      <c r="DZ127" s="36">
        <v>12</v>
      </c>
      <c r="EA127" s="36">
        <v>10</v>
      </c>
      <c r="EC127" s="36">
        <v>18</v>
      </c>
      <c r="EN127" s="36" t="s">
        <v>510</v>
      </c>
      <c r="EO127" s="36" t="s">
        <v>503</v>
      </c>
      <c r="EP127" s="36">
        <v>10</v>
      </c>
      <c r="EQ127" s="36" t="s">
        <v>504</v>
      </c>
      <c r="ER127" s="36" t="s">
        <v>506</v>
      </c>
      <c r="ES127" s="36">
        <v>1</v>
      </c>
      <c r="ET127" s="36" t="s">
        <v>511</v>
      </c>
      <c r="EU127" s="36">
        <v>2</v>
      </c>
      <c r="EV127" s="36" t="s">
        <v>512</v>
      </c>
      <c r="EW127" s="36">
        <v>15.95</v>
      </c>
      <c r="EX127" s="36">
        <v>10.66</v>
      </c>
      <c r="EY127" s="36">
        <v>2.2400000000000002</v>
      </c>
      <c r="EZ127" s="36">
        <v>17.22</v>
      </c>
      <c r="FA127" s="36" t="s">
        <v>513</v>
      </c>
      <c r="FB127" s="36">
        <v>18.57</v>
      </c>
      <c r="FC127" s="36">
        <v>12.55</v>
      </c>
      <c r="FD127" s="36">
        <v>5.14</v>
      </c>
      <c r="FE127" s="36">
        <v>19.14</v>
      </c>
      <c r="FF127" s="36" t="s">
        <v>513</v>
      </c>
      <c r="FG127" s="36">
        <v>16.5</v>
      </c>
      <c r="FH127" s="36">
        <v>15</v>
      </c>
      <c r="FI127" s="36">
        <v>9</v>
      </c>
      <c r="FJ127" s="36">
        <v>19</v>
      </c>
      <c r="FK127" s="36" t="s">
        <v>513</v>
      </c>
      <c r="TW127" s="36" t="s">
        <v>523</v>
      </c>
      <c r="TX127" s="36" t="s">
        <v>515</v>
      </c>
      <c r="TY127" s="36">
        <v>1</v>
      </c>
      <c r="TZ127" s="36" t="s">
        <v>504</v>
      </c>
      <c r="UA127" s="36" t="s">
        <v>506</v>
      </c>
      <c r="UB127" s="36">
        <v>1</v>
      </c>
      <c r="UC127" s="36" t="s">
        <v>511</v>
      </c>
      <c r="UD127" s="36">
        <v>3</v>
      </c>
      <c r="UE127" s="36" t="s">
        <v>516</v>
      </c>
      <c r="UF127" s="36">
        <v>12.5</v>
      </c>
      <c r="UG127" s="36">
        <v>12.31</v>
      </c>
      <c r="UH127" s="36">
        <v>5</v>
      </c>
      <c r="UI127" s="36">
        <v>19</v>
      </c>
      <c r="UJ127" s="36" t="s">
        <v>513</v>
      </c>
      <c r="UK127" s="36">
        <v>11.5</v>
      </c>
      <c r="UL127" s="36">
        <v>12.5</v>
      </c>
      <c r="UM127" s="36">
        <v>5</v>
      </c>
      <c r="UN127" s="36">
        <v>17</v>
      </c>
      <c r="UO127" s="36" t="s">
        <v>513</v>
      </c>
      <c r="UP127" s="36">
        <v>13.1</v>
      </c>
      <c r="UQ127" s="36">
        <v>11.9</v>
      </c>
      <c r="UR127" s="36">
        <v>6.8</v>
      </c>
      <c r="US127" s="36">
        <v>17.399999999999999</v>
      </c>
      <c r="UT127" s="36" t="s">
        <v>513</v>
      </c>
      <c r="ZF127" s="36">
        <v>13</v>
      </c>
      <c r="ZG127" s="36">
        <v>11.94</v>
      </c>
      <c r="ZH127" s="36">
        <v>8</v>
      </c>
      <c r="ZI127" s="36">
        <v>19</v>
      </c>
      <c r="ZJ127" s="36" t="s">
        <v>513</v>
      </c>
      <c r="ZK127" s="36">
        <v>14.5</v>
      </c>
      <c r="ZL127" s="36">
        <v>12.5</v>
      </c>
      <c r="ZM127" s="36">
        <v>4</v>
      </c>
      <c r="ZN127" s="36">
        <v>20</v>
      </c>
      <c r="ZO127" s="36" t="s">
        <v>513</v>
      </c>
      <c r="ZP127" s="36">
        <v>14.7</v>
      </c>
      <c r="ZQ127" s="36">
        <v>11.98</v>
      </c>
      <c r="ZR127" s="36">
        <v>7.3</v>
      </c>
      <c r="ZS127" s="36">
        <v>16.7</v>
      </c>
      <c r="ZT127" s="36" t="s">
        <v>513</v>
      </c>
      <c r="AEF127" s="36">
        <v>15</v>
      </c>
      <c r="AEG127" s="36">
        <v>10.35</v>
      </c>
      <c r="AEH127" s="36">
        <v>5.9</v>
      </c>
      <c r="AEI127" s="36">
        <v>16.66</v>
      </c>
      <c r="AEJ127" s="36" t="s">
        <v>513</v>
      </c>
      <c r="AEK127" s="36">
        <v>12.33</v>
      </c>
      <c r="AEL127" s="36">
        <v>12.81</v>
      </c>
      <c r="AEM127" s="36">
        <v>8.9</v>
      </c>
      <c r="AEN127" s="36">
        <v>18.7</v>
      </c>
      <c r="AEO127" s="36" t="s">
        <v>513</v>
      </c>
      <c r="AEP127" s="36">
        <v>13.14</v>
      </c>
      <c r="AEQ127" s="36">
        <v>15.02</v>
      </c>
      <c r="AER127" s="36">
        <v>9.92</v>
      </c>
      <c r="AES127" s="36">
        <v>20</v>
      </c>
      <c r="AET127" s="36" t="s">
        <v>513</v>
      </c>
    </row>
    <row r="128" spans="1:861" x14ac:dyDescent="0.2">
      <c r="A128" s="4">
        <v>137</v>
      </c>
      <c r="B128" s="5" t="s">
        <v>1091</v>
      </c>
      <c r="C128" s="26">
        <f t="shared" si="123"/>
        <v>450.17166666666662</v>
      </c>
      <c r="D128" s="4">
        <f t="shared" si="93"/>
        <v>5</v>
      </c>
      <c r="E128" s="35">
        <f t="shared" si="122"/>
        <v>455.17166666666662</v>
      </c>
      <c r="F128" s="4">
        <v>108227</v>
      </c>
      <c r="G128" s="5" t="s">
        <v>969</v>
      </c>
      <c r="H128" s="5" t="s">
        <v>970</v>
      </c>
      <c r="I128" s="5" t="s">
        <v>499</v>
      </c>
      <c r="J128" s="4" t="s">
        <v>500</v>
      </c>
      <c r="K128" s="5" t="s">
        <v>501</v>
      </c>
      <c r="L128" s="5" t="s">
        <v>1047</v>
      </c>
      <c r="M128" s="4" t="s">
        <v>504</v>
      </c>
      <c r="N128" s="5" t="s">
        <v>644</v>
      </c>
      <c r="O128" s="4" t="s">
        <v>1052</v>
      </c>
      <c r="Q128" s="6">
        <f>CHOOSE(MATCH(M128,{"P";"S";"ST2S";"STMG";"ES";"L";"DAEU";"STL";"STI2D";"SCI";"PA";"STAV"},0),0,100,15,0,5,0,0,10,0,20,10,10)</f>
        <v>100</v>
      </c>
      <c r="R128" s="4">
        <v>1</v>
      </c>
      <c r="S128" s="4">
        <v>1</v>
      </c>
      <c r="T128" s="4">
        <v>1</v>
      </c>
      <c r="U128" s="4">
        <f t="shared" si="95"/>
        <v>1</v>
      </c>
      <c r="V128" s="4">
        <v>4</v>
      </c>
      <c r="W128" s="10">
        <f t="shared" si="96"/>
        <v>50</v>
      </c>
      <c r="Y128" s="4" t="s">
        <v>568</v>
      </c>
      <c r="Z128" s="12">
        <f>CHOOSE(MATCH(Y128,{"Faible";"Moyen";"Assez bon";"Bon";"Très bon"},0),-5,0,0,5,10)</f>
        <v>5</v>
      </c>
      <c r="AA128" s="15">
        <v>13.13</v>
      </c>
      <c r="AB128" s="4">
        <v>11</v>
      </c>
      <c r="AC128" s="4">
        <v>10.66</v>
      </c>
      <c r="AD128" s="4">
        <f t="shared" si="97"/>
        <v>2.4700000000000006</v>
      </c>
      <c r="AE128" s="4">
        <f t="shared" si="98"/>
        <v>19</v>
      </c>
      <c r="AF128" s="12">
        <f t="shared" si="99"/>
        <v>63.33</v>
      </c>
      <c r="AG128" s="4">
        <v>14.57</v>
      </c>
      <c r="AH128" s="4">
        <v>8</v>
      </c>
      <c r="AI128" s="4">
        <v>12.55</v>
      </c>
      <c r="AJ128" s="4">
        <f t="shared" si="100"/>
        <v>2.0199999999999996</v>
      </c>
      <c r="AK128" s="4">
        <f t="shared" si="101"/>
        <v>22</v>
      </c>
      <c r="AL128" s="12">
        <f t="shared" si="102"/>
        <v>69.75</v>
      </c>
      <c r="AM128" s="5">
        <v>16.5</v>
      </c>
      <c r="AN128" s="4">
        <v>6</v>
      </c>
      <c r="AO128" s="4">
        <v>15</v>
      </c>
      <c r="AP128" s="4">
        <f t="shared" si="103"/>
        <v>1.5</v>
      </c>
      <c r="AQ128" s="4">
        <f t="shared" si="124"/>
        <v>24</v>
      </c>
      <c r="AR128" s="12">
        <f t="shared" si="105"/>
        <v>76.5</v>
      </c>
      <c r="AS128" s="20">
        <f t="shared" si="106"/>
        <v>209.57999999999998</v>
      </c>
      <c r="AT128" s="4">
        <v>16</v>
      </c>
      <c r="AU128" s="4">
        <v>13</v>
      </c>
      <c r="AV128" s="4">
        <v>19</v>
      </c>
      <c r="AW128" s="24">
        <f t="shared" si="107"/>
        <v>233.57999999999998</v>
      </c>
      <c r="AX128" s="28">
        <f t="shared" si="108"/>
        <v>383.58</v>
      </c>
      <c r="AY128" s="41">
        <f t="shared" si="109"/>
        <v>11.833333333333334</v>
      </c>
      <c r="AZ128" s="41">
        <f t="shared" si="110"/>
        <v>9.3333333333333321</v>
      </c>
      <c r="BA128" s="9">
        <f t="shared" si="111"/>
        <v>2.5000000000000018</v>
      </c>
      <c r="BB128" s="43">
        <f t="shared" si="112"/>
        <v>40.5</v>
      </c>
      <c r="BC128" s="41">
        <f t="shared" si="113"/>
        <v>13.586666666666666</v>
      </c>
      <c r="BD128" s="41">
        <f t="shared" si="114"/>
        <v>12.096666666666666</v>
      </c>
      <c r="BE128" s="9">
        <f t="shared" si="115"/>
        <v>1.4900000000000002</v>
      </c>
      <c r="BF128" s="43">
        <f t="shared" si="116"/>
        <v>43.739999999999995</v>
      </c>
      <c r="BG128" s="41">
        <f t="shared" si="117"/>
        <v>15.163333333333332</v>
      </c>
      <c r="BH128" s="41">
        <f t="shared" si="118"/>
        <v>13.436666666666667</v>
      </c>
      <c r="BI128" s="9">
        <f t="shared" si="119"/>
        <v>1.7266666666666648</v>
      </c>
      <c r="BJ128" s="43">
        <f t="shared" si="120"/>
        <v>48.943333333333328</v>
      </c>
      <c r="BK128" s="45">
        <f t="shared" si="121"/>
        <v>133.18333333333334</v>
      </c>
      <c r="BL128" s="36">
        <v>14.57</v>
      </c>
      <c r="BM128" s="36">
        <v>8</v>
      </c>
      <c r="BN128" s="36">
        <v>32</v>
      </c>
      <c r="BO128" s="36">
        <v>16.5</v>
      </c>
      <c r="BP128" s="36">
        <v>6</v>
      </c>
      <c r="BQ128" s="36">
        <v>32</v>
      </c>
      <c r="DZ128" s="36">
        <v>16</v>
      </c>
      <c r="EA128" s="36">
        <v>13</v>
      </c>
      <c r="EC128" s="36">
        <v>19</v>
      </c>
      <c r="EN128" s="36" t="s">
        <v>510</v>
      </c>
      <c r="EO128" s="36" t="s">
        <v>503</v>
      </c>
      <c r="EP128" s="36">
        <v>10</v>
      </c>
      <c r="EQ128" s="36" t="s">
        <v>504</v>
      </c>
      <c r="ER128" s="36" t="s">
        <v>506</v>
      </c>
      <c r="ES128" s="36">
        <v>1</v>
      </c>
      <c r="ET128" s="36" t="s">
        <v>511</v>
      </c>
      <c r="EU128" s="36">
        <v>2</v>
      </c>
      <c r="EV128" s="36" t="s">
        <v>512</v>
      </c>
      <c r="EW128" s="36">
        <v>13.13</v>
      </c>
      <c r="EX128" s="36">
        <v>10.66</v>
      </c>
      <c r="EY128" s="36">
        <v>2.2400000000000002</v>
      </c>
      <c r="EZ128" s="36">
        <v>17.22</v>
      </c>
      <c r="FA128" s="36" t="s">
        <v>513</v>
      </c>
      <c r="FB128" s="36">
        <v>14.57</v>
      </c>
      <c r="FC128" s="36">
        <v>12.55</v>
      </c>
      <c r="FD128" s="36">
        <v>5.14</v>
      </c>
      <c r="FE128" s="36">
        <v>19.14</v>
      </c>
      <c r="FF128" s="36" t="s">
        <v>513</v>
      </c>
      <c r="FG128" s="36">
        <v>16.5</v>
      </c>
      <c r="FH128" s="36">
        <v>15</v>
      </c>
      <c r="FI128" s="36">
        <v>9</v>
      </c>
      <c r="FJ128" s="36">
        <v>19</v>
      </c>
      <c r="FK128" s="36" t="s">
        <v>513</v>
      </c>
      <c r="TW128" s="36" t="s">
        <v>523</v>
      </c>
      <c r="TX128" s="36" t="s">
        <v>515</v>
      </c>
      <c r="TY128" s="36">
        <v>1</v>
      </c>
      <c r="TZ128" s="36" t="s">
        <v>504</v>
      </c>
      <c r="UA128" s="36" t="s">
        <v>506</v>
      </c>
      <c r="UB128" s="36">
        <v>1</v>
      </c>
      <c r="UC128" s="36" t="s">
        <v>511</v>
      </c>
      <c r="UD128" s="36">
        <v>3</v>
      </c>
      <c r="UE128" s="36" t="s">
        <v>516</v>
      </c>
      <c r="UF128" s="36">
        <v>11.4</v>
      </c>
      <c r="UG128" s="36">
        <v>9.1</v>
      </c>
      <c r="UH128" s="36">
        <v>2.8</v>
      </c>
      <c r="UI128" s="36">
        <v>18.600000000000001</v>
      </c>
      <c r="UJ128" s="36" t="s">
        <v>513</v>
      </c>
      <c r="UK128" s="36">
        <v>14.27</v>
      </c>
      <c r="UL128" s="36">
        <v>12.51</v>
      </c>
      <c r="UM128" s="36">
        <v>7.48</v>
      </c>
      <c r="UN128" s="36">
        <v>18.260000000000002</v>
      </c>
      <c r="UO128" s="36" t="s">
        <v>513</v>
      </c>
      <c r="UP128" s="36">
        <v>14.86</v>
      </c>
      <c r="UQ128" s="36">
        <v>14.14</v>
      </c>
      <c r="UR128" s="36">
        <v>8.57</v>
      </c>
      <c r="US128" s="36">
        <v>20</v>
      </c>
      <c r="UT128" s="36" t="s">
        <v>513</v>
      </c>
      <c r="ZF128" s="36">
        <v>12.2</v>
      </c>
      <c r="ZG128" s="36">
        <v>9.1999999999999993</v>
      </c>
      <c r="ZH128" s="36">
        <v>3</v>
      </c>
      <c r="ZI128" s="36">
        <v>17.899999999999999</v>
      </c>
      <c r="ZJ128" s="36" t="s">
        <v>513</v>
      </c>
      <c r="ZK128" s="36">
        <v>13.43</v>
      </c>
      <c r="ZL128" s="36">
        <v>12.6</v>
      </c>
      <c r="ZM128" s="36">
        <v>7.45</v>
      </c>
      <c r="ZN128" s="36">
        <v>17.87</v>
      </c>
      <c r="ZO128" s="36" t="s">
        <v>513</v>
      </c>
      <c r="ZP128" s="36">
        <v>13.59</v>
      </c>
      <c r="ZQ128" s="36">
        <v>11.88</v>
      </c>
      <c r="ZR128" s="36">
        <v>5.41</v>
      </c>
      <c r="ZS128" s="36">
        <v>15.79</v>
      </c>
      <c r="ZT128" s="36" t="s">
        <v>513</v>
      </c>
      <c r="AEF128" s="36">
        <v>11.9</v>
      </c>
      <c r="AEG128" s="36">
        <v>9.6999999999999993</v>
      </c>
      <c r="AEH128" s="36">
        <v>3.2</v>
      </c>
      <c r="AEI128" s="36">
        <v>18.899999999999999</v>
      </c>
      <c r="AEJ128" s="36" t="s">
        <v>513</v>
      </c>
      <c r="AEK128" s="36">
        <v>13.06</v>
      </c>
      <c r="AEL128" s="36">
        <v>11.18</v>
      </c>
      <c r="AEM128" s="36">
        <v>4.16</v>
      </c>
      <c r="AEN128" s="36">
        <v>16.8</v>
      </c>
      <c r="AEO128" s="36" t="s">
        <v>513</v>
      </c>
      <c r="AEP128" s="36">
        <v>17.04</v>
      </c>
      <c r="AEQ128" s="36">
        <v>14.29</v>
      </c>
      <c r="AER128" s="36">
        <v>4</v>
      </c>
      <c r="AES128" s="36">
        <v>20</v>
      </c>
      <c r="AET128" s="36" t="s">
        <v>513</v>
      </c>
    </row>
    <row r="129" spans="1:861" x14ac:dyDescent="0.2">
      <c r="A129" s="4">
        <v>137</v>
      </c>
      <c r="B129" s="5" t="s">
        <v>1090</v>
      </c>
      <c r="C129" s="26">
        <f t="shared" si="123"/>
        <v>119.13294871794872</v>
      </c>
      <c r="D129" s="4">
        <f t="shared" si="93"/>
        <v>5</v>
      </c>
      <c r="E129" s="35">
        <f t="shared" si="122"/>
        <v>124.13294871794872</v>
      </c>
      <c r="F129" s="4">
        <v>108232</v>
      </c>
      <c r="G129" s="5" t="s">
        <v>971</v>
      </c>
      <c r="H129" s="5" t="s">
        <v>972</v>
      </c>
      <c r="I129" s="5" t="s">
        <v>499</v>
      </c>
      <c r="J129" s="4" t="s">
        <v>500</v>
      </c>
      <c r="K129" s="5" t="s">
        <v>501</v>
      </c>
      <c r="L129" s="5" t="s">
        <v>1047</v>
      </c>
      <c r="M129" s="4" t="s">
        <v>541</v>
      </c>
      <c r="N129" s="5" t="s">
        <v>658</v>
      </c>
      <c r="Q129" s="6">
        <f>CHOOSE(MATCH(M129,{"P";"S";"ST2S";"STMG";"ES";"L";"DAEU";"STL";"STI2D";"SCI";"PA";"STAV"},0),0,100,15,0,5,0,0,10,0,20,10,10)</f>
        <v>5</v>
      </c>
      <c r="R129" s="4">
        <v>3</v>
      </c>
      <c r="S129" s="4">
        <v>4</v>
      </c>
      <c r="T129" s="4">
        <v>3</v>
      </c>
      <c r="U129" s="4">
        <f t="shared" si="95"/>
        <v>3</v>
      </c>
      <c r="V129" s="4">
        <v>2</v>
      </c>
      <c r="W129" s="10">
        <f t="shared" si="96"/>
        <v>15.384615384615385</v>
      </c>
      <c r="Y129" s="4" t="s">
        <v>568</v>
      </c>
      <c r="Z129" s="12">
        <f>CHOOSE(MATCH(Y129,{"Faible";"Moyen";"Assez bon";"Bon";"Très bon"},0),-5,0,0,5,10)</f>
        <v>5</v>
      </c>
      <c r="AA129" s="15">
        <v>6.04</v>
      </c>
      <c r="AB129" s="4">
        <v>29</v>
      </c>
      <c r="AC129" s="4">
        <v>9.86</v>
      </c>
      <c r="AD129" s="4">
        <f t="shared" si="97"/>
        <v>-3.8199999999999994</v>
      </c>
      <c r="AE129" s="4">
        <f t="shared" si="98"/>
        <v>1</v>
      </c>
      <c r="AF129" s="12">
        <f t="shared" si="99"/>
        <v>11.480000000000002</v>
      </c>
      <c r="AI129" s="4"/>
      <c r="AJ129" s="4">
        <f t="shared" si="100"/>
        <v>0</v>
      </c>
      <c r="AK129" s="4">
        <f t="shared" si="101"/>
        <v>30</v>
      </c>
      <c r="AL129" s="12">
        <f t="shared" si="102"/>
        <v>30</v>
      </c>
      <c r="AM129" s="5"/>
      <c r="AN129" s="4"/>
      <c r="AO129" s="4"/>
      <c r="AP129" s="4">
        <f t="shared" si="103"/>
        <v>0</v>
      </c>
      <c r="AQ129" s="4">
        <f t="shared" si="124"/>
        <v>30</v>
      </c>
      <c r="AR129" s="12">
        <f t="shared" si="105"/>
        <v>30</v>
      </c>
      <c r="AS129" s="20">
        <f t="shared" si="106"/>
        <v>71.48</v>
      </c>
      <c r="AT129" s="4">
        <v>11</v>
      </c>
      <c r="AU129" s="4">
        <v>11</v>
      </c>
      <c r="AV129" s="4">
        <v>11</v>
      </c>
      <c r="AW129" s="24">
        <f t="shared" si="107"/>
        <v>87.98</v>
      </c>
      <c r="AX129" s="28">
        <f t="shared" si="108"/>
        <v>108.36461538461539</v>
      </c>
      <c r="AY129" s="41">
        <f t="shared" si="109"/>
        <v>9.51</v>
      </c>
      <c r="AZ129" s="41">
        <f t="shared" si="110"/>
        <v>13.006666666666668</v>
      </c>
      <c r="BA129" s="9">
        <f t="shared" si="111"/>
        <v>-3.4966666666666679</v>
      </c>
      <c r="BB129" s="43">
        <f t="shared" si="112"/>
        <v>21.536666666666665</v>
      </c>
      <c r="BC129" s="41">
        <f t="shared" si="113"/>
        <v>0</v>
      </c>
      <c r="BD129" s="41">
        <f t="shared" si="114"/>
        <v>0</v>
      </c>
      <c r="BE129" s="9">
        <f t="shared" si="115"/>
        <v>0</v>
      </c>
      <c r="BF129" s="43">
        <f t="shared" si="116"/>
        <v>0</v>
      </c>
      <c r="BG129" s="41">
        <f t="shared" si="117"/>
        <v>0</v>
      </c>
      <c r="BH129" s="41">
        <f t="shared" si="118"/>
        <v>0</v>
      </c>
      <c r="BI129" s="9">
        <f t="shared" si="119"/>
        <v>0</v>
      </c>
      <c r="BJ129" s="43">
        <f t="shared" si="120"/>
        <v>0</v>
      </c>
      <c r="BK129" s="45">
        <f t="shared" si="121"/>
        <v>21.536666666666665</v>
      </c>
      <c r="DZ129" s="36">
        <v>11</v>
      </c>
      <c r="EA129" s="36">
        <v>11</v>
      </c>
      <c r="EC129" s="36">
        <v>11</v>
      </c>
      <c r="EH129" s="36">
        <v>7</v>
      </c>
      <c r="EN129" s="36" t="s">
        <v>510</v>
      </c>
      <c r="EO129" s="36" t="s">
        <v>503</v>
      </c>
      <c r="EP129" s="36">
        <v>10</v>
      </c>
      <c r="EQ129" s="36" t="s">
        <v>541</v>
      </c>
      <c r="ER129" s="36" t="s">
        <v>543</v>
      </c>
      <c r="ES129" s="36">
        <v>1</v>
      </c>
      <c r="ET129" s="36" t="s">
        <v>511</v>
      </c>
      <c r="EU129" s="36">
        <v>2</v>
      </c>
      <c r="EV129" s="36" t="s">
        <v>512</v>
      </c>
      <c r="EW129" s="36">
        <v>6.04</v>
      </c>
      <c r="EX129" s="36">
        <v>9.86</v>
      </c>
      <c r="EY129" s="36">
        <v>5.08</v>
      </c>
      <c r="EZ129" s="36">
        <v>17.25</v>
      </c>
      <c r="FA129" s="36" t="s">
        <v>513</v>
      </c>
      <c r="TW129" s="36" t="s">
        <v>523</v>
      </c>
      <c r="TX129" s="36" t="s">
        <v>515</v>
      </c>
      <c r="TY129" s="36">
        <v>1</v>
      </c>
      <c r="TZ129" s="36" t="s">
        <v>541</v>
      </c>
      <c r="UA129" s="36" t="s">
        <v>543</v>
      </c>
      <c r="UB129" s="36">
        <v>1</v>
      </c>
      <c r="UC129" s="36" t="s">
        <v>511</v>
      </c>
      <c r="UD129" s="36">
        <v>3</v>
      </c>
      <c r="UE129" s="36" t="s">
        <v>516</v>
      </c>
      <c r="UF129" s="36">
        <v>10.53</v>
      </c>
      <c r="UG129" s="36">
        <v>14.28</v>
      </c>
      <c r="UH129" s="36">
        <v>7.82</v>
      </c>
      <c r="UI129" s="36">
        <v>19.239999999999998</v>
      </c>
      <c r="UJ129" s="36" t="s">
        <v>513</v>
      </c>
      <c r="VY129" s="36">
        <v>13.27</v>
      </c>
      <c r="VZ129" s="36">
        <v>15.53</v>
      </c>
      <c r="WA129" s="36">
        <v>12.77</v>
      </c>
      <c r="WB129" s="36">
        <v>19.75</v>
      </c>
      <c r="WC129" s="36" t="s">
        <v>513</v>
      </c>
      <c r="ZF129" s="36">
        <v>9.06</v>
      </c>
      <c r="ZG129" s="36">
        <v>13.39</v>
      </c>
      <c r="ZH129" s="36">
        <v>7.46</v>
      </c>
      <c r="ZI129" s="36">
        <v>18.52</v>
      </c>
      <c r="ZJ129" s="36" t="s">
        <v>513</v>
      </c>
      <c r="AAY129" s="36">
        <v>12.38</v>
      </c>
      <c r="AAZ129" s="36">
        <v>14.19</v>
      </c>
      <c r="ABA129" s="36">
        <v>7.1</v>
      </c>
      <c r="ABB129" s="36">
        <v>18.89</v>
      </c>
      <c r="ABC129" s="36" t="s">
        <v>513</v>
      </c>
      <c r="AEF129" s="36">
        <v>8.94</v>
      </c>
      <c r="AEG129" s="36">
        <v>11.35</v>
      </c>
      <c r="AEH129" s="36">
        <v>4.26</v>
      </c>
      <c r="AEI129" s="36">
        <v>18.98</v>
      </c>
      <c r="AEJ129" s="36" t="s">
        <v>513</v>
      </c>
      <c r="AFY129" s="36">
        <v>10.78</v>
      </c>
      <c r="AFZ129" s="36">
        <v>10.71</v>
      </c>
      <c r="AGA129" s="36">
        <v>6.27</v>
      </c>
      <c r="AGB129" s="36">
        <v>16.62</v>
      </c>
      <c r="AGC129" s="36" t="s">
        <v>513</v>
      </c>
    </row>
    <row r="130" spans="1:861" x14ac:dyDescent="0.2">
      <c r="A130" s="4">
        <v>137</v>
      </c>
      <c r="B130" s="5" t="s">
        <v>1091</v>
      </c>
      <c r="C130" s="26">
        <f t="shared" si="123"/>
        <v>462.33666666666664</v>
      </c>
      <c r="D130" s="4">
        <f t="shared" si="93"/>
        <v>0</v>
      </c>
      <c r="E130" s="35">
        <f t="shared" si="122"/>
        <v>462.33666666666664</v>
      </c>
      <c r="F130" s="4">
        <v>108237</v>
      </c>
      <c r="G130" s="5" t="s">
        <v>973</v>
      </c>
      <c r="H130" s="5" t="s">
        <v>974</v>
      </c>
      <c r="I130" s="5" t="s">
        <v>499</v>
      </c>
      <c r="J130" s="4" t="s">
        <v>500</v>
      </c>
      <c r="K130" s="5" t="s">
        <v>501</v>
      </c>
      <c r="L130" s="5" t="s">
        <v>1047</v>
      </c>
      <c r="M130" s="4" t="s">
        <v>504</v>
      </c>
      <c r="N130" s="5" t="s">
        <v>608</v>
      </c>
      <c r="O130" s="4" t="s">
        <v>1052</v>
      </c>
      <c r="Q130" s="6">
        <f>CHOOSE(MATCH(M130,{"P";"S";"ST2S";"STMG";"ES";"L";"DAEU";"STL";"STI2D";"SCI";"PA";"STAV"},0),0,100,15,0,5,0,0,10,0,20,10,10)</f>
        <v>100</v>
      </c>
      <c r="R130" s="4">
        <v>1</v>
      </c>
      <c r="S130" s="4">
        <v>1</v>
      </c>
      <c r="T130" s="4">
        <v>1</v>
      </c>
      <c r="U130" s="4">
        <f t="shared" si="95"/>
        <v>1</v>
      </c>
      <c r="V130" s="4">
        <v>4</v>
      </c>
      <c r="W130" s="10">
        <f t="shared" si="96"/>
        <v>50</v>
      </c>
      <c r="X130" s="5" t="s">
        <v>975</v>
      </c>
      <c r="Y130" s="4" t="s">
        <v>509</v>
      </c>
      <c r="Z130" s="12">
        <f>CHOOSE(MATCH(Y130,{"Faible";"Moyen";"Assez bon";"Bon";"Très bon"},0),-5,0,0,5,10)</f>
        <v>0</v>
      </c>
      <c r="AA130" s="15">
        <v>16.100000000000001</v>
      </c>
      <c r="AB130" s="4">
        <v>3</v>
      </c>
      <c r="AC130" s="4">
        <v>10.7</v>
      </c>
      <c r="AD130" s="4">
        <f t="shared" si="97"/>
        <v>5.4000000000000021</v>
      </c>
      <c r="AE130" s="4">
        <f t="shared" si="98"/>
        <v>27</v>
      </c>
      <c r="AF130" s="12">
        <f t="shared" si="99"/>
        <v>86.100000000000009</v>
      </c>
      <c r="AG130" s="4">
        <v>14.5</v>
      </c>
      <c r="AH130" s="4">
        <v>3</v>
      </c>
      <c r="AI130" s="4">
        <v>11.4</v>
      </c>
      <c r="AJ130" s="4">
        <f t="shared" si="100"/>
        <v>3.0999999999999996</v>
      </c>
      <c r="AK130" s="4">
        <f t="shared" si="101"/>
        <v>27</v>
      </c>
      <c r="AL130" s="12">
        <f t="shared" si="102"/>
        <v>76.7</v>
      </c>
      <c r="AM130" s="5">
        <v>13.7</v>
      </c>
      <c r="AN130" s="4">
        <v>7</v>
      </c>
      <c r="AO130" s="4">
        <v>11.7</v>
      </c>
      <c r="AP130" s="4">
        <f t="shared" si="103"/>
        <v>2</v>
      </c>
      <c r="AQ130" s="4">
        <f t="shared" si="124"/>
        <v>23</v>
      </c>
      <c r="AR130" s="12">
        <f t="shared" si="105"/>
        <v>68.099999999999994</v>
      </c>
      <c r="AS130" s="20">
        <f t="shared" si="106"/>
        <v>230.9</v>
      </c>
      <c r="AT130" s="4">
        <v>18</v>
      </c>
      <c r="AU130" s="4">
        <v>11</v>
      </c>
      <c r="AV130" s="4">
        <v>15</v>
      </c>
      <c r="AW130" s="24">
        <f t="shared" si="107"/>
        <v>252.9</v>
      </c>
      <c r="AX130" s="28">
        <f t="shared" si="108"/>
        <v>402.9</v>
      </c>
      <c r="AY130" s="41">
        <f t="shared" si="109"/>
        <v>14.143333333333333</v>
      </c>
      <c r="AZ130" s="41">
        <f t="shared" si="110"/>
        <v>13.270000000000001</v>
      </c>
      <c r="BA130" s="9">
        <f t="shared" si="111"/>
        <v>0.8733333333333313</v>
      </c>
      <c r="BB130" s="43">
        <f t="shared" si="112"/>
        <v>44.176666666666662</v>
      </c>
      <c r="BC130" s="41">
        <f t="shared" si="113"/>
        <v>13.049999999999999</v>
      </c>
      <c r="BD130" s="41">
        <f t="shared" si="114"/>
        <v>12.96</v>
      </c>
      <c r="BE130" s="9">
        <f t="shared" si="115"/>
        <v>8.9999999999998082E-2</v>
      </c>
      <c r="BF130" s="43">
        <f t="shared" si="116"/>
        <v>39.33</v>
      </c>
      <c r="BG130" s="41">
        <f t="shared" si="117"/>
        <v>12.1</v>
      </c>
      <c r="BH130" s="41">
        <f t="shared" si="118"/>
        <v>12.566666666666665</v>
      </c>
      <c r="BI130" s="9">
        <f t="shared" si="119"/>
        <v>-0.46666666666666501</v>
      </c>
      <c r="BJ130" s="43">
        <f t="shared" si="120"/>
        <v>35.366666666666667</v>
      </c>
      <c r="BK130" s="45">
        <f t="shared" si="121"/>
        <v>118.87333333333333</v>
      </c>
      <c r="BL130" s="36">
        <v>14.5</v>
      </c>
      <c r="BM130" s="36">
        <v>3</v>
      </c>
      <c r="BN130" s="36">
        <v>30</v>
      </c>
      <c r="BO130" s="36">
        <v>13.7</v>
      </c>
      <c r="BP130" s="36">
        <v>7</v>
      </c>
      <c r="BQ130" s="36">
        <v>30</v>
      </c>
      <c r="DZ130" s="36">
        <v>18</v>
      </c>
      <c r="EA130" s="36">
        <v>11</v>
      </c>
      <c r="EC130" s="36">
        <v>15</v>
      </c>
      <c r="EN130" s="36" t="s">
        <v>510</v>
      </c>
      <c r="EO130" s="36" t="s">
        <v>503</v>
      </c>
      <c r="EP130" s="36">
        <v>10</v>
      </c>
      <c r="EQ130" s="36" t="s">
        <v>504</v>
      </c>
      <c r="ER130" s="36" t="s">
        <v>506</v>
      </c>
      <c r="ES130" s="36">
        <v>1</v>
      </c>
      <c r="ET130" s="36" t="s">
        <v>511</v>
      </c>
      <c r="EU130" s="36">
        <v>2</v>
      </c>
      <c r="EV130" s="36" t="s">
        <v>512</v>
      </c>
      <c r="EW130" s="36">
        <v>16.100000000000001</v>
      </c>
      <c r="EX130" s="36">
        <v>10.7</v>
      </c>
      <c r="EY130" s="36">
        <v>3.48</v>
      </c>
      <c r="EZ130" s="36">
        <v>18.670000000000002</v>
      </c>
      <c r="FA130" s="36" t="s">
        <v>513</v>
      </c>
      <c r="FB130" s="36">
        <v>14.5</v>
      </c>
      <c r="FC130" s="36">
        <v>11.4</v>
      </c>
      <c r="FD130" s="36">
        <v>7.5</v>
      </c>
      <c r="FE130" s="36">
        <v>18</v>
      </c>
      <c r="FF130" s="36" t="s">
        <v>513</v>
      </c>
      <c r="FG130" s="36">
        <v>13.7</v>
      </c>
      <c r="FH130" s="36">
        <v>11.7</v>
      </c>
      <c r="FI130" s="36">
        <v>6.1</v>
      </c>
      <c r="FJ130" s="36">
        <v>18.3</v>
      </c>
      <c r="FK130" s="36" t="s">
        <v>513</v>
      </c>
      <c r="TW130" s="36" t="s">
        <v>523</v>
      </c>
      <c r="TX130" s="36" t="s">
        <v>515</v>
      </c>
      <c r="TY130" s="36">
        <v>1</v>
      </c>
      <c r="TZ130" s="36" t="s">
        <v>504</v>
      </c>
      <c r="UA130" s="36" t="s">
        <v>506</v>
      </c>
      <c r="UB130" s="36">
        <v>1</v>
      </c>
      <c r="UC130" s="36" t="s">
        <v>511</v>
      </c>
      <c r="UD130" s="36">
        <v>3</v>
      </c>
      <c r="UE130" s="36" t="s">
        <v>516</v>
      </c>
      <c r="UF130" s="36">
        <v>14.65</v>
      </c>
      <c r="UG130" s="36">
        <v>12.85</v>
      </c>
      <c r="UH130" s="36">
        <v>4.96</v>
      </c>
      <c r="UI130" s="36">
        <v>18.78</v>
      </c>
      <c r="UJ130" s="36" t="s">
        <v>513</v>
      </c>
      <c r="UK130" s="36">
        <v>14.35</v>
      </c>
      <c r="UL130" s="36">
        <v>12.88</v>
      </c>
      <c r="UM130" s="36">
        <v>7.65</v>
      </c>
      <c r="UN130" s="36">
        <v>17.21</v>
      </c>
      <c r="UO130" s="36" t="s">
        <v>513</v>
      </c>
      <c r="UP130" s="36">
        <v>11.8</v>
      </c>
      <c r="UQ130" s="36">
        <v>13.7</v>
      </c>
      <c r="UR130" s="36">
        <v>10</v>
      </c>
      <c r="US130" s="36">
        <v>17.8</v>
      </c>
      <c r="UT130" s="36" t="s">
        <v>513</v>
      </c>
      <c r="ZF130" s="36">
        <v>13.67</v>
      </c>
      <c r="ZG130" s="36">
        <v>13.33</v>
      </c>
      <c r="ZH130" s="36">
        <v>4.38</v>
      </c>
      <c r="ZI130" s="36">
        <v>18.05</v>
      </c>
      <c r="ZJ130" s="36" t="s">
        <v>513</v>
      </c>
      <c r="ZK130" s="36">
        <v>13.23</v>
      </c>
      <c r="ZL130" s="36">
        <v>13.75</v>
      </c>
      <c r="ZM130" s="36">
        <v>4.38</v>
      </c>
      <c r="ZN130" s="36">
        <v>18.559999999999999</v>
      </c>
      <c r="ZO130" s="36" t="s">
        <v>513</v>
      </c>
      <c r="ZP130" s="36">
        <v>12.8</v>
      </c>
      <c r="ZQ130" s="36">
        <v>12.6</v>
      </c>
      <c r="ZR130" s="36">
        <v>5.4</v>
      </c>
      <c r="ZS130" s="36">
        <v>19.8</v>
      </c>
      <c r="ZT130" s="36" t="s">
        <v>513</v>
      </c>
      <c r="AEF130" s="36">
        <v>14.11</v>
      </c>
      <c r="AEG130" s="36">
        <v>13.63</v>
      </c>
      <c r="AEH130" s="36">
        <v>6.55</v>
      </c>
      <c r="AEI130" s="36">
        <v>19.47</v>
      </c>
      <c r="AEJ130" s="36" t="s">
        <v>513</v>
      </c>
      <c r="AEK130" s="36">
        <v>11.57</v>
      </c>
      <c r="AEL130" s="36">
        <v>12.25</v>
      </c>
      <c r="AEM130" s="36">
        <v>3.63</v>
      </c>
      <c r="AEN130" s="36">
        <v>17.25</v>
      </c>
      <c r="AEO130" s="36" t="s">
        <v>513</v>
      </c>
      <c r="AEP130" s="36">
        <v>11.7</v>
      </c>
      <c r="AEQ130" s="36">
        <v>11.4</v>
      </c>
      <c r="AER130" s="36">
        <v>6.8</v>
      </c>
      <c r="AES130" s="36">
        <v>16.600000000000001</v>
      </c>
      <c r="AET130" s="36" t="s">
        <v>513</v>
      </c>
    </row>
    <row r="131" spans="1:861" x14ac:dyDescent="0.2">
      <c r="A131" s="4">
        <v>137</v>
      </c>
      <c r="B131" s="5" t="s">
        <v>1091</v>
      </c>
      <c r="C131" s="26">
        <f t="shared" si="123"/>
        <v>473.74833333333333</v>
      </c>
      <c r="D131" s="4">
        <f t="shared" ref="D131:D162" si="125">Z131</f>
        <v>0</v>
      </c>
      <c r="E131" s="35">
        <f t="shared" si="122"/>
        <v>473.74833333333333</v>
      </c>
      <c r="F131" s="4">
        <v>108238</v>
      </c>
      <c r="G131" s="5" t="s">
        <v>976</v>
      </c>
      <c r="H131" s="5" t="s">
        <v>977</v>
      </c>
      <c r="I131" s="5" t="s">
        <v>499</v>
      </c>
      <c r="J131" s="4" t="s">
        <v>500</v>
      </c>
      <c r="K131" s="5" t="s">
        <v>501</v>
      </c>
      <c r="L131" s="5" t="s">
        <v>1047</v>
      </c>
      <c r="M131" s="4" t="s">
        <v>504</v>
      </c>
      <c r="N131" s="5" t="s">
        <v>608</v>
      </c>
      <c r="O131" s="4" t="s">
        <v>1052</v>
      </c>
      <c r="Q131" s="6">
        <f>CHOOSE(MATCH(M131,{"P";"S";"ST2S";"STMG";"ES";"L";"DAEU";"STL";"STI2D";"SCI";"PA";"STAV"},0),0,100,15,0,5,0,0,10,0,20,10,10)</f>
        <v>100</v>
      </c>
      <c r="R131" s="4">
        <v>1</v>
      </c>
      <c r="S131" s="4">
        <v>1</v>
      </c>
      <c r="T131" s="4">
        <v>1</v>
      </c>
      <c r="U131" s="4">
        <f t="shared" ref="U131:U162" si="126">5-V131</f>
        <v>1</v>
      </c>
      <c r="V131" s="4">
        <v>4</v>
      </c>
      <c r="W131" s="10">
        <f t="shared" ref="W131:W162" si="127">200/SUM(R131:U131)</f>
        <v>50</v>
      </c>
      <c r="X131" s="5" t="s">
        <v>978</v>
      </c>
      <c r="Y131" s="4" t="s">
        <v>509</v>
      </c>
      <c r="Z131" s="12">
        <f>CHOOSE(MATCH(Y131,{"Faible";"Moyen";"Assez bon";"Bon";"Très bon"},0),-5,0,0,5,10)</f>
        <v>0</v>
      </c>
      <c r="AA131" s="15">
        <v>15.29</v>
      </c>
      <c r="AB131" s="4">
        <v>5</v>
      </c>
      <c r="AC131" s="4">
        <v>10.7</v>
      </c>
      <c r="AD131" s="4">
        <f t="shared" ref="AD131:AD162" si="128">AA131-AC131</f>
        <v>4.59</v>
      </c>
      <c r="AE131" s="4">
        <f t="shared" ref="AE131:AE162" si="129">30-AB131</f>
        <v>25</v>
      </c>
      <c r="AF131" s="12">
        <f t="shared" ref="AF131:AF162" si="130">AA131*3+AD131*2+AE131</f>
        <v>80.05</v>
      </c>
      <c r="AG131" s="4">
        <v>14.5</v>
      </c>
      <c r="AH131" s="4">
        <v>3</v>
      </c>
      <c r="AI131" s="4">
        <v>11.4</v>
      </c>
      <c r="AJ131" s="4">
        <f t="shared" ref="AJ131:AJ162" si="131">AG131-AI131</f>
        <v>3.0999999999999996</v>
      </c>
      <c r="AK131" s="4">
        <f t="shared" ref="AK131:AK162" si="132">30-AH131</f>
        <v>27</v>
      </c>
      <c r="AL131" s="12">
        <f t="shared" ref="AL131:AL162" si="133">AG131*3+AJ131*2+AK131</f>
        <v>76.7</v>
      </c>
      <c r="AM131" s="5">
        <v>13</v>
      </c>
      <c r="AN131" s="4">
        <v>9</v>
      </c>
      <c r="AO131" s="4">
        <v>11.7</v>
      </c>
      <c r="AP131" s="4">
        <f t="shared" ref="AP131:AP162" si="134">AM131-AO131</f>
        <v>1.3000000000000007</v>
      </c>
      <c r="AQ131" s="4">
        <f t="shared" si="124"/>
        <v>21</v>
      </c>
      <c r="AR131" s="12">
        <f t="shared" ref="AR131:AR162" si="135">AM131*3+AP131*2+AQ131</f>
        <v>62.6</v>
      </c>
      <c r="AS131" s="20">
        <f t="shared" ref="AS131:AS162" si="136">AF131+AL131+AR131</f>
        <v>219.35</v>
      </c>
      <c r="AT131" s="4">
        <v>20</v>
      </c>
      <c r="AU131" s="4">
        <v>11</v>
      </c>
      <c r="AV131" s="4">
        <v>20</v>
      </c>
      <c r="AW131" s="24">
        <f t="shared" ref="AW131:AW162" si="137">AS131+(AT131+AU131+AV131)/2</f>
        <v>244.85</v>
      </c>
      <c r="AX131" s="28">
        <f t="shared" ref="AX131:AX162" si="138">AW131+W131+Q131</f>
        <v>394.85</v>
      </c>
      <c r="AY131" s="41">
        <f t="shared" ref="AY131:AY162" si="139">(UF131+ZF131+AEF131)/3</f>
        <v>17.116666666666667</v>
      </c>
      <c r="AZ131" s="41">
        <f t="shared" ref="AZ131:AZ162" si="140">(UG131+ZG131+AEG131)/3</f>
        <v>14.163333333333334</v>
      </c>
      <c r="BA131" s="9">
        <f t="shared" ref="BA131:BA162" si="141">AY131-AZ131</f>
        <v>2.9533333333333331</v>
      </c>
      <c r="BB131" s="43">
        <f t="shared" ref="BB131:BB162" si="142">AY131*3+BA131*2</f>
        <v>57.256666666666668</v>
      </c>
      <c r="BC131" s="41">
        <f t="shared" ref="BC131:BC162" si="143">(UK131+ZK131+AEK131)/3</f>
        <v>15.293333333333335</v>
      </c>
      <c r="BD131" s="41">
        <f t="shared" ref="BD131:BD162" si="144">(UL131+ZL131+AEL131)/3</f>
        <v>13.446666666666665</v>
      </c>
      <c r="BE131" s="9">
        <f t="shared" ref="BE131:BE162" si="145">BC131-BD131</f>
        <v>1.8466666666666693</v>
      </c>
      <c r="BF131" s="43">
        <f t="shared" ref="BF131:BF162" si="146">BC131*3+BE131*2</f>
        <v>49.573333333333338</v>
      </c>
      <c r="BG131" s="41">
        <f t="shared" ref="BG131:BG162" si="147">(UP131+ZP131+AEP131)/3</f>
        <v>15.833333333333334</v>
      </c>
      <c r="BH131" s="41">
        <f t="shared" ref="BH131:BH162" si="148">(UQ131+ZQ131+AEQ131)/3</f>
        <v>14.1</v>
      </c>
      <c r="BI131" s="9">
        <f t="shared" ref="BI131:BI162" si="149">BG131-BH131</f>
        <v>1.7333333333333343</v>
      </c>
      <c r="BJ131" s="43">
        <f t="shared" ref="BJ131:BJ162" si="150">BG131*3+BI131*2</f>
        <v>50.966666666666669</v>
      </c>
      <c r="BK131" s="45">
        <f t="shared" ref="BK131:BK162" si="151">BB131+BF131+BJ131</f>
        <v>157.79666666666668</v>
      </c>
      <c r="BL131" s="36">
        <v>14.5</v>
      </c>
      <c r="BM131" s="36">
        <v>3</v>
      </c>
      <c r="BN131" s="36">
        <v>30</v>
      </c>
      <c r="BO131" s="36">
        <v>13</v>
      </c>
      <c r="BP131" s="36">
        <v>9</v>
      </c>
      <c r="BQ131" s="36">
        <v>30</v>
      </c>
      <c r="DZ131" s="36">
        <v>20</v>
      </c>
      <c r="EA131" s="36">
        <v>11</v>
      </c>
      <c r="EC131" s="36">
        <v>20</v>
      </c>
      <c r="EN131" s="36" t="s">
        <v>510</v>
      </c>
      <c r="EO131" s="36" t="s">
        <v>503</v>
      </c>
      <c r="EP131" s="36">
        <v>10</v>
      </c>
      <c r="EQ131" s="36" t="s">
        <v>504</v>
      </c>
      <c r="ER131" s="36" t="s">
        <v>506</v>
      </c>
      <c r="ES131" s="36">
        <v>1</v>
      </c>
      <c r="ET131" s="36" t="s">
        <v>511</v>
      </c>
      <c r="EU131" s="36">
        <v>2</v>
      </c>
      <c r="EV131" s="36" t="s">
        <v>512</v>
      </c>
      <c r="EW131" s="36">
        <v>15.29</v>
      </c>
      <c r="EX131" s="36">
        <v>10.7</v>
      </c>
      <c r="EY131" s="36">
        <v>3.48</v>
      </c>
      <c r="EZ131" s="36">
        <v>18.670000000000002</v>
      </c>
      <c r="FA131" s="36" t="s">
        <v>513</v>
      </c>
      <c r="FB131" s="36">
        <v>14.5</v>
      </c>
      <c r="FC131" s="36">
        <v>11.4</v>
      </c>
      <c r="FD131" s="36">
        <v>7.5</v>
      </c>
      <c r="FE131" s="36">
        <v>18</v>
      </c>
      <c r="FF131" s="36" t="s">
        <v>513</v>
      </c>
      <c r="FG131" s="36">
        <v>13</v>
      </c>
      <c r="FH131" s="36">
        <v>11.7</v>
      </c>
      <c r="FI131" s="36">
        <v>6.1</v>
      </c>
      <c r="FJ131" s="36">
        <v>18.3</v>
      </c>
      <c r="FK131" s="36" t="s">
        <v>513</v>
      </c>
      <c r="TW131" s="36" t="s">
        <v>523</v>
      </c>
      <c r="TX131" s="36" t="s">
        <v>515</v>
      </c>
      <c r="TY131" s="36">
        <v>1</v>
      </c>
      <c r="TZ131" s="36" t="s">
        <v>504</v>
      </c>
      <c r="UA131" s="36" t="s">
        <v>506</v>
      </c>
      <c r="UB131" s="36">
        <v>1</v>
      </c>
      <c r="UC131" s="36" t="s">
        <v>511</v>
      </c>
      <c r="UD131" s="36">
        <v>3</v>
      </c>
      <c r="UE131" s="36" t="s">
        <v>516</v>
      </c>
      <c r="UF131" s="36">
        <v>19.350000000000001</v>
      </c>
      <c r="UG131" s="36">
        <v>16.05</v>
      </c>
      <c r="UH131" s="36">
        <v>10.36</v>
      </c>
      <c r="UI131" s="36">
        <v>19.8</v>
      </c>
      <c r="UJ131" s="36" t="s">
        <v>513</v>
      </c>
      <c r="UK131" s="36">
        <v>14.88</v>
      </c>
      <c r="UL131" s="36">
        <v>14.35</v>
      </c>
      <c r="UM131" s="36">
        <v>9.5299999999999994</v>
      </c>
      <c r="UN131" s="36">
        <v>18.440000000000001</v>
      </c>
      <c r="UO131" s="36" t="s">
        <v>513</v>
      </c>
      <c r="UP131" s="36">
        <v>15</v>
      </c>
      <c r="UQ131" s="36">
        <v>13</v>
      </c>
      <c r="UR131" s="36">
        <v>10.1</v>
      </c>
      <c r="US131" s="36">
        <v>15.5</v>
      </c>
      <c r="UT131" s="36" t="s">
        <v>513</v>
      </c>
      <c r="ZF131" s="36">
        <v>15</v>
      </c>
      <c r="ZG131" s="36">
        <v>12.87</v>
      </c>
      <c r="ZH131" s="36">
        <v>5</v>
      </c>
      <c r="ZI131" s="36">
        <v>17</v>
      </c>
      <c r="ZJ131" s="36" t="s">
        <v>513</v>
      </c>
      <c r="ZK131" s="36">
        <v>17.03</v>
      </c>
      <c r="ZL131" s="36">
        <v>14.37</v>
      </c>
      <c r="ZM131" s="36">
        <v>4.5</v>
      </c>
      <c r="ZN131" s="36">
        <v>17.03</v>
      </c>
      <c r="ZO131" s="36" t="s">
        <v>513</v>
      </c>
      <c r="ZP131" s="36">
        <v>16.2</v>
      </c>
      <c r="ZQ131" s="36">
        <v>14</v>
      </c>
      <c r="ZR131" s="36">
        <v>12</v>
      </c>
      <c r="ZS131" s="36">
        <v>16.5</v>
      </c>
      <c r="ZT131" s="36" t="s">
        <v>513</v>
      </c>
      <c r="AEF131" s="36">
        <v>17</v>
      </c>
      <c r="AEG131" s="36">
        <v>13.57</v>
      </c>
      <c r="AEH131" s="36">
        <v>4</v>
      </c>
      <c r="AEI131" s="36">
        <v>20</v>
      </c>
      <c r="AEJ131" s="36" t="s">
        <v>513</v>
      </c>
      <c r="AEK131" s="36">
        <v>13.97</v>
      </c>
      <c r="AEL131" s="36">
        <v>11.62</v>
      </c>
      <c r="AEM131" s="36">
        <v>1</v>
      </c>
      <c r="AEN131" s="36">
        <v>16.38</v>
      </c>
      <c r="AEO131" s="36" t="s">
        <v>513</v>
      </c>
      <c r="AEP131" s="36">
        <v>16.3</v>
      </c>
      <c r="AEQ131" s="36">
        <v>15.3</v>
      </c>
      <c r="AER131" s="36">
        <v>11.3</v>
      </c>
      <c r="AES131" s="36">
        <v>19</v>
      </c>
      <c r="AET131" s="36" t="s">
        <v>513</v>
      </c>
    </row>
    <row r="132" spans="1:861" x14ac:dyDescent="0.2">
      <c r="A132" s="4">
        <v>137</v>
      </c>
      <c r="B132" s="5" t="s">
        <v>1091</v>
      </c>
      <c r="C132" s="26">
        <f t="shared" si="123"/>
        <v>427.33166666666665</v>
      </c>
      <c r="D132" s="4">
        <f t="shared" si="125"/>
        <v>10</v>
      </c>
      <c r="E132" s="35">
        <f t="shared" si="122"/>
        <v>437.33166666666665</v>
      </c>
      <c r="F132" s="4">
        <v>108255</v>
      </c>
      <c r="G132" s="5" t="s">
        <v>979</v>
      </c>
      <c r="H132" s="5" t="s">
        <v>980</v>
      </c>
      <c r="I132" s="5" t="s">
        <v>499</v>
      </c>
      <c r="J132" s="4" t="s">
        <v>500</v>
      </c>
      <c r="K132" s="5" t="s">
        <v>501</v>
      </c>
      <c r="L132" s="5" t="s">
        <v>1047</v>
      </c>
      <c r="M132" s="4" t="s">
        <v>504</v>
      </c>
      <c r="N132" s="5" t="s">
        <v>604</v>
      </c>
      <c r="O132" s="4" t="s">
        <v>1052</v>
      </c>
      <c r="Q132" s="6">
        <f>CHOOSE(MATCH(M132,{"P";"S";"ST2S";"STMG";"ES";"L";"DAEU";"STL";"STI2D";"SCI";"PA";"STAV"},0),0,100,15,0,5,0,0,10,0,20,10,10)</f>
        <v>100</v>
      </c>
      <c r="R132" s="4">
        <v>2</v>
      </c>
      <c r="S132" s="4">
        <v>1</v>
      </c>
      <c r="T132" s="4">
        <v>1</v>
      </c>
      <c r="U132" s="4">
        <f t="shared" si="126"/>
        <v>1</v>
      </c>
      <c r="V132" s="4">
        <v>4</v>
      </c>
      <c r="W132" s="10">
        <f t="shared" si="127"/>
        <v>40</v>
      </c>
      <c r="X132" s="5" t="s">
        <v>981</v>
      </c>
      <c r="Y132" s="4" t="s">
        <v>566</v>
      </c>
      <c r="Z132" s="12">
        <f>CHOOSE(MATCH(Y132,{"Faible";"Moyen";"Assez bon";"Bon";"Très bon"},0),-5,0,0,5,10)</f>
        <v>10</v>
      </c>
      <c r="AA132" s="15">
        <v>14.56</v>
      </c>
      <c r="AB132" s="4">
        <v>10</v>
      </c>
      <c r="AC132" s="4">
        <v>13.54</v>
      </c>
      <c r="AD132" s="4">
        <f t="shared" si="128"/>
        <v>1.0200000000000014</v>
      </c>
      <c r="AE132" s="4">
        <f t="shared" si="129"/>
        <v>20</v>
      </c>
      <c r="AF132" s="12">
        <f t="shared" si="130"/>
        <v>65.72</v>
      </c>
      <c r="AG132" s="4">
        <v>17.3</v>
      </c>
      <c r="AH132" s="4">
        <v>4</v>
      </c>
      <c r="AI132" s="4">
        <v>14.7</v>
      </c>
      <c r="AJ132" s="4">
        <f t="shared" si="131"/>
        <v>2.6000000000000014</v>
      </c>
      <c r="AK132" s="4">
        <f t="shared" si="132"/>
        <v>26</v>
      </c>
      <c r="AL132" s="12">
        <f t="shared" si="133"/>
        <v>83.100000000000009</v>
      </c>
      <c r="AM132" s="5">
        <v>15</v>
      </c>
      <c r="AN132" s="4">
        <v>16</v>
      </c>
      <c r="AO132" s="4">
        <v>15.96</v>
      </c>
      <c r="AP132" s="4">
        <f t="shared" si="134"/>
        <v>-0.96000000000000085</v>
      </c>
      <c r="AQ132" s="4">
        <f t="shared" si="124"/>
        <v>14</v>
      </c>
      <c r="AR132" s="12">
        <f t="shared" si="135"/>
        <v>57.08</v>
      </c>
      <c r="AS132" s="20">
        <f t="shared" si="136"/>
        <v>205.89999999999998</v>
      </c>
      <c r="AT132" s="4">
        <v>13</v>
      </c>
      <c r="AU132" s="4">
        <v>11</v>
      </c>
      <c r="AV132" s="4">
        <v>15</v>
      </c>
      <c r="AW132" s="24">
        <f t="shared" si="137"/>
        <v>225.39999999999998</v>
      </c>
      <c r="AX132" s="28">
        <f t="shared" si="138"/>
        <v>365.4</v>
      </c>
      <c r="AY132" s="41">
        <f t="shared" si="139"/>
        <v>14.14</v>
      </c>
      <c r="AZ132" s="41">
        <f t="shared" si="140"/>
        <v>14.163333333333334</v>
      </c>
      <c r="BA132" s="9">
        <f t="shared" si="141"/>
        <v>-2.3333333333333428E-2</v>
      </c>
      <c r="BB132" s="43">
        <f t="shared" si="142"/>
        <v>42.373333333333335</v>
      </c>
      <c r="BC132" s="41">
        <f t="shared" si="143"/>
        <v>13.75</v>
      </c>
      <c r="BD132" s="41">
        <f t="shared" si="144"/>
        <v>13.446666666666665</v>
      </c>
      <c r="BE132" s="9">
        <f t="shared" si="145"/>
        <v>0.30333333333333456</v>
      </c>
      <c r="BF132" s="43">
        <f t="shared" si="146"/>
        <v>41.856666666666669</v>
      </c>
      <c r="BG132" s="41">
        <f t="shared" si="147"/>
        <v>13.566666666666668</v>
      </c>
      <c r="BH132" s="41">
        <f t="shared" si="148"/>
        <v>14.1</v>
      </c>
      <c r="BI132" s="9">
        <f t="shared" si="149"/>
        <v>-0.53333333333333144</v>
      </c>
      <c r="BJ132" s="43">
        <f t="shared" si="150"/>
        <v>39.63333333333334</v>
      </c>
      <c r="BK132" s="45">
        <f t="shared" si="151"/>
        <v>123.86333333333334</v>
      </c>
      <c r="BL132" s="36">
        <v>17.3</v>
      </c>
      <c r="BM132" s="36">
        <v>4</v>
      </c>
      <c r="BN132" s="36">
        <v>27</v>
      </c>
      <c r="BO132" s="36">
        <v>15</v>
      </c>
      <c r="BP132" s="36">
        <v>16</v>
      </c>
      <c r="BQ132" s="36">
        <v>27</v>
      </c>
      <c r="DZ132" s="36">
        <v>13</v>
      </c>
      <c r="EA132" s="36">
        <v>11</v>
      </c>
      <c r="EC132" s="36">
        <v>15</v>
      </c>
      <c r="EN132" s="36" t="s">
        <v>510</v>
      </c>
      <c r="EO132" s="36" t="s">
        <v>503</v>
      </c>
      <c r="EP132" s="36">
        <v>10</v>
      </c>
      <c r="EQ132" s="36" t="s">
        <v>504</v>
      </c>
      <c r="ER132" s="36" t="s">
        <v>506</v>
      </c>
      <c r="ES132" s="36">
        <v>1</v>
      </c>
      <c r="ET132" s="36" t="s">
        <v>511</v>
      </c>
      <c r="EU132" s="36">
        <v>2</v>
      </c>
      <c r="EV132" s="36" t="s">
        <v>512</v>
      </c>
      <c r="EW132" s="36">
        <v>14.56</v>
      </c>
      <c r="EX132" s="36">
        <v>13.54</v>
      </c>
      <c r="EY132" s="36">
        <v>7.34</v>
      </c>
      <c r="EZ132" s="36">
        <v>18.649999999999999</v>
      </c>
      <c r="FA132" s="36" t="s">
        <v>513</v>
      </c>
      <c r="FB132" s="36">
        <v>17.3</v>
      </c>
      <c r="FC132" s="36">
        <v>14.7</v>
      </c>
      <c r="FD132" s="36">
        <v>6.5</v>
      </c>
      <c r="FE132" s="36">
        <v>19.5</v>
      </c>
      <c r="FF132" s="36" t="s">
        <v>513</v>
      </c>
      <c r="FG132" s="36">
        <v>15</v>
      </c>
      <c r="FH132" s="36">
        <v>15.96</v>
      </c>
      <c r="FI132" s="36">
        <v>10.5</v>
      </c>
      <c r="FJ132" s="36">
        <v>20</v>
      </c>
      <c r="FK132" s="36" t="s">
        <v>513</v>
      </c>
      <c r="TW132" s="36" t="s">
        <v>523</v>
      </c>
      <c r="TX132" s="36" t="s">
        <v>515</v>
      </c>
      <c r="TY132" s="36">
        <v>1</v>
      </c>
      <c r="TZ132" s="36" t="s">
        <v>504</v>
      </c>
      <c r="UA132" s="36" t="s">
        <v>506</v>
      </c>
      <c r="UB132" s="36">
        <v>1</v>
      </c>
      <c r="UC132" s="36" t="s">
        <v>511</v>
      </c>
      <c r="UD132" s="36">
        <v>3</v>
      </c>
      <c r="UE132" s="36" t="s">
        <v>516</v>
      </c>
      <c r="UF132" s="36">
        <v>14.42</v>
      </c>
      <c r="UG132" s="36">
        <v>16.05</v>
      </c>
      <c r="UH132" s="36">
        <v>10.36</v>
      </c>
      <c r="UI132" s="36">
        <v>19.8</v>
      </c>
      <c r="UJ132" s="36" t="s">
        <v>513</v>
      </c>
      <c r="UK132" s="36">
        <v>12.5</v>
      </c>
      <c r="UL132" s="36">
        <v>14.35</v>
      </c>
      <c r="UM132" s="36">
        <v>9.5299999999999994</v>
      </c>
      <c r="UN132" s="36">
        <v>18.440000000000001</v>
      </c>
      <c r="UO132" s="36" t="s">
        <v>513</v>
      </c>
      <c r="UP132" s="36">
        <v>11.1</v>
      </c>
      <c r="UQ132" s="36">
        <v>13</v>
      </c>
      <c r="UR132" s="36">
        <v>10.1</v>
      </c>
      <c r="US132" s="36">
        <v>15.5</v>
      </c>
      <c r="UT132" s="36" t="s">
        <v>513</v>
      </c>
      <c r="ZF132" s="36">
        <v>13</v>
      </c>
      <c r="ZG132" s="36">
        <v>12.87</v>
      </c>
      <c r="ZH132" s="36">
        <v>5</v>
      </c>
      <c r="ZI132" s="36">
        <v>17</v>
      </c>
      <c r="ZJ132" s="36" t="s">
        <v>513</v>
      </c>
      <c r="ZK132" s="36">
        <v>13.47</v>
      </c>
      <c r="ZL132" s="36">
        <v>14.37</v>
      </c>
      <c r="ZM132" s="36">
        <v>4.5</v>
      </c>
      <c r="ZN132" s="36">
        <v>17.03</v>
      </c>
      <c r="ZO132" s="36" t="s">
        <v>513</v>
      </c>
      <c r="ZP132" s="36">
        <v>13.1</v>
      </c>
      <c r="ZQ132" s="36">
        <v>14</v>
      </c>
      <c r="ZR132" s="36">
        <v>12</v>
      </c>
      <c r="ZS132" s="36">
        <v>16.5</v>
      </c>
      <c r="ZT132" s="36" t="s">
        <v>513</v>
      </c>
      <c r="AEF132" s="36">
        <v>15</v>
      </c>
      <c r="AEG132" s="36">
        <v>13.57</v>
      </c>
      <c r="AEH132" s="36">
        <v>4</v>
      </c>
      <c r="AEI132" s="36">
        <v>20</v>
      </c>
      <c r="AEJ132" s="36" t="s">
        <v>513</v>
      </c>
      <c r="AEK132" s="36">
        <v>15.28</v>
      </c>
      <c r="AEL132" s="36">
        <v>11.62</v>
      </c>
      <c r="AEM132" s="36">
        <v>1</v>
      </c>
      <c r="AEN132" s="36">
        <v>16.38</v>
      </c>
      <c r="AEO132" s="36" t="s">
        <v>513</v>
      </c>
      <c r="AEP132" s="36">
        <v>16.5</v>
      </c>
      <c r="AEQ132" s="36">
        <v>15.3</v>
      </c>
      <c r="AER132" s="36">
        <v>11.3</v>
      </c>
      <c r="AES132" s="36">
        <v>19</v>
      </c>
      <c r="AET132" s="36" t="s">
        <v>513</v>
      </c>
    </row>
    <row r="133" spans="1:861" x14ac:dyDescent="0.2">
      <c r="A133" s="4">
        <v>137</v>
      </c>
      <c r="B133" s="5" t="s">
        <v>1090</v>
      </c>
      <c r="C133" s="26">
        <f t="shared" si="123"/>
        <v>194.40628205128203</v>
      </c>
      <c r="D133" s="4">
        <f t="shared" si="125"/>
        <v>5</v>
      </c>
      <c r="E133" s="35">
        <f t="shared" si="122"/>
        <v>199.40628205128203</v>
      </c>
      <c r="F133" s="4">
        <v>108264</v>
      </c>
      <c r="G133" s="5" t="s">
        <v>781</v>
      </c>
      <c r="H133" s="5" t="s">
        <v>782</v>
      </c>
      <c r="I133" s="5" t="s">
        <v>527</v>
      </c>
      <c r="J133" s="4" t="s">
        <v>507</v>
      </c>
      <c r="K133" s="5" t="s">
        <v>501</v>
      </c>
      <c r="L133" s="5" t="s">
        <v>1047</v>
      </c>
      <c r="M133" s="4" t="s">
        <v>504</v>
      </c>
      <c r="N133" s="5" t="s">
        <v>644</v>
      </c>
      <c r="O133" s="4" t="s">
        <v>1052</v>
      </c>
      <c r="Q133" s="6">
        <f>CHOOSE(MATCH(M133,{"P";"S";"ST2S";"STMG";"ES";"L";"DAEU";"STL";"STI2D";"SCI";"PA";"STAV"},0),0,100,15,0,5,0,0,10,0,20,10,10)</f>
        <v>100</v>
      </c>
      <c r="R133" s="4">
        <v>4</v>
      </c>
      <c r="S133" s="4">
        <v>3</v>
      </c>
      <c r="T133" s="4">
        <v>3</v>
      </c>
      <c r="U133" s="4">
        <f t="shared" si="126"/>
        <v>3</v>
      </c>
      <c r="V133" s="4">
        <v>2</v>
      </c>
      <c r="W133" s="10">
        <f t="shared" si="127"/>
        <v>15.384615384615385</v>
      </c>
      <c r="Y133" s="4" t="s">
        <v>568</v>
      </c>
      <c r="Z133" s="12">
        <f>CHOOSE(MATCH(Y133,{"Faible";"Moyen";"Assez bon";"Bon";"Très bon"},0),-5,0,0,5,10)</f>
        <v>5</v>
      </c>
      <c r="AA133" s="15">
        <v>3.71</v>
      </c>
      <c r="AB133" s="4">
        <v>27</v>
      </c>
      <c r="AC133" s="4">
        <v>10.66</v>
      </c>
      <c r="AD133" s="4">
        <f t="shared" si="128"/>
        <v>-6.95</v>
      </c>
      <c r="AE133" s="4">
        <f t="shared" si="129"/>
        <v>3</v>
      </c>
      <c r="AF133" s="12">
        <f t="shared" si="130"/>
        <v>0.22999999999999865</v>
      </c>
      <c r="AG133" s="4">
        <v>5.14</v>
      </c>
      <c r="AH133" s="4">
        <v>32</v>
      </c>
      <c r="AI133" s="4">
        <v>12.55</v>
      </c>
      <c r="AJ133" s="4">
        <f t="shared" si="131"/>
        <v>-7.410000000000001</v>
      </c>
      <c r="AK133" s="4">
        <f t="shared" si="132"/>
        <v>-2</v>
      </c>
      <c r="AL133" s="12">
        <f t="shared" si="133"/>
        <v>-1.4000000000000039</v>
      </c>
      <c r="AM133" s="5">
        <v>9</v>
      </c>
      <c r="AN133" s="4">
        <v>31</v>
      </c>
      <c r="AO133" s="4">
        <v>15</v>
      </c>
      <c r="AP133" s="4">
        <f t="shared" si="134"/>
        <v>-6</v>
      </c>
      <c r="AQ133" s="4">
        <f t="shared" si="124"/>
        <v>-1</v>
      </c>
      <c r="AR133" s="12">
        <f t="shared" si="135"/>
        <v>14</v>
      </c>
      <c r="AS133" s="20">
        <f t="shared" si="136"/>
        <v>12.829999999999995</v>
      </c>
      <c r="AT133" s="4">
        <v>13</v>
      </c>
      <c r="AU133" s="4">
        <v>4</v>
      </c>
      <c r="AV133" s="4">
        <v>14</v>
      </c>
      <c r="AW133" s="24">
        <f t="shared" si="137"/>
        <v>28.329999999999995</v>
      </c>
      <c r="AX133" s="28">
        <f t="shared" si="138"/>
        <v>143.71461538461537</v>
      </c>
      <c r="AY133" s="41">
        <f t="shared" si="139"/>
        <v>9.7866666666666671</v>
      </c>
      <c r="AZ133" s="41">
        <f t="shared" si="140"/>
        <v>9.4033333333333342</v>
      </c>
      <c r="BA133" s="9">
        <f t="shared" si="141"/>
        <v>0.38333333333333286</v>
      </c>
      <c r="BB133" s="43">
        <f t="shared" si="142"/>
        <v>30.126666666666665</v>
      </c>
      <c r="BC133" s="41">
        <f t="shared" si="143"/>
        <v>10.976666666666667</v>
      </c>
      <c r="BD133" s="41">
        <f t="shared" si="144"/>
        <v>11.93</v>
      </c>
      <c r="BE133" s="9">
        <f t="shared" si="145"/>
        <v>-0.95333333333333314</v>
      </c>
      <c r="BF133" s="43">
        <f t="shared" si="146"/>
        <v>31.023333333333333</v>
      </c>
      <c r="BG133" s="41">
        <f t="shared" si="147"/>
        <v>12.713333333333333</v>
      </c>
      <c r="BH133" s="41">
        <f t="shared" si="148"/>
        <v>11.666666666666666</v>
      </c>
      <c r="BI133" s="9">
        <f t="shared" si="149"/>
        <v>1.0466666666666669</v>
      </c>
      <c r="BJ133" s="43">
        <f t="shared" si="150"/>
        <v>40.233333333333334</v>
      </c>
      <c r="BK133" s="45">
        <f t="shared" si="151"/>
        <v>101.38333333333333</v>
      </c>
      <c r="BL133" s="36">
        <v>5.14</v>
      </c>
      <c r="BM133" s="36">
        <v>32</v>
      </c>
      <c r="BN133" s="36">
        <v>32</v>
      </c>
      <c r="BO133" s="36">
        <v>9</v>
      </c>
      <c r="BP133" s="36">
        <v>31</v>
      </c>
      <c r="BQ133" s="36">
        <v>32</v>
      </c>
      <c r="DZ133" s="36">
        <v>13</v>
      </c>
      <c r="EA133" s="36">
        <v>4</v>
      </c>
      <c r="EC133" s="36">
        <v>14</v>
      </c>
      <c r="EN133" s="36" t="s">
        <v>510</v>
      </c>
      <c r="EO133" s="36" t="s">
        <v>503</v>
      </c>
      <c r="EP133" s="36">
        <v>10</v>
      </c>
      <c r="EQ133" s="36" t="s">
        <v>504</v>
      </c>
      <c r="ER133" s="36" t="s">
        <v>506</v>
      </c>
      <c r="ES133" s="36">
        <v>1</v>
      </c>
      <c r="ET133" s="36" t="s">
        <v>511</v>
      </c>
      <c r="EU133" s="36">
        <v>2</v>
      </c>
      <c r="EV133" s="36" t="s">
        <v>512</v>
      </c>
      <c r="EW133" s="36">
        <v>3.71</v>
      </c>
      <c r="EX133" s="36">
        <v>10.66</v>
      </c>
      <c r="EY133" s="36">
        <v>2.2400000000000002</v>
      </c>
      <c r="EZ133" s="36">
        <v>17.22</v>
      </c>
      <c r="FA133" s="36" t="s">
        <v>513</v>
      </c>
      <c r="FB133" s="36">
        <v>5.14</v>
      </c>
      <c r="FC133" s="36">
        <v>12.55</v>
      </c>
      <c r="FD133" s="36">
        <v>5.14</v>
      </c>
      <c r="FE133" s="36">
        <v>19.14</v>
      </c>
      <c r="FF133" s="36" t="s">
        <v>513</v>
      </c>
      <c r="FG133" s="36">
        <v>9</v>
      </c>
      <c r="FH133" s="36">
        <v>15</v>
      </c>
      <c r="FI133" s="36">
        <v>9</v>
      </c>
      <c r="FJ133" s="36">
        <v>19</v>
      </c>
      <c r="FK133" s="36" t="s">
        <v>513</v>
      </c>
      <c r="TW133" s="36" t="s">
        <v>523</v>
      </c>
      <c r="TX133" s="36" t="s">
        <v>515</v>
      </c>
      <c r="TY133" s="36">
        <v>1</v>
      </c>
      <c r="TZ133" s="36" t="s">
        <v>504</v>
      </c>
      <c r="UA133" s="36" t="s">
        <v>506</v>
      </c>
      <c r="UB133" s="36">
        <v>1</v>
      </c>
      <c r="UC133" s="36" t="s">
        <v>511</v>
      </c>
      <c r="UD133" s="36">
        <v>3</v>
      </c>
      <c r="UE133" s="36" t="s">
        <v>516</v>
      </c>
      <c r="UF133" s="36">
        <v>8.24</v>
      </c>
      <c r="UG133" s="36">
        <v>9.52</v>
      </c>
      <c r="UH133" s="36">
        <v>5.04</v>
      </c>
      <c r="UI133" s="36">
        <v>15.55</v>
      </c>
      <c r="UJ133" s="36" t="s">
        <v>513</v>
      </c>
      <c r="UK133" s="36">
        <v>9.26</v>
      </c>
      <c r="UL133" s="36">
        <v>11.84</v>
      </c>
      <c r="UM133" s="36">
        <v>6.71</v>
      </c>
      <c r="UN133" s="36">
        <v>17.68</v>
      </c>
      <c r="UO133" s="36" t="s">
        <v>513</v>
      </c>
      <c r="UP133" s="36">
        <v>10.5</v>
      </c>
      <c r="UQ133" s="36">
        <v>11.32</v>
      </c>
      <c r="UR133" s="36">
        <v>5.25</v>
      </c>
      <c r="US133" s="36">
        <v>15.56</v>
      </c>
      <c r="UT133" s="36" t="s">
        <v>513</v>
      </c>
      <c r="ZF133" s="36">
        <v>11.25</v>
      </c>
      <c r="ZG133" s="36">
        <v>10.15</v>
      </c>
      <c r="ZH133" s="36">
        <v>6</v>
      </c>
      <c r="ZI133" s="36">
        <v>15.17</v>
      </c>
      <c r="ZJ133" s="36" t="s">
        <v>513</v>
      </c>
      <c r="ZK133" s="36">
        <v>12.38</v>
      </c>
      <c r="ZL133" s="36">
        <v>12.48</v>
      </c>
      <c r="ZM133" s="36">
        <v>8.6300000000000008</v>
      </c>
      <c r="ZN133" s="36">
        <v>18.75</v>
      </c>
      <c r="ZO133" s="36" t="s">
        <v>513</v>
      </c>
      <c r="ZP133" s="36">
        <v>15.59</v>
      </c>
      <c r="ZQ133" s="36">
        <v>13.4</v>
      </c>
      <c r="ZR133" s="36">
        <v>5.22</v>
      </c>
      <c r="ZS133" s="36">
        <v>18.059999999999999</v>
      </c>
      <c r="ZT133" s="36" t="s">
        <v>513</v>
      </c>
      <c r="AEF133" s="36">
        <v>9.8699999999999992</v>
      </c>
      <c r="AEG133" s="36">
        <v>8.5399999999999991</v>
      </c>
      <c r="AEH133" s="36">
        <v>1</v>
      </c>
      <c r="AEI133" s="36">
        <v>14.3</v>
      </c>
      <c r="AEJ133" s="36" t="s">
        <v>513</v>
      </c>
      <c r="AEK133" s="36">
        <v>11.29</v>
      </c>
      <c r="AEL133" s="36">
        <v>11.47</v>
      </c>
      <c r="AEM133" s="36">
        <v>4</v>
      </c>
      <c r="AEN133" s="36">
        <v>16.27</v>
      </c>
      <c r="AEO133" s="36" t="s">
        <v>513</v>
      </c>
      <c r="AEP133" s="36">
        <v>12.05</v>
      </c>
      <c r="AEQ133" s="36">
        <v>10.28</v>
      </c>
      <c r="AER133" s="36">
        <v>4.67</v>
      </c>
      <c r="AES133" s="36">
        <v>15.33</v>
      </c>
      <c r="AET133" s="36" t="s">
        <v>513</v>
      </c>
    </row>
    <row r="134" spans="1:861" x14ac:dyDescent="0.2">
      <c r="A134" s="4">
        <v>137</v>
      </c>
      <c r="B134" s="5" t="s">
        <v>1091</v>
      </c>
      <c r="C134" s="26">
        <f t="shared" si="123"/>
        <v>473.51333333333338</v>
      </c>
      <c r="D134" s="4">
        <f t="shared" si="125"/>
        <v>5</v>
      </c>
      <c r="E134" s="35">
        <f t="shared" ref="E134:E165" si="152">C134+D134</f>
        <v>478.51333333333338</v>
      </c>
      <c r="F134" s="4">
        <v>108267</v>
      </c>
      <c r="G134" s="5" t="s">
        <v>783</v>
      </c>
      <c r="H134" s="5" t="s">
        <v>784</v>
      </c>
      <c r="I134" s="5" t="s">
        <v>499</v>
      </c>
      <c r="J134" s="4" t="s">
        <v>500</v>
      </c>
      <c r="K134" s="5" t="s">
        <v>501</v>
      </c>
      <c r="L134" s="5" t="s">
        <v>1047</v>
      </c>
      <c r="M134" s="4" t="s">
        <v>504</v>
      </c>
      <c r="N134" s="5" t="s">
        <v>644</v>
      </c>
      <c r="O134" s="4" t="s">
        <v>1052</v>
      </c>
      <c r="Q134" s="6">
        <f>CHOOSE(MATCH(M134,{"P";"S";"ST2S";"STMG";"ES";"L";"DAEU";"STL";"STI2D";"SCI";"PA";"STAV"},0),0,100,15,0,5,0,0,10,0,20,10,10)</f>
        <v>100</v>
      </c>
      <c r="R134" s="4">
        <v>1</v>
      </c>
      <c r="S134" s="4">
        <v>1</v>
      </c>
      <c r="T134" s="4">
        <v>1</v>
      </c>
      <c r="U134" s="4">
        <f t="shared" si="126"/>
        <v>1</v>
      </c>
      <c r="V134" s="4">
        <v>4</v>
      </c>
      <c r="W134" s="10">
        <f t="shared" si="127"/>
        <v>50</v>
      </c>
      <c r="Y134" s="4" t="s">
        <v>568</v>
      </c>
      <c r="Z134" s="12">
        <f>CHOOSE(MATCH(Y134,{"Faible";"Moyen";"Assez bon";"Bon";"Très bon"},0),-5,0,0,5,10)</f>
        <v>5</v>
      </c>
      <c r="AA134" s="15">
        <v>16</v>
      </c>
      <c r="AB134" s="4">
        <v>4</v>
      </c>
      <c r="AC134" s="4">
        <v>10.66</v>
      </c>
      <c r="AD134" s="4">
        <f t="shared" si="128"/>
        <v>5.34</v>
      </c>
      <c r="AE134" s="4">
        <f t="shared" si="129"/>
        <v>26</v>
      </c>
      <c r="AF134" s="12">
        <f t="shared" si="130"/>
        <v>84.68</v>
      </c>
      <c r="AG134" s="4">
        <v>15.25</v>
      </c>
      <c r="AH134" s="4">
        <v>7</v>
      </c>
      <c r="AI134" s="4">
        <v>12.55</v>
      </c>
      <c r="AJ134" s="4">
        <f t="shared" si="131"/>
        <v>2.6999999999999993</v>
      </c>
      <c r="AK134" s="4">
        <f t="shared" si="132"/>
        <v>23</v>
      </c>
      <c r="AL134" s="12">
        <f t="shared" si="133"/>
        <v>74.150000000000006</v>
      </c>
      <c r="AM134" s="5">
        <v>15.5</v>
      </c>
      <c r="AN134" s="4">
        <v>16</v>
      </c>
      <c r="AO134" s="4">
        <v>15</v>
      </c>
      <c r="AP134" s="4">
        <f t="shared" si="134"/>
        <v>0.5</v>
      </c>
      <c r="AQ134" s="4">
        <f t="shared" si="124"/>
        <v>14</v>
      </c>
      <c r="AR134" s="12">
        <f t="shared" si="135"/>
        <v>61.5</v>
      </c>
      <c r="AS134" s="20">
        <f t="shared" si="136"/>
        <v>220.33</v>
      </c>
      <c r="AT134" s="4">
        <v>18</v>
      </c>
      <c r="AU134" s="4">
        <v>18</v>
      </c>
      <c r="AV134" s="4">
        <v>20</v>
      </c>
      <c r="AW134" s="24">
        <f t="shared" si="137"/>
        <v>248.33</v>
      </c>
      <c r="AX134" s="28">
        <f t="shared" si="138"/>
        <v>398.33000000000004</v>
      </c>
      <c r="AY134" s="41">
        <f t="shared" si="139"/>
        <v>14.333333333333334</v>
      </c>
      <c r="AZ134" s="41">
        <f t="shared" si="140"/>
        <v>12.1</v>
      </c>
      <c r="BA134" s="9">
        <f t="shared" si="141"/>
        <v>2.2333333333333343</v>
      </c>
      <c r="BB134" s="43">
        <f t="shared" si="142"/>
        <v>47.466666666666669</v>
      </c>
      <c r="BC134" s="41">
        <f t="shared" si="143"/>
        <v>16.566666666666666</v>
      </c>
      <c r="BD134" s="41">
        <f t="shared" si="144"/>
        <v>14.266666666666666</v>
      </c>
      <c r="BE134" s="9">
        <f t="shared" si="145"/>
        <v>2.3000000000000007</v>
      </c>
      <c r="BF134" s="43">
        <f t="shared" si="146"/>
        <v>54.300000000000004</v>
      </c>
      <c r="BG134" s="41">
        <f t="shared" si="147"/>
        <v>14.466666666666669</v>
      </c>
      <c r="BH134" s="41">
        <f t="shared" si="148"/>
        <v>11.866666666666667</v>
      </c>
      <c r="BI134" s="9">
        <f t="shared" si="149"/>
        <v>2.6000000000000014</v>
      </c>
      <c r="BJ134" s="43">
        <f t="shared" si="150"/>
        <v>48.600000000000009</v>
      </c>
      <c r="BK134" s="45">
        <f t="shared" si="151"/>
        <v>150.36666666666667</v>
      </c>
      <c r="BL134" s="36">
        <v>15.25</v>
      </c>
      <c r="BM134" s="36">
        <v>7</v>
      </c>
      <c r="BN134" s="36">
        <v>32</v>
      </c>
      <c r="BO134" s="36">
        <v>15.5</v>
      </c>
      <c r="BP134" s="36">
        <v>16</v>
      </c>
      <c r="BQ134" s="36">
        <v>32</v>
      </c>
      <c r="DZ134" s="36">
        <v>18</v>
      </c>
      <c r="EA134" s="36">
        <v>18</v>
      </c>
      <c r="EC134" s="36">
        <v>20</v>
      </c>
      <c r="EN134" s="36" t="s">
        <v>510</v>
      </c>
      <c r="EO134" s="36" t="s">
        <v>503</v>
      </c>
      <c r="EP134" s="36">
        <v>10</v>
      </c>
      <c r="EQ134" s="36" t="s">
        <v>504</v>
      </c>
      <c r="ER134" s="36" t="s">
        <v>506</v>
      </c>
      <c r="ES134" s="36">
        <v>1</v>
      </c>
      <c r="ET134" s="36" t="s">
        <v>511</v>
      </c>
      <c r="EU134" s="36">
        <v>2</v>
      </c>
      <c r="EV134" s="36" t="s">
        <v>512</v>
      </c>
      <c r="EW134" s="36">
        <v>16</v>
      </c>
      <c r="EX134" s="36">
        <v>10.66</v>
      </c>
      <c r="EY134" s="36">
        <v>2.2400000000000002</v>
      </c>
      <c r="EZ134" s="36">
        <v>17.22</v>
      </c>
      <c r="FA134" s="36" t="s">
        <v>513</v>
      </c>
      <c r="FB134" s="36">
        <v>15.25</v>
      </c>
      <c r="FC134" s="36">
        <v>12.55</v>
      </c>
      <c r="FD134" s="36">
        <v>5.14</v>
      </c>
      <c r="FE134" s="36">
        <v>19.14</v>
      </c>
      <c r="FF134" s="36" t="s">
        <v>513</v>
      </c>
      <c r="FG134" s="36">
        <v>15.5</v>
      </c>
      <c r="FH134" s="36">
        <v>15</v>
      </c>
      <c r="FI134" s="36">
        <v>9</v>
      </c>
      <c r="FJ134" s="36">
        <v>19</v>
      </c>
      <c r="FK134" s="36" t="s">
        <v>513</v>
      </c>
      <c r="TW134" s="36" t="s">
        <v>523</v>
      </c>
      <c r="TX134" s="36" t="s">
        <v>515</v>
      </c>
      <c r="TY134" s="36">
        <v>1</v>
      </c>
      <c r="TZ134" s="36" t="s">
        <v>504</v>
      </c>
      <c r="UA134" s="36" t="s">
        <v>506</v>
      </c>
      <c r="UB134" s="36">
        <v>1</v>
      </c>
      <c r="UC134" s="36" t="s">
        <v>511</v>
      </c>
      <c r="UD134" s="36">
        <v>3</v>
      </c>
      <c r="UE134" s="36" t="s">
        <v>516</v>
      </c>
      <c r="UF134" s="36">
        <v>13.9</v>
      </c>
      <c r="UG134" s="36">
        <v>11.6</v>
      </c>
      <c r="UH134" s="36">
        <v>6.1</v>
      </c>
      <c r="UI134" s="36">
        <v>17.8</v>
      </c>
      <c r="UJ134" s="36" t="s">
        <v>513</v>
      </c>
      <c r="UK134" s="36">
        <v>17.899999999999999</v>
      </c>
      <c r="UL134" s="36">
        <v>15.1</v>
      </c>
      <c r="UM134" s="36">
        <v>10.4</v>
      </c>
      <c r="UN134" s="36">
        <v>19.100000000000001</v>
      </c>
      <c r="UO134" s="36" t="s">
        <v>513</v>
      </c>
      <c r="UP134" s="36">
        <v>14.4</v>
      </c>
      <c r="UQ134" s="36">
        <v>12.1</v>
      </c>
      <c r="UR134" s="36">
        <v>6.5</v>
      </c>
      <c r="US134" s="36">
        <v>17.7</v>
      </c>
      <c r="UT134" s="36" t="s">
        <v>513</v>
      </c>
      <c r="ZF134" s="36">
        <v>14.8</v>
      </c>
      <c r="ZG134" s="36">
        <v>12.6</v>
      </c>
      <c r="ZH134" s="36">
        <v>6.9</v>
      </c>
      <c r="ZI134" s="36">
        <v>18.7</v>
      </c>
      <c r="ZJ134" s="36" t="s">
        <v>513</v>
      </c>
      <c r="ZK134" s="36">
        <v>16.5</v>
      </c>
      <c r="ZL134" s="36">
        <v>14.7</v>
      </c>
      <c r="ZM134" s="36">
        <v>9.9</v>
      </c>
      <c r="ZN134" s="36">
        <v>19.2</v>
      </c>
      <c r="ZO134" s="36" t="s">
        <v>513</v>
      </c>
      <c r="ZP134" s="36">
        <v>13.8</v>
      </c>
      <c r="ZQ134" s="36">
        <v>11.4</v>
      </c>
      <c r="ZR134" s="36">
        <v>5.9</v>
      </c>
      <c r="ZS134" s="36">
        <v>17.399999999999999</v>
      </c>
      <c r="ZT134" s="36" t="s">
        <v>513</v>
      </c>
      <c r="AEF134" s="36">
        <v>14.3</v>
      </c>
      <c r="AEG134" s="36">
        <v>12.1</v>
      </c>
      <c r="AEH134" s="36">
        <v>5.9</v>
      </c>
      <c r="AEI134" s="36">
        <v>17.8</v>
      </c>
      <c r="AEJ134" s="36" t="s">
        <v>513</v>
      </c>
      <c r="AEK134" s="36">
        <v>15.3</v>
      </c>
      <c r="AEL134" s="36">
        <v>13</v>
      </c>
      <c r="AEM134" s="36">
        <v>7.3</v>
      </c>
      <c r="AEN134" s="36">
        <v>15.8</v>
      </c>
      <c r="AEO134" s="36" t="s">
        <v>513</v>
      </c>
      <c r="AEP134" s="36">
        <v>15.2</v>
      </c>
      <c r="AEQ134" s="36">
        <v>12.1</v>
      </c>
      <c r="AER134" s="36">
        <v>7.2</v>
      </c>
      <c r="AES134" s="36">
        <v>15.8</v>
      </c>
      <c r="AET134" s="36" t="s">
        <v>513</v>
      </c>
    </row>
    <row r="135" spans="1:861" x14ac:dyDescent="0.2">
      <c r="A135" s="4">
        <v>137</v>
      </c>
      <c r="B135" s="5" t="s">
        <v>1090</v>
      </c>
      <c r="C135" s="26">
        <f t="shared" si="123"/>
        <v>267.28166666666664</v>
      </c>
      <c r="D135" s="4">
        <f t="shared" si="125"/>
        <v>0</v>
      </c>
      <c r="E135" s="35">
        <f t="shared" si="152"/>
        <v>267.28166666666664</v>
      </c>
      <c r="F135" s="4">
        <v>108270</v>
      </c>
      <c r="G135" s="5" t="s">
        <v>785</v>
      </c>
      <c r="H135" s="5" t="s">
        <v>786</v>
      </c>
      <c r="I135" s="5" t="s">
        <v>499</v>
      </c>
      <c r="J135" s="4" t="s">
        <v>500</v>
      </c>
      <c r="K135" s="5" t="s">
        <v>501</v>
      </c>
      <c r="L135" s="5" t="s">
        <v>1047</v>
      </c>
      <c r="M135" s="4" t="s">
        <v>504</v>
      </c>
      <c r="N135" s="5" t="s">
        <v>608</v>
      </c>
      <c r="O135" s="4" t="s">
        <v>1052</v>
      </c>
      <c r="Q135" s="6">
        <f>CHOOSE(MATCH(M135,{"P";"S";"ST2S";"STMG";"ES";"L";"DAEU";"STL";"STI2D";"SCI";"PA";"STAV"},0),0,100,15,0,5,0,0,10,0,20,10,10)</f>
        <v>100</v>
      </c>
      <c r="R135" s="4">
        <v>3</v>
      </c>
      <c r="S135" s="4">
        <v>3</v>
      </c>
      <c r="T135" s="4">
        <v>4</v>
      </c>
      <c r="U135" s="4">
        <f t="shared" si="126"/>
        <v>2</v>
      </c>
      <c r="V135" s="4">
        <v>3</v>
      </c>
      <c r="W135" s="10">
        <f t="shared" si="127"/>
        <v>16.666666666666668</v>
      </c>
      <c r="Y135" s="4" t="s">
        <v>509</v>
      </c>
      <c r="Z135" s="12">
        <f>CHOOSE(MATCH(Y135,{"Faible";"Moyen";"Assez bon";"Bon";"Très bon"},0),-5,0,0,5,10)</f>
        <v>0</v>
      </c>
      <c r="AA135" s="15">
        <v>8.6</v>
      </c>
      <c r="AB135" s="4">
        <v>22</v>
      </c>
      <c r="AC135" s="4">
        <v>10.7</v>
      </c>
      <c r="AD135" s="4">
        <f t="shared" si="128"/>
        <v>-2.0999999999999996</v>
      </c>
      <c r="AE135" s="4">
        <f t="shared" si="129"/>
        <v>8</v>
      </c>
      <c r="AF135" s="12">
        <f t="shared" si="130"/>
        <v>29.599999999999998</v>
      </c>
      <c r="AG135" s="4">
        <v>10.5</v>
      </c>
      <c r="AH135" s="4">
        <v>15</v>
      </c>
      <c r="AI135" s="4">
        <v>11.4</v>
      </c>
      <c r="AJ135" s="4">
        <f t="shared" si="131"/>
        <v>-0.90000000000000036</v>
      </c>
      <c r="AK135" s="4">
        <f t="shared" si="132"/>
        <v>15</v>
      </c>
      <c r="AL135" s="12">
        <f t="shared" si="133"/>
        <v>44.7</v>
      </c>
      <c r="AM135" s="5">
        <v>7.3</v>
      </c>
      <c r="AN135" s="4">
        <v>29</v>
      </c>
      <c r="AO135" s="4">
        <v>11.7</v>
      </c>
      <c r="AP135" s="4">
        <f t="shared" si="134"/>
        <v>-4.3999999999999995</v>
      </c>
      <c r="AQ135" s="4">
        <f t="shared" si="124"/>
        <v>1</v>
      </c>
      <c r="AR135" s="12">
        <f t="shared" si="135"/>
        <v>14.1</v>
      </c>
      <c r="AS135" s="20">
        <f t="shared" si="136"/>
        <v>88.399999999999991</v>
      </c>
      <c r="AT135" s="4">
        <v>14</v>
      </c>
      <c r="AU135" s="4">
        <v>12</v>
      </c>
      <c r="AV135" s="4">
        <v>10</v>
      </c>
      <c r="AW135" s="24">
        <f t="shared" si="137"/>
        <v>106.39999999999999</v>
      </c>
      <c r="AX135" s="28">
        <f t="shared" si="138"/>
        <v>223.06666666666666</v>
      </c>
      <c r="AY135" s="41">
        <f t="shared" si="139"/>
        <v>8.370000000000001</v>
      </c>
      <c r="AZ135" s="41">
        <f t="shared" si="140"/>
        <v>11.496666666666668</v>
      </c>
      <c r="BA135" s="9">
        <f t="shared" si="141"/>
        <v>-3.1266666666666669</v>
      </c>
      <c r="BB135" s="43">
        <f t="shared" si="142"/>
        <v>18.856666666666669</v>
      </c>
      <c r="BC135" s="41">
        <f t="shared" si="143"/>
        <v>11.843333333333334</v>
      </c>
      <c r="BD135" s="41">
        <f t="shared" si="144"/>
        <v>13.410000000000002</v>
      </c>
      <c r="BE135" s="9">
        <f t="shared" si="145"/>
        <v>-1.5666666666666682</v>
      </c>
      <c r="BF135" s="43">
        <f t="shared" si="146"/>
        <v>32.396666666666661</v>
      </c>
      <c r="BG135" s="41">
        <f t="shared" si="147"/>
        <v>13.17</v>
      </c>
      <c r="BH135" s="41">
        <f t="shared" si="148"/>
        <v>14.336666666666668</v>
      </c>
      <c r="BI135" s="9">
        <f t="shared" si="149"/>
        <v>-1.1666666666666679</v>
      </c>
      <c r="BJ135" s="43">
        <f t="shared" si="150"/>
        <v>37.176666666666662</v>
      </c>
      <c r="BK135" s="45">
        <f t="shared" si="151"/>
        <v>88.429999999999993</v>
      </c>
      <c r="BL135" s="36">
        <v>10.5</v>
      </c>
      <c r="BM135" s="36">
        <v>15</v>
      </c>
      <c r="BN135" s="36">
        <v>30</v>
      </c>
      <c r="BO135" s="36">
        <v>7.3</v>
      </c>
      <c r="BP135" s="36">
        <v>29</v>
      </c>
      <c r="BQ135" s="36">
        <v>30</v>
      </c>
      <c r="DZ135" s="36">
        <v>14</v>
      </c>
      <c r="EA135" s="36">
        <v>12</v>
      </c>
      <c r="EC135" s="36">
        <v>10</v>
      </c>
      <c r="EN135" s="36" t="s">
        <v>510</v>
      </c>
      <c r="EO135" s="36" t="s">
        <v>503</v>
      </c>
      <c r="EP135" s="36">
        <v>10</v>
      </c>
      <c r="EQ135" s="36" t="s">
        <v>504</v>
      </c>
      <c r="ER135" s="36" t="s">
        <v>506</v>
      </c>
      <c r="ES135" s="36">
        <v>1</v>
      </c>
      <c r="ET135" s="36" t="s">
        <v>511</v>
      </c>
      <c r="EU135" s="36">
        <v>2</v>
      </c>
      <c r="EV135" s="36" t="s">
        <v>512</v>
      </c>
      <c r="EW135" s="36">
        <v>8.6</v>
      </c>
      <c r="EX135" s="36">
        <v>10.7</v>
      </c>
      <c r="EY135" s="36">
        <v>3.48</v>
      </c>
      <c r="EZ135" s="36">
        <v>18.670000000000002</v>
      </c>
      <c r="FA135" s="36" t="s">
        <v>513</v>
      </c>
      <c r="FB135" s="36">
        <v>10.5</v>
      </c>
      <c r="FC135" s="36">
        <v>11.4</v>
      </c>
      <c r="FD135" s="36">
        <v>7.5</v>
      </c>
      <c r="FE135" s="36">
        <v>18</v>
      </c>
      <c r="FF135" s="36" t="s">
        <v>513</v>
      </c>
      <c r="FG135" s="36">
        <v>7.3</v>
      </c>
      <c r="FH135" s="36">
        <v>11.7</v>
      </c>
      <c r="FI135" s="36">
        <v>6.1</v>
      </c>
      <c r="FJ135" s="36">
        <v>18.3</v>
      </c>
      <c r="FK135" s="36" t="s">
        <v>513</v>
      </c>
      <c r="TW135" s="36" t="s">
        <v>523</v>
      </c>
      <c r="TX135" s="36" t="s">
        <v>515</v>
      </c>
      <c r="TY135" s="36">
        <v>1</v>
      </c>
      <c r="TZ135" s="36" t="s">
        <v>504</v>
      </c>
      <c r="UA135" s="36" t="s">
        <v>506</v>
      </c>
      <c r="UB135" s="36">
        <v>1</v>
      </c>
      <c r="UC135" s="36" t="s">
        <v>511</v>
      </c>
      <c r="UD135" s="36">
        <v>3</v>
      </c>
      <c r="UE135" s="36" t="s">
        <v>516</v>
      </c>
      <c r="UF135" s="36">
        <v>8.17</v>
      </c>
      <c r="UG135" s="36">
        <v>10.25</v>
      </c>
      <c r="UH135" s="36">
        <v>3.28</v>
      </c>
      <c r="UI135" s="36">
        <v>17.72</v>
      </c>
      <c r="UJ135" s="36" t="s">
        <v>513</v>
      </c>
      <c r="UK135" s="36">
        <v>12.69</v>
      </c>
      <c r="UL135" s="36">
        <v>13.85</v>
      </c>
      <c r="UM135" s="36">
        <v>9.06</v>
      </c>
      <c r="UN135" s="36">
        <v>19.690000000000001</v>
      </c>
      <c r="UO135" s="36" t="s">
        <v>513</v>
      </c>
      <c r="UP135" s="36">
        <v>14.75</v>
      </c>
      <c r="UQ135" s="36">
        <v>14.49</v>
      </c>
      <c r="UR135" s="36">
        <v>9.33</v>
      </c>
      <c r="US135" s="36">
        <v>19.38</v>
      </c>
      <c r="UT135" s="36" t="s">
        <v>513</v>
      </c>
      <c r="ZF135" s="36">
        <v>11</v>
      </c>
      <c r="ZG135" s="36">
        <v>13.89</v>
      </c>
      <c r="ZH135" s="36">
        <v>8</v>
      </c>
      <c r="ZI135" s="36">
        <v>19.61</v>
      </c>
      <c r="ZJ135" s="36" t="s">
        <v>513</v>
      </c>
      <c r="ZK135" s="36">
        <v>13.84</v>
      </c>
      <c r="ZL135" s="36">
        <v>13.57</v>
      </c>
      <c r="ZM135" s="36">
        <v>9.32</v>
      </c>
      <c r="ZN135" s="36">
        <v>17.79</v>
      </c>
      <c r="ZO135" s="36" t="s">
        <v>513</v>
      </c>
      <c r="ZP135" s="36">
        <v>12.76</v>
      </c>
      <c r="ZQ135" s="36">
        <v>13.5</v>
      </c>
      <c r="ZR135" s="36">
        <v>7.72</v>
      </c>
      <c r="ZS135" s="36">
        <v>20</v>
      </c>
      <c r="ZT135" s="36" t="s">
        <v>513</v>
      </c>
      <c r="AEF135" s="36">
        <v>5.94</v>
      </c>
      <c r="AEG135" s="36">
        <v>10.35</v>
      </c>
      <c r="AEH135" s="36">
        <v>5.9</v>
      </c>
      <c r="AEI135" s="36">
        <v>16.66</v>
      </c>
      <c r="AEJ135" s="36" t="s">
        <v>513</v>
      </c>
      <c r="AEK135" s="36">
        <v>9</v>
      </c>
      <c r="AEL135" s="36">
        <v>12.81</v>
      </c>
      <c r="AEM135" s="36">
        <v>8.9</v>
      </c>
      <c r="AEN135" s="36">
        <v>18.7</v>
      </c>
      <c r="AEO135" s="36" t="s">
        <v>513</v>
      </c>
      <c r="AEP135" s="36">
        <v>12</v>
      </c>
      <c r="AEQ135" s="36">
        <v>15.02</v>
      </c>
      <c r="AER135" s="36">
        <v>9.92</v>
      </c>
      <c r="AES135" s="36">
        <v>20</v>
      </c>
      <c r="AET135" s="36" t="s">
        <v>513</v>
      </c>
    </row>
    <row r="136" spans="1:861" x14ac:dyDescent="0.2">
      <c r="A136" s="4">
        <v>137</v>
      </c>
      <c r="B136" s="5" t="s">
        <v>1090</v>
      </c>
      <c r="C136" s="26">
        <f t="shared" si="123"/>
        <v>204.46166666666667</v>
      </c>
      <c r="D136" s="4">
        <f t="shared" si="125"/>
        <v>10</v>
      </c>
      <c r="E136" s="35">
        <f t="shared" si="152"/>
        <v>214.46166666666667</v>
      </c>
      <c r="F136" s="4">
        <v>108278</v>
      </c>
      <c r="G136" s="5" t="s">
        <v>787</v>
      </c>
      <c r="H136" s="5" t="s">
        <v>788</v>
      </c>
      <c r="I136" s="5" t="s">
        <v>527</v>
      </c>
      <c r="J136" s="4" t="s">
        <v>500</v>
      </c>
      <c r="K136" s="5" t="s">
        <v>501</v>
      </c>
      <c r="L136" s="5" t="s">
        <v>1047</v>
      </c>
      <c r="M136" s="4" t="s">
        <v>504</v>
      </c>
      <c r="N136" s="5" t="s">
        <v>631</v>
      </c>
      <c r="O136" s="4" t="s">
        <v>1052</v>
      </c>
      <c r="Q136" s="6">
        <f>CHOOSE(MATCH(M136,{"P";"S";"ST2S";"STMG";"ES";"L";"DAEU";"STL";"STI2D";"SCI";"PA";"STAV"},0),0,100,15,0,5,0,0,10,0,20,10,10)</f>
        <v>100</v>
      </c>
      <c r="R136" s="4">
        <v>2</v>
      </c>
      <c r="S136" s="4">
        <v>2</v>
      </c>
      <c r="T136" s="4">
        <v>2</v>
      </c>
      <c r="U136" s="4">
        <f t="shared" si="126"/>
        <v>2</v>
      </c>
      <c r="V136" s="4">
        <v>3</v>
      </c>
      <c r="W136" s="10">
        <f t="shared" si="127"/>
        <v>25</v>
      </c>
      <c r="X136" s="5" t="s">
        <v>789</v>
      </c>
      <c r="Y136" s="4" t="s">
        <v>566</v>
      </c>
      <c r="Z136" s="12">
        <f>CHOOSE(MATCH(Y136,{"Faible";"Moyen";"Assez bon";"Bon";"Très bon"},0),-5,0,0,5,10)</f>
        <v>10</v>
      </c>
      <c r="AA136" s="15">
        <v>6.13</v>
      </c>
      <c r="AB136" s="4">
        <v>29</v>
      </c>
      <c r="AC136" s="4">
        <v>12.07</v>
      </c>
      <c r="AD136" s="4">
        <f t="shared" si="128"/>
        <v>-5.94</v>
      </c>
      <c r="AE136" s="4">
        <f t="shared" si="129"/>
        <v>1</v>
      </c>
      <c r="AF136" s="12">
        <f t="shared" si="130"/>
        <v>7.51</v>
      </c>
      <c r="AG136" s="4">
        <v>8.5</v>
      </c>
      <c r="AH136" s="4">
        <v>29</v>
      </c>
      <c r="AI136" s="4">
        <v>13.76</v>
      </c>
      <c r="AJ136" s="4">
        <f t="shared" si="131"/>
        <v>-5.26</v>
      </c>
      <c r="AK136" s="4">
        <f t="shared" si="132"/>
        <v>1</v>
      </c>
      <c r="AL136" s="12">
        <f t="shared" si="133"/>
        <v>15.98</v>
      </c>
      <c r="AM136" s="5">
        <v>10.43</v>
      </c>
      <c r="AN136" s="4">
        <v>26</v>
      </c>
      <c r="AO136" s="4">
        <v>13.77</v>
      </c>
      <c r="AP136" s="4">
        <f t="shared" si="134"/>
        <v>-3.34</v>
      </c>
      <c r="AQ136" s="4">
        <f t="shared" si="124"/>
        <v>4</v>
      </c>
      <c r="AR136" s="12">
        <f t="shared" si="135"/>
        <v>28.61</v>
      </c>
      <c r="AS136" s="20">
        <f t="shared" si="136"/>
        <v>52.1</v>
      </c>
      <c r="AT136" s="4">
        <v>6</v>
      </c>
      <c r="AU136" s="4">
        <v>8</v>
      </c>
      <c r="AV136" s="4">
        <v>8</v>
      </c>
      <c r="AW136" s="24">
        <f t="shared" si="137"/>
        <v>63.1</v>
      </c>
      <c r="AX136" s="28">
        <f t="shared" si="138"/>
        <v>188.1</v>
      </c>
      <c r="AY136" s="41">
        <f t="shared" si="139"/>
        <v>7.4666666666666677</v>
      </c>
      <c r="AZ136" s="41">
        <f t="shared" si="140"/>
        <v>13.270000000000001</v>
      </c>
      <c r="BA136" s="9">
        <f t="shared" si="141"/>
        <v>-5.8033333333333337</v>
      </c>
      <c r="BB136" s="43">
        <f t="shared" si="142"/>
        <v>10.793333333333335</v>
      </c>
      <c r="BC136" s="41">
        <f t="shared" si="143"/>
        <v>5.6966666666666663</v>
      </c>
      <c r="BD136" s="41">
        <f t="shared" si="144"/>
        <v>12.96</v>
      </c>
      <c r="BE136" s="9">
        <f t="shared" si="145"/>
        <v>-7.2633333333333345</v>
      </c>
      <c r="BF136" s="43">
        <f t="shared" si="146"/>
        <v>2.5633333333333308</v>
      </c>
      <c r="BG136" s="41">
        <f t="shared" si="147"/>
        <v>8.9</v>
      </c>
      <c r="BH136" s="41">
        <f t="shared" si="148"/>
        <v>12.566666666666665</v>
      </c>
      <c r="BI136" s="9">
        <f t="shared" si="149"/>
        <v>-3.6666666666666643</v>
      </c>
      <c r="BJ136" s="43">
        <f t="shared" si="150"/>
        <v>19.366666666666674</v>
      </c>
      <c r="BK136" s="45">
        <f t="shared" si="151"/>
        <v>32.723333333333343</v>
      </c>
      <c r="BL136" s="36">
        <v>8.5</v>
      </c>
      <c r="BM136" s="36">
        <v>29</v>
      </c>
      <c r="BN136" s="36">
        <v>29</v>
      </c>
      <c r="BO136" s="36">
        <v>10.43</v>
      </c>
      <c r="BP136" s="36">
        <v>26</v>
      </c>
      <c r="BQ136" s="36">
        <v>29</v>
      </c>
      <c r="DZ136" s="36">
        <v>6</v>
      </c>
      <c r="EA136" s="36">
        <v>8</v>
      </c>
      <c r="EC136" s="36">
        <v>8</v>
      </c>
      <c r="EN136" s="36" t="s">
        <v>510</v>
      </c>
      <c r="EO136" s="36" t="s">
        <v>503</v>
      </c>
      <c r="EP136" s="36">
        <v>10</v>
      </c>
      <c r="EQ136" s="36" t="s">
        <v>504</v>
      </c>
      <c r="ER136" s="36" t="s">
        <v>506</v>
      </c>
      <c r="ES136" s="36">
        <v>1</v>
      </c>
      <c r="ET136" s="36" t="s">
        <v>511</v>
      </c>
      <c r="EU136" s="36">
        <v>2</v>
      </c>
      <c r="EV136" s="36" t="s">
        <v>512</v>
      </c>
      <c r="EW136" s="36">
        <v>6.13</v>
      </c>
      <c r="EX136" s="36">
        <v>12.07</v>
      </c>
      <c r="EY136" s="36">
        <v>6.13</v>
      </c>
      <c r="EZ136" s="36">
        <v>17.809999999999999</v>
      </c>
      <c r="FA136" s="36" t="s">
        <v>513</v>
      </c>
      <c r="FB136" s="36">
        <v>8.5</v>
      </c>
      <c r="FC136" s="36">
        <v>13.76</v>
      </c>
      <c r="FD136" s="36">
        <v>8.5</v>
      </c>
      <c r="FE136" s="36">
        <v>20</v>
      </c>
      <c r="FF136" s="36" t="s">
        <v>513</v>
      </c>
      <c r="FG136" s="36">
        <v>10.43</v>
      </c>
      <c r="FH136" s="36">
        <v>13.77</v>
      </c>
      <c r="FI136" s="36">
        <v>8.58</v>
      </c>
      <c r="FJ136" s="36">
        <v>18.829999999999998</v>
      </c>
      <c r="FK136" s="36" t="s">
        <v>513</v>
      </c>
      <c r="TW136" s="36" t="s">
        <v>523</v>
      </c>
      <c r="TX136" s="36" t="s">
        <v>515</v>
      </c>
      <c r="TY136" s="36">
        <v>1</v>
      </c>
      <c r="TZ136" s="36" t="s">
        <v>504</v>
      </c>
      <c r="UA136" s="36" t="s">
        <v>506</v>
      </c>
      <c r="UB136" s="36">
        <v>1</v>
      </c>
      <c r="UC136" s="36" t="s">
        <v>511</v>
      </c>
      <c r="UD136" s="36">
        <v>3</v>
      </c>
      <c r="UE136" s="36" t="s">
        <v>516</v>
      </c>
      <c r="UF136" s="36">
        <v>7.87</v>
      </c>
      <c r="UG136" s="36">
        <v>12.85</v>
      </c>
      <c r="UH136" s="36">
        <v>4.96</v>
      </c>
      <c r="UI136" s="36">
        <v>18.78</v>
      </c>
      <c r="UJ136" s="36" t="s">
        <v>513</v>
      </c>
      <c r="UK136" s="36">
        <v>8.06</v>
      </c>
      <c r="UL136" s="36">
        <v>12.88</v>
      </c>
      <c r="UM136" s="36">
        <v>7.65</v>
      </c>
      <c r="UN136" s="36">
        <v>17.21</v>
      </c>
      <c r="UO136" s="36" t="s">
        <v>513</v>
      </c>
      <c r="UP136" s="36">
        <v>10</v>
      </c>
      <c r="UQ136" s="36">
        <v>13.7</v>
      </c>
      <c r="UR136" s="36">
        <v>10</v>
      </c>
      <c r="US136" s="36">
        <v>17.8</v>
      </c>
      <c r="UT136" s="36" t="s">
        <v>513</v>
      </c>
      <c r="ZF136" s="36">
        <v>7.48</v>
      </c>
      <c r="ZG136" s="36">
        <v>13.33</v>
      </c>
      <c r="ZH136" s="36">
        <v>4.38</v>
      </c>
      <c r="ZI136" s="36">
        <v>18.05</v>
      </c>
      <c r="ZJ136" s="36" t="s">
        <v>513</v>
      </c>
      <c r="ZK136" s="36">
        <v>4.68</v>
      </c>
      <c r="ZL136" s="36">
        <v>13.75</v>
      </c>
      <c r="ZM136" s="36">
        <v>4.68</v>
      </c>
      <c r="ZN136" s="36">
        <v>18.559999999999999</v>
      </c>
      <c r="ZO136" s="36" t="s">
        <v>513</v>
      </c>
      <c r="ZP136" s="36">
        <v>8.8000000000000007</v>
      </c>
      <c r="ZQ136" s="36">
        <v>12.6</v>
      </c>
      <c r="ZR136" s="36">
        <v>5.4</v>
      </c>
      <c r="ZS136" s="36">
        <v>19.8</v>
      </c>
      <c r="ZT136" s="36" t="s">
        <v>513</v>
      </c>
      <c r="AEF136" s="36">
        <v>7.05</v>
      </c>
      <c r="AEG136" s="36">
        <v>13.63</v>
      </c>
      <c r="AEH136" s="36">
        <v>6.55</v>
      </c>
      <c r="AEI136" s="36">
        <v>19.47</v>
      </c>
      <c r="AEJ136" s="36" t="s">
        <v>513</v>
      </c>
      <c r="AEK136" s="36">
        <v>4.3499999999999996</v>
      </c>
      <c r="AEL136" s="36">
        <v>12.25</v>
      </c>
      <c r="AEM136" s="36">
        <v>3.63</v>
      </c>
      <c r="AEN136" s="36">
        <v>17.25</v>
      </c>
      <c r="AEO136" s="36" t="s">
        <v>513</v>
      </c>
      <c r="AEP136" s="36">
        <v>7.9</v>
      </c>
      <c r="AEQ136" s="36">
        <v>11.4</v>
      </c>
      <c r="AER136" s="36">
        <v>6.8</v>
      </c>
      <c r="AES136" s="36">
        <v>16.600000000000001</v>
      </c>
      <c r="AET136" s="36" t="s">
        <v>513</v>
      </c>
    </row>
    <row r="137" spans="1:861" x14ac:dyDescent="0.2">
      <c r="A137" s="4">
        <v>137</v>
      </c>
      <c r="B137" s="5" t="s">
        <v>1091</v>
      </c>
      <c r="C137" s="26">
        <f t="shared" si="123"/>
        <v>407.34</v>
      </c>
      <c r="D137" s="4">
        <f t="shared" si="125"/>
        <v>10</v>
      </c>
      <c r="E137" s="35">
        <f t="shared" si="152"/>
        <v>417.34</v>
      </c>
      <c r="F137" s="4">
        <v>108280</v>
      </c>
      <c r="G137" s="5" t="s">
        <v>790</v>
      </c>
      <c r="H137" s="5" t="s">
        <v>791</v>
      </c>
      <c r="I137" s="5" t="s">
        <v>527</v>
      </c>
      <c r="J137" s="4" t="s">
        <v>507</v>
      </c>
      <c r="K137" s="5" t="s">
        <v>501</v>
      </c>
      <c r="L137" s="5" t="s">
        <v>1047</v>
      </c>
      <c r="M137" s="4" t="s">
        <v>504</v>
      </c>
      <c r="N137" s="5" t="s">
        <v>631</v>
      </c>
      <c r="O137" s="4" t="s">
        <v>1052</v>
      </c>
      <c r="Q137" s="6">
        <f>CHOOSE(MATCH(M137,{"P";"S";"ST2S";"STMG";"ES";"L";"DAEU";"STL";"STI2D";"SCI";"PA";"STAV"},0),0,100,15,0,5,0,0,10,0,20,10,10)</f>
        <v>100</v>
      </c>
      <c r="R137" s="4">
        <v>1</v>
      </c>
      <c r="S137" s="4">
        <v>1</v>
      </c>
      <c r="T137" s="4">
        <v>1</v>
      </c>
      <c r="U137" s="4">
        <f t="shared" si="126"/>
        <v>1</v>
      </c>
      <c r="V137" s="4">
        <v>4</v>
      </c>
      <c r="W137" s="10">
        <f t="shared" si="127"/>
        <v>50</v>
      </c>
      <c r="X137" s="5" t="s">
        <v>792</v>
      </c>
      <c r="Y137" s="4" t="s">
        <v>566</v>
      </c>
      <c r="Z137" s="12">
        <f>CHOOSE(MATCH(Y137,{"Faible";"Moyen";"Assez bon";"Bon";"Très bon"},0),-5,0,0,5,10)</f>
        <v>10</v>
      </c>
      <c r="AA137" s="15">
        <v>12.44</v>
      </c>
      <c r="AB137" s="4">
        <v>12</v>
      </c>
      <c r="AC137" s="4">
        <v>12.07</v>
      </c>
      <c r="AD137" s="4">
        <f t="shared" si="128"/>
        <v>0.36999999999999922</v>
      </c>
      <c r="AE137" s="4">
        <f t="shared" si="129"/>
        <v>18</v>
      </c>
      <c r="AF137" s="12">
        <f t="shared" si="130"/>
        <v>56.06</v>
      </c>
      <c r="AG137" s="4">
        <v>13.5</v>
      </c>
      <c r="AH137" s="4">
        <v>16</v>
      </c>
      <c r="AI137" s="4">
        <v>13.76</v>
      </c>
      <c r="AJ137" s="4">
        <f t="shared" si="131"/>
        <v>-0.25999999999999979</v>
      </c>
      <c r="AK137" s="4">
        <f t="shared" si="132"/>
        <v>14</v>
      </c>
      <c r="AL137" s="12">
        <f t="shared" si="133"/>
        <v>53.980000000000004</v>
      </c>
      <c r="AM137" s="5">
        <v>16.079999999999998</v>
      </c>
      <c r="AN137" s="4">
        <v>10</v>
      </c>
      <c r="AO137" s="4">
        <v>13.77</v>
      </c>
      <c r="AP137" s="4">
        <f t="shared" si="134"/>
        <v>2.3099999999999987</v>
      </c>
      <c r="AQ137" s="4">
        <f t="shared" si="124"/>
        <v>20</v>
      </c>
      <c r="AR137" s="12">
        <f t="shared" si="135"/>
        <v>72.859999999999985</v>
      </c>
      <c r="AS137" s="20">
        <f t="shared" si="136"/>
        <v>182.89999999999998</v>
      </c>
      <c r="AT137" s="4">
        <v>9</v>
      </c>
      <c r="AV137" s="4">
        <v>11</v>
      </c>
      <c r="AW137" s="24">
        <f t="shared" si="137"/>
        <v>192.89999999999998</v>
      </c>
      <c r="AX137" s="28">
        <f t="shared" si="138"/>
        <v>342.9</v>
      </c>
      <c r="AY137" s="41">
        <f t="shared" si="139"/>
        <v>9.9233333333333338</v>
      </c>
      <c r="AZ137" s="41">
        <f t="shared" si="140"/>
        <v>11.496666666666668</v>
      </c>
      <c r="BA137" s="9">
        <f t="shared" si="141"/>
        <v>-1.5733333333333341</v>
      </c>
      <c r="BB137" s="43">
        <f t="shared" si="142"/>
        <v>26.623333333333335</v>
      </c>
      <c r="BC137" s="41">
        <f t="shared" si="143"/>
        <v>14.096666666666666</v>
      </c>
      <c r="BD137" s="41">
        <f t="shared" si="144"/>
        <v>13.410000000000002</v>
      </c>
      <c r="BE137" s="9">
        <f t="shared" si="145"/>
        <v>0.68666666666666387</v>
      </c>
      <c r="BF137" s="43">
        <f t="shared" si="146"/>
        <v>43.663333333333327</v>
      </c>
      <c r="BG137" s="41">
        <f t="shared" si="147"/>
        <v>17.453333333333333</v>
      </c>
      <c r="BH137" s="41">
        <f t="shared" si="148"/>
        <v>14.336666666666668</v>
      </c>
      <c r="BI137" s="9">
        <f t="shared" si="149"/>
        <v>3.1166666666666654</v>
      </c>
      <c r="BJ137" s="43">
        <f t="shared" si="150"/>
        <v>58.593333333333334</v>
      </c>
      <c r="BK137" s="45">
        <f t="shared" si="151"/>
        <v>128.88</v>
      </c>
      <c r="BL137" s="36">
        <v>13.5</v>
      </c>
      <c r="BM137" s="36">
        <v>16</v>
      </c>
      <c r="BN137" s="36">
        <v>29</v>
      </c>
      <c r="BO137" s="36">
        <v>16.079999999999998</v>
      </c>
      <c r="BP137" s="36">
        <v>10</v>
      </c>
      <c r="BQ137" s="36">
        <v>29</v>
      </c>
      <c r="DZ137" s="36">
        <v>9</v>
      </c>
      <c r="EC137" s="36">
        <v>11</v>
      </c>
      <c r="EN137" s="36" t="s">
        <v>510</v>
      </c>
      <c r="EO137" s="36" t="s">
        <v>503</v>
      </c>
      <c r="EP137" s="36">
        <v>10</v>
      </c>
      <c r="EQ137" s="36" t="s">
        <v>504</v>
      </c>
      <c r="ER137" s="36" t="s">
        <v>506</v>
      </c>
      <c r="ES137" s="36">
        <v>1</v>
      </c>
      <c r="ET137" s="36" t="s">
        <v>511</v>
      </c>
      <c r="EU137" s="36">
        <v>2</v>
      </c>
      <c r="EV137" s="36" t="s">
        <v>512</v>
      </c>
      <c r="EW137" s="36">
        <v>12.44</v>
      </c>
      <c r="EX137" s="36">
        <v>12.07</v>
      </c>
      <c r="EY137" s="36">
        <v>6.13</v>
      </c>
      <c r="EZ137" s="36">
        <v>17.809999999999999</v>
      </c>
      <c r="FA137" s="36" t="s">
        <v>513</v>
      </c>
      <c r="FB137" s="36">
        <v>13.5</v>
      </c>
      <c r="FC137" s="36">
        <v>13.76</v>
      </c>
      <c r="FD137" s="36">
        <v>8.5</v>
      </c>
      <c r="FE137" s="36">
        <v>20</v>
      </c>
      <c r="FF137" s="36" t="s">
        <v>513</v>
      </c>
      <c r="FG137" s="36">
        <v>16.079999999999998</v>
      </c>
      <c r="FH137" s="36">
        <v>13.77</v>
      </c>
      <c r="FI137" s="36">
        <v>8.58</v>
      </c>
      <c r="FJ137" s="36">
        <v>18.829999999999998</v>
      </c>
      <c r="FK137" s="36" t="s">
        <v>513</v>
      </c>
      <c r="TW137" s="36" t="s">
        <v>523</v>
      </c>
      <c r="TX137" s="36" t="s">
        <v>515</v>
      </c>
      <c r="TY137" s="36">
        <v>1</v>
      </c>
      <c r="TZ137" s="36" t="s">
        <v>504</v>
      </c>
      <c r="UA137" s="36" t="s">
        <v>506</v>
      </c>
      <c r="UB137" s="36">
        <v>1</v>
      </c>
      <c r="UC137" s="36" t="s">
        <v>511</v>
      </c>
      <c r="UD137" s="36">
        <v>3</v>
      </c>
      <c r="UE137" s="36" t="s">
        <v>516</v>
      </c>
      <c r="UF137" s="36">
        <v>8.07</v>
      </c>
      <c r="UG137" s="36">
        <v>10.25</v>
      </c>
      <c r="UH137" s="36">
        <v>3.28</v>
      </c>
      <c r="UI137" s="36">
        <v>17.72</v>
      </c>
      <c r="UJ137" s="36" t="s">
        <v>513</v>
      </c>
      <c r="UK137" s="36">
        <v>15.31</v>
      </c>
      <c r="UL137" s="36">
        <v>13.85</v>
      </c>
      <c r="UM137" s="36">
        <v>9.06</v>
      </c>
      <c r="UN137" s="36">
        <v>19.690000000000001</v>
      </c>
      <c r="UO137" s="36" t="s">
        <v>513</v>
      </c>
      <c r="UP137" s="36">
        <v>18.25</v>
      </c>
      <c r="UQ137" s="36">
        <v>14.49</v>
      </c>
      <c r="UR137" s="36">
        <v>9.33</v>
      </c>
      <c r="US137" s="36">
        <v>19.38</v>
      </c>
      <c r="UT137" s="36" t="s">
        <v>513</v>
      </c>
      <c r="ZF137" s="36">
        <v>14.89</v>
      </c>
      <c r="ZG137" s="36">
        <v>13.89</v>
      </c>
      <c r="ZH137" s="36">
        <v>8</v>
      </c>
      <c r="ZI137" s="36">
        <v>19.61</v>
      </c>
      <c r="ZJ137" s="36" t="s">
        <v>513</v>
      </c>
      <c r="ZK137" s="36">
        <v>13.78</v>
      </c>
      <c r="ZL137" s="36">
        <v>13.57</v>
      </c>
      <c r="ZM137" s="36">
        <v>9.32</v>
      </c>
      <c r="ZN137" s="36">
        <v>17.79</v>
      </c>
      <c r="ZO137" s="36" t="s">
        <v>513</v>
      </c>
      <c r="ZP137" s="36">
        <v>18.34</v>
      </c>
      <c r="ZQ137" s="36">
        <v>13.5</v>
      </c>
      <c r="ZR137" s="36">
        <v>7.72</v>
      </c>
      <c r="ZS137" s="36">
        <v>20</v>
      </c>
      <c r="ZT137" s="36" t="s">
        <v>513</v>
      </c>
      <c r="AEF137" s="36">
        <v>6.81</v>
      </c>
      <c r="AEG137" s="36">
        <v>10.35</v>
      </c>
      <c r="AEH137" s="36">
        <v>5.9</v>
      </c>
      <c r="AEI137" s="36">
        <v>16.66</v>
      </c>
      <c r="AEJ137" s="36" t="s">
        <v>513</v>
      </c>
      <c r="AEK137" s="36">
        <v>13.2</v>
      </c>
      <c r="AEL137" s="36">
        <v>12.81</v>
      </c>
      <c r="AEM137" s="36">
        <v>8.9</v>
      </c>
      <c r="AEN137" s="36">
        <v>18.7</v>
      </c>
      <c r="AEO137" s="36" t="s">
        <v>513</v>
      </c>
      <c r="AEP137" s="36">
        <v>15.77</v>
      </c>
      <c r="AEQ137" s="36">
        <v>15.02</v>
      </c>
      <c r="AER137" s="36">
        <v>9.92</v>
      </c>
      <c r="AES137" s="36">
        <v>20</v>
      </c>
      <c r="AET137" s="36" t="s">
        <v>513</v>
      </c>
    </row>
    <row r="138" spans="1:861" x14ac:dyDescent="0.2">
      <c r="A138" s="4">
        <v>137</v>
      </c>
      <c r="B138" s="5" t="s">
        <v>1091</v>
      </c>
      <c r="C138" s="26">
        <f t="shared" si="123"/>
        <v>473.80000000000007</v>
      </c>
      <c r="D138" s="4">
        <f t="shared" si="125"/>
        <v>0</v>
      </c>
      <c r="E138" s="35">
        <f t="shared" si="152"/>
        <v>473.80000000000007</v>
      </c>
      <c r="F138" s="4">
        <v>108312</v>
      </c>
      <c r="G138" s="5" t="s">
        <v>885</v>
      </c>
      <c r="H138" s="5" t="s">
        <v>886</v>
      </c>
      <c r="I138" s="5" t="s">
        <v>499</v>
      </c>
      <c r="J138" s="4" t="s">
        <v>500</v>
      </c>
      <c r="K138" s="5" t="s">
        <v>501</v>
      </c>
      <c r="L138" s="5" t="s">
        <v>1047</v>
      </c>
      <c r="M138" s="4" t="s">
        <v>504</v>
      </c>
      <c r="N138" s="5" t="s">
        <v>608</v>
      </c>
      <c r="O138" s="4" t="s">
        <v>1052</v>
      </c>
      <c r="Q138" s="6">
        <f>CHOOSE(MATCH(M138,{"P";"S";"ST2S";"STMG";"ES";"L";"DAEU";"STL";"STI2D";"SCI";"PA";"STAV"},0),0,100,15,0,5,0,0,10,0,20,10,10)</f>
        <v>100</v>
      </c>
      <c r="R138" s="4">
        <v>1</v>
      </c>
      <c r="S138" s="4">
        <v>1</v>
      </c>
      <c r="T138" s="4">
        <v>1</v>
      </c>
      <c r="U138" s="4">
        <f t="shared" si="126"/>
        <v>1</v>
      </c>
      <c r="V138" s="4">
        <v>4</v>
      </c>
      <c r="W138" s="10">
        <f t="shared" si="127"/>
        <v>50</v>
      </c>
      <c r="X138" s="5" t="s">
        <v>887</v>
      </c>
      <c r="Y138" s="4" t="s">
        <v>509</v>
      </c>
      <c r="Z138" s="12">
        <f>CHOOSE(MATCH(Y138,{"Faible";"Moyen";"Assez bon";"Bon";"Très bon"},0),-5,0,0,5,10)</f>
        <v>0</v>
      </c>
      <c r="AA138" s="15">
        <v>14.66</v>
      </c>
      <c r="AB138" s="4">
        <v>6</v>
      </c>
      <c r="AC138" s="4">
        <v>10.7</v>
      </c>
      <c r="AD138" s="4">
        <f t="shared" si="128"/>
        <v>3.9600000000000009</v>
      </c>
      <c r="AE138" s="4">
        <f t="shared" si="129"/>
        <v>24</v>
      </c>
      <c r="AF138" s="12">
        <f t="shared" si="130"/>
        <v>75.900000000000006</v>
      </c>
      <c r="AG138" s="4">
        <v>13.5</v>
      </c>
      <c r="AH138" s="4">
        <v>6</v>
      </c>
      <c r="AI138" s="4">
        <v>11.4</v>
      </c>
      <c r="AJ138" s="4">
        <f t="shared" si="131"/>
        <v>2.0999999999999996</v>
      </c>
      <c r="AK138" s="4">
        <f t="shared" si="132"/>
        <v>24</v>
      </c>
      <c r="AL138" s="12">
        <f t="shared" si="133"/>
        <v>68.7</v>
      </c>
      <c r="AM138" s="5">
        <v>17</v>
      </c>
      <c r="AN138" s="4">
        <v>2</v>
      </c>
      <c r="AO138" s="4">
        <v>11.7</v>
      </c>
      <c r="AP138" s="4">
        <f t="shared" si="134"/>
        <v>5.3000000000000007</v>
      </c>
      <c r="AQ138" s="4">
        <f t="shared" si="124"/>
        <v>28</v>
      </c>
      <c r="AR138" s="12">
        <f t="shared" si="135"/>
        <v>89.6</v>
      </c>
      <c r="AS138" s="20">
        <f t="shared" si="136"/>
        <v>234.20000000000002</v>
      </c>
      <c r="AT138" s="4">
        <v>11</v>
      </c>
      <c r="AU138" s="4">
        <v>10</v>
      </c>
      <c r="AV138" s="4">
        <v>17</v>
      </c>
      <c r="AW138" s="24">
        <f t="shared" si="137"/>
        <v>253.20000000000002</v>
      </c>
      <c r="AX138" s="28">
        <f t="shared" si="138"/>
        <v>403.20000000000005</v>
      </c>
      <c r="AY138" s="41">
        <f t="shared" si="139"/>
        <v>12.833333333333334</v>
      </c>
      <c r="AZ138" s="41">
        <f t="shared" si="140"/>
        <v>9.3333333333333321</v>
      </c>
      <c r="BA138" s="9">
        <f t="shared" si="141"/>
        <v>3.5000000000000018</v>
      </c>
      <c r="BB138" s="43">
        <f t="shared" si="142"/>
        <v>45.5</v>
      </c>
      <c r="BC138" s="41">
        <f t="shared" si="143"/>
        <v>15.193333333333333</v>
      </c>
      <c r="BD138" s="41">
        <f t="shared" si="144"/>
        <v>12.096666666666666</v>
      </c>
      <c r="BE138" s="9">
        <f t="shared" si="145"/>
        <v>3.0966666666666676</v>
      </c>
      <c r="BF138" s="43">
        <f t="shared" si="146"/>
        <v>51.773333333333333</v>
      </c>
      <c r="BG138" s="41">
        <f t="shared" si="147"/>
        <v>14.159999999999998</v>
      </c>
      <c r="BH138" s="41">
        <f t="shared" si="148"/>
        <v>13.436666666666667</v>
      </c>
      <c r="BI138" s="9">
        <f t="shared" si="149"/>
        <v>0.72333333333333094</v>
      </c>
      <c r="BJ138" s="43">
        <f t="shared" si="150"/>
        <v>43.926666666666662</v>
      </c>
      <c r="BK138" s="45">
        <f t="shared" si="151"/>
        <v>141.19999999999999</v>
      </c>
      <c r="BL138" s="36">
        <v>13.5</v>
      </c>
      <c r="BM138" s="36">
        <v>6</v>
      </c>
      <c r="BN138" s="36">
        <v>30</v>
      </c>
      <c r="BO138" s="36">
        <v>17</v>
      </c>
      <c r="BP138" s="36">
        <v>2</v>
      </c>
      <c r="BQ138" s="36">
        <v>30</v>
      </c>
      <c r="DZ138" s="36">
        <v>11</v>
      </c>
      <c r="EA138" s="36">
        <v>10</v>
      </c>
      <c r="EC138" s="36">
        <v>17</v>
      </c>
      <c r="EN138" s="36" t="s">
        <v>510</v>
      </c>
      <c r="EO138" s="36" t="s">
        <v>503</v>
      </c>
      <c r="EP138" s="36">
        <v>10</v>
      </c>
      <c r="EQ138" s="36" t="s">
        <v>504</v>
      </c>
      <c r="ER138" s="36" t="s">
        <v>506</v>
      </c>
      <c r="ES138" s="36">
        <v>1</v>
      </c>
      <c r="ET138" s="36" t="s">
        <v>511</v>
      </c>
      <c r="EU138" s="36">
        <v>2</v>
      </c>
      <c r="EV138" s="36" t="s">
        <v>512</v>
      </c>
      <c r="EW138" s="36">
        <v>14.66</v>
      </c>
      <c r="EX138" s="36">
        <v>10.7</v>
      </c>
      <c r="EY138" s="36">
        <v>3.48</v>
      </c>
      <c r="EZ138" s="36">
        <v>18.670000000000002</v>
      </c>
      <c r="FA138" s="36" t="s">
        <v>513</v>
      </c>
      <c r="FB138" s="36">
        <v>13.5</v>
      </c>
      <c r="FC138" s="36">
        <v>11.4</v>
      </c>
      <c r="FD138" s="36">
        <v>7.5</v>
      </c>
      <c r="FE138" s="36">
        <v>18</v>
      </c>
      <c r="FF138" s="36" t="s">
        <v>513</v>
      </c>
      <c r="FG138" s="36">
        <v>17</v>
      </c>
      <c r="FH138" s="36">
        <v>11.7</v>
      </c>
      <c r="FI138" s="36">
        <v>6.1</v>
      </c>
      <c r="FJ138" s="36">
        <v>18.3</v>
      </c>
      <c r="FK138" s="36" t="s">
        <v>513</v>
      </c>
      <c r="TW138" s="36" t="s">
        <v>523</v>
      </c>
      <c r="TX138" s="36" t="s">
        <v>515</v>
      </c>
      <c r="TY138" s="36">
        <v>1</v>
      </c>
      <c r="TZ138" s="36" t="s">
        <v>504</v>
      </c>
      <c r="UA138" s="36" t="s">
        <v>506</v>
      </c>
      <c r="UB138" s="36">
        <v>1</v>
      </c>
      <c r="UC138" s="36" t="s">
        <v>511</v>
      </c>
      <c r="UD138" s="36">
        <v>3</v>
      </c>
      <c r="UE138" s="36" t="s">
        <v>516</v>
      </c>
      <c r="UF138" s="36">
        <v>15.6</v>
      </c>
      <c r="UG138" s="36">
        <v>9.1</v>
      </c>
      <c r="UH138" s="36">
        <v>2.8</v>
      </c>
      <c r="UI138" s="36">
        <v>18.600000000000001</v>
      </c>
      <c r="UJ138" s="36" t="s">
        <v>513</v>
      </c>
      <c r="UK138" s="36">
        <v>18.010000000000002</v>
      </c>
      <c r="UL138" s="36">
        <v>12.51</v>
      </c>
      <c r="UM138" s="36">
        <v>7.48</v>
      </c>
      <c r="UN138" s="36">
        <v>18.260000000000002</v>
      </c>
      <c r="UO138" s="36" t="s">
        <v>513</v>
      </c>
      <c r="UP138" s="36">
        <v>17.29</v>
      </c>
      <c r="UQ138" s="36">
        <v>14.14</v>
      </c>
      <c r="UR138" s="36">
        <v>8.57</v>
      </c>
      <c r="US138" s="36">
        <v>20</v>
      </c>
      <c r="UT138" s="36" t="s">
        <v>513</v>
      </c>
      <c r="ZF138" s="36">
        <v>10.4</v>
      </c>
      <c r="ZG138" s="36">
        <v>9.1999999999999993</v>
      </c>
      <c r="ZH138" s="36">
        <v>3</v>
      </c>
      <c r="ZI138" s="36">
        <v>17.899999999999999</v>
      </c>
      <c r="ZJ138" s="36" t="s">
        <v>513</v>
      </c>
      <c r="ZK138" s="36">
        <v>13.49</v>
      </c>
      <c r="ZL138" s="36">
        <v>12.6</v>
      </c>
      <c r="ZM138" s="36">
        <v>7.45</v>
      </c>
      <c r="ZN138" s="36">
        <v>17.87</v>
      </c>
      <c r="ZO138" s="36" t="s">
        <v>513</v>
      </c>
      <c r="ZP138" s="36">
        <v>13.59</v>
      </c>
      <c r="ZQ138" s="36">
        <v>11.88</v>
      </c>
      <c r="ZR138" s="36">
        <v>5.41</v>
      </c>
      <c r="ZS138" s="36">
        <v>15.79</v>
      </c>
      <c r="ZT138" s="36" t="s">
        <v>513</v>
      </c>
      <c r="AEF138" s="36">
        <v>12.5</v>
      </c>
      <c r="AEG138" s="36">
        <v>9.6999999999999993</v>
      </c>
      <c r="AEH138" s="36">
        <v>3.2</v>
      </c>
      <c r="AEI138" s="36">
        <v>18.899999999999999</v>
      </c>
      <c r="AEJ138" s="36" t="s">
        <v>513</v>
      </c>
      <c r="AEK138" s="36">
        <v>14.08</v>
      </c>
      <c r="AEL138" s="36">
        <v>11.18</v>
      </c>
      <c r="AEM138" s="36">
        <v>4.16</v>
      </c>
      <c r="AEN138" s="36">
        <v>16.8</v>
      </c>
      <c r="AEO138" s="36" t="s">
        <v>513</v>
      </c>
      <c r="AEP138" s="36">
        <v>11.6</v>
      </c>
      <c r="AEQ138" s="36">
        <v>14.29</v>
      </c>
      <c r="AER138" s="36">
        <v>4</v>
      </c>
      <c r="AES138" s="36">
        <v>20</v>
      </c>
      <c r="AET138" s="36" t="s">
        <v>513</v>
      </c>
    </row>
    <row r="139" spans="1:861" x14ac:dyDescent="0.2">
      <c r="A139" s="4">
        <v>137</v>
      </c>
      <c r="B139" s="5" t="s">
        <v>1091</v>
      </c>
      <c r="C139" s="26">
        <f t="shared" si="123"/>
        <v>433.90666666666669</v>
      </c>
      <c r="D139" s="4">
        <f t="shared" si="125"/>
        <v>10</v>
      </c>
      <c r="E139" s="35">
        <f t="shared" si="152"/>
        <v>443.90666666666669</v>
      </c>
      <c r="F139" s="4">
        <v>108322</v>
      </c>
      <c r="G139" s="5" t="s">
        <v>888</v>
      </c>
      <c r="H139" s="5" t="s">
        <v>889</v>
      </c>
      <c r="I139" s="5" t="s">
        <v>527</v>
      </c>
      <c r="J139" s="4" t="s">
        <v>500</v>
      </c>
      <c r="K139" s="5" t="s">
        <v>501</v>
      </c>
      <c r="L139" s="5" t="s">
        <v>1047</v>
      </c>
      <c r="M139" s="4" t="s">
        <v>504</v>
      </c>
      <c r="N139" s="5" t="s">
        <v>631</v>
      </c>
      <c r="O139" s="4" t="s">
        <v>1052</v>
      </c>
      <c r="Q139" s="6">
        <f>CHOOSE(MATCH(M139,{"P";"S";"ST2S";"STMG";"ES";"L";"DAEU";"STL";"STI2D";"SCI";"PA";"STAV"},0),0,100,15,0,5,0,0,10,0,20,10,10)</f>
        <v>100</v>
      </c>
      <c r="R139" s="4">
        <v>1</v>
      </c>
      <c r="S139" s="4">
        <v>1</v>
      </c>
      <c r="T139" s="4">
        <v>1</v>
      </c>
      <c r="U139" s="4">
        <f t="shared" si="126"/>
        <v>1</v>
      </c>
      <c r="V139" s="4">
        <v>4</v>
      </c>
      <c r="W139" s="10">
        <f t="shared" si="127"/>
        <v>50</v>
      </c>
      <c r="X139" s="5" t="s">
        <v>890</v>
      </c>
      <c r="Y139" s="4" t="s">
        <v>566</v>
      </c>
      <c r="Z139" s="12">
        <f>CHOOSE(MATCH(Y139,{"Faible";"Moyen";"Assez bon";"Bon";"Très bon"},0),-5,0,0,5,10)</f>
        <v>10</v>
      </c>
      <c r="AA139" s="15">
        <v>15.09</v>
      </c>
      <c r="AB139" s="4">
        <v>6</v>
      </c>
      <c r="AC139" s="4">
        <v>12.07</v>
      </c>
      <c r="AD139" s="4">
        <f t="shared" si="128"/>
        <v>3.0199999999999996</v>
      </c>
      <c r="AE139" s="4">
        <f t="shared" si="129"/>
        <v>24</v>
      </c>
      <c r="AF139" s="12">
        <f t="shared" si="130"/>
        <v>75.31</v>
      </c>
      <c r="AG139" s="4">
        <v>15</v>
      </c>
      <c r="AH139" s="4">
        <v>11</v>
      </c>
      <c r="AI139" s="4">
        <v>13.76</v>
      </c>
      <c r="AJ139" s="4">
        <f t="shared" si="131"/>
        <v>1.2400000000000002</v>
      </c>
      <c r="AK139" s="4">
        <f t="shared" si="132"/>
        <v>19</v>
      </c>
      <c r="AL139" s="12">
        <f t="shared" si="133"/>
        <v>66.48</v>
      </c>
      <c r="AM139" s="5">
        <v>12.01</v>
      </c>
      <c r="AN139" s="4">
        <v>17</v>
      </c>
      <c r="AO139" s="4">
        <v>13.77</v>
      </c>
      <c r="AP139" s="4">
        <f t="shared" si="134"/>
        <v>-1.7599999999999998</v>
      </c>
      <c r="AQ139" s="4">
        <f t="shared" si="124"/>
        <v>13</v>
      </c>
      <c r="AR139" s="12">
        <f t="shared" si="135"/>
        <v>45.510000000000005</v>
      </c>
      <c r="AS139" s="20">
        <f t="shared" si="136"/>
        <v>187.3</v>
      </c>
      <c r="AT139" s="4">
        <v>13</v>
      </c>
      <c r="AU139" s="4">
        <v>12</v>
      </c>
      <c r="AV139" s="4">
        <v>17</v>
      </c>
      <c r="AW139" s="24">
        <f t="shared" si="137"/>
        <v>208.3</v>
      </c>
      <c r="AX139" s="28">
        <f t="shared" si="138"/>
        <v>358.3</v>
      </c>
      <c r="AY139" s="41">
        <f t="shared" si="139"/>
        <v>16.38</v>
      </c>
      <c r="AZ139" s="41">
        <f t="shared" si="140"/>
        <v>14.163333333333334</v>
      </c>
      <c r="BA139" s="9">
        <f t="shared" si="141"/>
        <v>2.216666666666665</v>
      </c>
      <c r="BB139" s="43">
        <f t="shared" si="142"/>
        <v>53.573333333333331</v>
      </c>
      <c r="BC139" s="41">
        <f t="shared" si="143"/>
        <v>15.213333333333333</v>
      </c>
      <c r="BD139" s="41">
        <f t="shared" si="144"/>
        <v>13.446666666666665</v>
      </c>
      <c r="BE139" s="9">
        <f t="shared" si="145"/>
        <v>1.7666666666666675</v>
      </c>
      <c r="BF139" s="43">
        <f t="shared" si="146"/>
        <v>49.173333333333332</v>
      </c>
      <c r="BG139" s="41">
        <f t="shared" si="147"/>
        <v>15.333333333333334</v>
      </c>
      <c r="BH139" s="41">
        <f t="shared" si="148"/>
        <v>14.1</v>
      </c>
      <c r="BI139" s="9">
        <f t="shared" si="149"/>
        <v>1.2333333333333343</v>
      </c>
      <c r="BJ139" s="43">
        <f t="shared" si="150"/>
        <v>48.466666666666669</v>
      </c>
      <c r="BK139" s="45">
        <f t="shared" si="151"/>
        <v>151.21333333333334</v>
      </c>
      <c r="BL139" s="36">
        <v>15</v>
      </c>
      <c r="BM139" s="36">
        <v>11</v>
      </c>
      <c r="BN139" s="36">
        <v>29</v>
      </c>
      <c r="BO139" s="36">
        <v>12.01</v>
      </c>
      <c r="BP139" s="36">
        <v>17</v>
      </c>
      <c r="BQ139" s="36">
        <v>29</v>
      </c>
      <c r="DZ139" s="36">
        <v>13</v>
      </c>
      <c r="EA139" s="36">
        <v>12</v>
      </c>
      <c r="EC139" s="36">
        <v>17</v>
      </c>
      <c r="EN139" s="36" t="s">
        <v>510</v>
      </c>
      <c r="EO139" s="36" t="s">
        <v>503</v>
      </c>
      <c r="EP139" s="36">
        <v>10</v>
      </c>
      <c r="EQ139" s="36" t="s">
        <v>504</v>
      </c>
      <c r="ER139" s="36" t="s">
        <v>506</v>
      </c>
      <c r="ES139" s="36">
        <v>1</v>
      </c>
      <c r="ET139" s="36" t="s">
        <v>511</v>
      </c>
      <c r="EU139" s="36">
        <v>2</v>
      </c>
      <c r="EV139" s="36" t="s">
        <v>512</v>
      </c>
      <c r="EW139" s="36">
        <v>15.09</v>
      </c>
      <c r="EX139" s="36">
        <v>12.07</v>
      </c>
      <c r="EY139" s="36">
        <v>6.13</v>
      </c>
      <c r="EZ139" s="36">
        <v>17.809999999999999</v>
      </c>
      <c r="FA139" s="36" t="s">
        <v>513</v>
      </c>
      <c r="FB139" s="36">
        <v>15</v>
      </c>
      <c r="FC139" s="36">
        <v>13.76</v>
      </c>
      <c r="FD139" s="36">
        <v>8.5</v>
      </c>
      <c r="FE139" s="36">
        <v>20</v>
      </c>
      <c r="FF139" s="36" t="s">
        <v>513</v>
      </c>
      <c r="FG139" s="36">
        <v>12.01</v>
      </c>
      <c r="FH139" s="36">
        <v>13.77</v>
      </c>
      <c r="FI139" s="36">
        <v>8.58</v>
      </c>
      <c r="FJ139" s="36">
        <v>18.829999999999998</v>
      </c>
      <c r="FK139" s="36" t="s">
        <v>513</v>
      </c>
      <c r="TW139" s="36" t="s">
        <v>523</v>
      </c>
      <c r="TX139" s="36" t="s">
        <v>515</v>
      </c>
      <c r="TY139" s="36">
        <v>1</v>
      </c>
      <c r="TZ139" s="36" t="s">
        <v>504</v>
      </c>
      <c r="UA139" s="36" t="s">
        <v>506</v>
      </c>
      <c r="UB139" s="36">
        <v>1</v>
      </c>
      <c r="UC139" s="36" t="s">
        <v>511</v>
      </c>
      <c r="UD139" s="36">
        <v>3</v>
      </c>
      <c r="UE139" s="36" t="s">
        <v>516</v>
      </c>
      <c r="UF139" s="36">
        <v>18.14</v>
      </c>
      <c r="UG139" s="36">
        <v>16.05</v>
      </c>
      <c r="UH139" s="36">
        <v>10.36</v>
      </c>
      <c r="UI139" s="36">
        <v>19.8</v>
      </c>
      <c r="UJ139" s="36" t="s">
        <v>513</v>
      </c>
      <c r="UK139" s="36">
        <v>16.43</v>
      </c>
      <c r="UL139" s="36">
        <v>14.35</v>
      </c>
      <c r="UM139" s="36">
        <v>9.5299999999999994</v>
      </c>
      <c r="UN139" s="36">
        <v>18.440000000000001</v>
      </c>
      <c r="UO139" s="36" t="s">
        <v>513</v>
      </c>
      <c r="UP139" s="36">
        <v>15.5</v>
      </c>
      <c r="UQ139" s="36">
        <v>13</v>
      </c>
      <c r="UR139" s="36">
        <v>10.1</v>
      </c>
      <c r="US139" s="36">
        <v>15.5</v>
      </c>
      <c r="UT139" s="36" t="s">
        <v>513</v>
      </c>
      <c r="ZF139" s="36">
        <v>14</v>
      </c>
      <c r="ZG139" s="36">
        <v>12.87</v>
      </c>
      <c r="ZH139" s="36">
        <v>5</v>
      </c>
      <c r="ZI139" s="36">
        <v>17</v>
      </c>
      <c r="ZJ139" s="36" t="s">
        <v>513</v>
      </c>
      <c r="ZK139" s="36">
        <v>15.87</v>
      </c>
      <c r="ZL139" s="36">
        <v>14.37</v>
      </c>
      <c r="ZM139" s="36">
        <v>4.5</v>
      </c>
      <c r="ZN139" s="36">
        <v>17.03</v>
      </c>
      <c r="ZO139" s="36" t="s">
        <v>513</v>
      </c>
      <c r="ZP139" s="36">
        <v>14.6</v>
      </c>
      <c r="ZQ139" s="36">
        <v>14</v>
      </c>
      <c r="ZR139" s="36">
        <v>12</v>
      </c>
      <c r="ZS139" s="36">
        <v>16.5</v>
      </c>
      <c r="ZT139" s="36" t="s">
        <v>513</v>
      </c>
      <c r="AEF139" s="36">
        <v>17</v>
      </c>
      <c r="AEG139" s="36">
        <v>13.57</v>
      </c>
      <c r="AEH139" s="36">
        <v>4</v>
      </c>
      <c r="AEI139" s="36">
        <v>20</v>
      </c>
      <c r="AEJ139" s="36" t="s">
        <v>513</v>
      </c>
      <c r="AEK139" s="36">
        <v>13.34</v>
      </c>
      <c r="AEL139" s="36">
        <v>11.62</v>
      </c>
      <c r="AEM139" s="36">
        <v>1</v>
      </c>
      <c r="AEN139" s="36">
        <v>16.38</v>
      </c>
      <c r="AEO139" s="36" t="s">
        <v>513</v>
      </c>
      <c r="AEP139" s="36">
        <v>15.9</v>
      </c>
      <c r="AEQ139" s="36">
        <v>15.3</v>
      </c>
      <c r="AER139" s="36">
        <v>11.3</v>
      </c>
      <c r="AES139" s="36">
        <v>19</v>
      </c>
      <c r="AET139" s="36" t="s">
        <v>513</v>
      </c>
    </row>
    <row r="140" spans="1:861" x14ac:dyDescent="0.2">
      <c r="A140" s="4">
        <v>137</v>
      </c>
      <c r="B140" s="5" t="s">
        <v>1091</v>
      </c>
      <c r="C140" s="26">
        <f>AX140+(BK140/2)+25</f>
        <v>423.80333333333328</v>
      </c>
      <c r="D140" s="4">
        <f t="shared" si="125"/>
        <v>5</v>
      </c>
      <c r="E140" s="35">
        <f t="shared" si="152"/>
        <v>428.80333333333328</v>
      </c>
      <c r="F140" s="4">
        <v>108344</v>
      </c>
      <c r="G140" s="5" t="s">
        <v>895</v>
      </c>
      <c r="H140" s="5" t="s">
        <v>896</v>
      </c>
      <c r="I140" s="5" t="s">
        <v>499</v>
      </c>
      <c r="J140" s="4" t="s">
        <v>500</v>
      </c>
      <c r="K140" s="5" t="s">
        <v>501</v>
      </c>
      <c r="L140" s="5" t="s">
        <v>1047</v>
      </c>
      <c r="M140" s="4" t="s">
        <v>504</v>
      </c>
      <c r="N140" s="5" t="s">
        <v>644</v>
      </c>
      <c r="O140" s="4" t="s">
        <v>1052</v>
      </c>
      <c r="Q140" s="6">
        <f>CHOOSE(MATCH(M140,{"P";"S";"ST2S";"STMG";"ES";"L";"DAEU";"STL";"STI2D";"SCI";"PA";"STAV"},0),0,100,15,0,5,0,0,10,0,20,10,10)</f>
        <v>100</v>
      </c>
      <c r="R140" s="4">
        <v>1</v>
      </c>
      <c r="S140" s="4">
        <v>1</v>
      </c>
      <c r="T140" s="4">
        <v>1</v>
      </c>
      <c r="U140" s="4">
        <f t="shared" si="126"/>
        <v>2</v>
      </c>
      <c r="V140" s="4">
        <v>3</v>
      </c>
      <c r="W140" s="10">
        <f t="shared" si="127"/>
        <v>40</v>
      </c>
      <c r="X140" s="5" t="s">
        <v>897</v>
      </c>
      <c r="Y140" s="4" t="s">
        <v>568</v>
      </c>
      <c r="Z140" s="12">
        <f>CHOOSE(MATCH(Y140,{"Faible";"Moyen";"Assez bon";"Bon";"Très bon"},0),-5,0,0,5,10)</f>
        <v>5</v>
      </c>
      <c r="AA140" s="15">
        <v>13.07</v>
      </c>
      <c r="AB140" s="4">
        <v>12</v>
      </c>
      <c r="AC140" s="4">
        <v>10.66</v>
      </c>
      <c r="AD140" s="4">
        <f t="shared" si="128"/>
        <v>2.41</v>
      </c>
      <c r="AE140" s="4">
        <f t="shared" si="129"/>
        <v>18</v>
      </c>
      <c r="AF140" s="12">
        <f t="shared" si="130"/>
        <v>62.03</v>
      </c>
      <c r="AG140" s="4">
        <v>13.43</v>
      </c>
      <c r="AH140" s="4">
        <v>14</v>
      </c>
      <c r="AI140" s="4">
        <v>12.55</v>
      </c>
      <c r="AJ140" s="4">
        <f t="shared" si="131"/>
        <v>0.87999999999999901</v>
      </c>
      <c r="AK140" s="4">
        <f t="shared" si="132"/>
        <v>16</v>
      </c>
      <c r="AL140" s="12">
        <f t="shared" si="133"/>
        <v>58.05</v>
      </c>
      <c r="AM140" s="5">
        <v>14.5</v>
      </c>
      <c r="AN140" s="4">
        <v>21</v>
      </c>
      <c r="AO140" s="4">
        <v>15</v>
      </c>
      <c r="AP140" s="4">
        <f t="shared" si="134"/>
        <v>-0.5</v>
      </c>
      <c r="AQ140" s="4">
        <f t="shared" si="124"/>
        <v>9</v>
      </c>
      <c r="AR140" s="12">
        <f t="shared" si="135"/>
        <v>51.5</v>
      </c>
      <c r="AS140" s="20">
        <f t="shared" si="136"/>
        <v>171.57999999999998</v>
      </c>
      <c r="AT140" s="4">
        <v>19</v>
      </c>
      <c r="AU140" s="4">
        <v>12</v>
      </c>
      <c r="AV140" s="4">
        <v>18</v>
      </c>
      <c r="AW140" s="24">
        <f t="shared" si="137"/>
        <v>196.07999999999998</v>
      </c>
      <c r="AX140" s="28">
        <f t="shared" si="138"/>
        <v>336.08</v>
      </c>
      <c r="AY140" s="41">
        <f t="shared" si="139"/>
        <v>12.706666666666665</v>
      </c>
      <c r="AZ140" s="41">
        <f t="shared" si="140"/>
        <v>11.496666666666668</v>
      </c>
      <c r="BA140" s="9">
        <f t="shared" si="141"/>
        <v>1.2099999999999973</v>
      </c>
      <c r="BB140" s="43">
        <f t="shared" si="142"/>
        <v>40.539999999999992</v>
      </c>
      <c r="BC140" s="41">
        <f t="shared" si="143"/>
        <v>13.083333333333334</v>
      </c>
      <c r="BD140" s="41">
        <f t="shared" si="144"/>
        <v>13.410000000000002</v>
      </c>
      <c r="BE140" s="9">
        <f t="shared" si="145"/>
        <v>-0.32666666666666799</v>
      </c>
      <c r="BF140" s="43">
        <f t="shared" si="146"/>
        <v>38.596666666666664</v>
      </c>
      <c r="BG140" s="41">
        <f t="shared" si="147"/>
        <v>14.996666666666668</v>
      </c>
      <c r="BH140" s="41">
        <f t="shared" si="148"/>
        <v>14.336666666666668</v>
      </c>
      <c r="BI140" s="9">
        <f t="shared" si="149"/>
        <v>0.66000000000000014</v>
      </c>
      <c r="BJ140" s="43">
        <f t="shared" si="150"/>
        <v>46.31</v>
      </c>
      <c r="BK140" s="45">
        <f t="shared" si="151"/>
        <v>125.44666666666666</v>
      </c>
      <c r="BL140" s="36">
        <v>13.43</v>
      </c>
      <c r="BM140" s="36">
        <v>14</v>
      </c>
      <c r="BN140" s="36">
        <v>32</v>
      </c>
      <c r="BO140" s="36">
        <v>14.5</v>
      </c>
      <c r="BP140" s="36">
        <v>21</v>
      </c>
      <c r="BQ140" s="36">
        <v>32</v>
      </c>
      <c r="DZ140" s="36">
        <v>19</v>
      </c>
      <c r="EA140" s="36">
        <v>12</v>
      </c>
      <c r="EC140" s="36">
        <v>18</v>
      </c>
      <c r="EN140" s="36" t="s">
        <v>510</v>
      </c>
      <c r="EO140" s="36" t="s">
        <v>503</v>
      </c>
      <c r="EP140" s="36">
        <v>10</v>
      </c>
      <c r="EQ140" s="36" t="s">
        <v>504</v>
      </c>
      <c r="ER140" s="36" t="s">
        <v>506</v>
      </c>
      <c r="ES140" s="36">
        <v>1</v>
      </c>
      <c r="ET140" s="36" t="s">
        <v>511</v>
      </c>
      <c r="EU140" s="36">
        <v>2</v>
      </c>
      <c r="EV140" s="36" t="s">
        <v>512</v>
      </c>
      <c r="EW140" s="36">
        <v>13.07</v>
      </c>
      <c r="EX140" s="36">
        <v>10.66</v>
      </c>
      <c r="EY140" s="36">
        <v>2.2400000000000002</v>
      </c>
      <c r="EZ140" s="36">
        <v>17.22</v>
      </c>
      <c r="FA140" s="36" t="s">
        <v>513</v>
      </c>
      <c r="FB140" s="36">
        <v>13.43</v>
      </c>
      <c r="FC140" s="36">
        <v>12.55</v>
      </c>
      <c r="FD140" s="36">
        <v>5.14</v>
      </c>
      <c r="FE140" s="36">
        <v>19.14</v>
      </c>
      <c r="FF140" s="36" t="s">
        <v>513</v>
      </c>
      <c r="FG140" s="36">
        <v>14.5</v>
      </c>
      <c r="FH140" s="36">
        <v>15</v>
      </c>
      <c r="FI140" s="36">
        <v>9</v>
      </c>
      <c r="FJ140" s="36">
        <v>19</v>
      </c>
      <c r="FK140" s="36" t="s">
        <v>513</v>
      </c>
      <c r="TW140" s="36" t="s">
        <v>523</v>
      </c>
      <c r="TX140" s="36" t="s">
        <v>515</v>
      </c>
      <c r="TY140" s="36">
        <v>1</v>
      </c>
      <c r="TZ140" s="36" t="s">
        <v>504</v>
      </c>
      <c r="UA140" s="36" t="s">
        <v>506</v>
      </c>
      <c r="UB140" s="36">
        <v>1</v>
      </c>
      <c r="UC140" s="36" t="s">
        <v>511</v>
      </c>
      <c r="UD140" s="36">
        <v>3</v>
      </c>
      <c r="UE140" s="36" t="s">
        <v>516</v>
      </c>
      <c r="UF140" s="36">
        <v>11.19</v>
      </c>
      <c r="UG140" s="36">
        <v>10.25</v>
      </c>
      <c r="UH140" s="36">
        <v>3.28</v>
      </c>
      <c r="UI140" s="36">
        <v>17.72</v>
      </c>
      <c r="UJ140" s="36" t="s">
        <v>513</v>
      </c>
      <c r="UK140" s="36">
        <v>12.81</v>
      </c>
      <c r="UL140" s="36">
        <v>13.85</v>
      </c>
      <c r="UM140" s="36">
        <v>9.06</v>
      </c>
      <c r="UN140" s="36">
        <v>19.690000000000001</v>
      </c>
      <c r="UO140" s="36" t="s">
        <v>513</v>
      </c>
      <c r="UP140" s="36">
        <v>15.75</v>
      </c>
      <c r="UQ140" s="36">
        <v>14.49</v>
      </c>
      <c r="UR140" s="36">
        <v>9.33</v>
      </c>
      <c r="US140" s="36">
        <v>19.38</v>
      </c>
      <c r="UT140" s="36" t="s">
        <v>513</v>
      </c>
      <c r="ZF140" s="36">
        <v>16.22</v>
      </c>
      <c r="ZG140" s="36">
        <v>13.89</v>
      </c>
      <c r="ZH140" s="36">
        <v>8</v>
      </c>
      <c r="ZI140" s="36">
        <v>19.61</v>
      </c>
      <c r="ZJ140" s="36" t="s">
        <v>513</v>
      </c>
      <c r="ZK140" s="36">
        <v>14.84</v>
      </c>
      <c r="ZL140" s="36">
        <v>13.57</v>
      </c>
      <c r="ZM140" s="36">
        <v>9.32</v>
      </c>
      <c r="ZN140" s="36">
        <v>17.79</v>
      </c>
      <c r="ZO140" s="36" t="s">
        <v>513</v>
      </c>
      <c r="ZP140" s="36">
        <v>12.67</v>
      </c>
      <c r="ZQ140" s="36">
        <v>13.5</v>
      </c>
      <c r="ZR140" s="36">
        <v>7.72</v>
      </c>
      <c r="ZS140" s="36">
        <v>20</v>
      </c>
      <c r="ZT140" s="36" t="s">
        <v>513</v>
      </c>
      <c r="AEF140" s="36">
        <v>10.71</v>
      </c>
      <c r="AEG140" s="36">
        <v>10.35</v>
      </c>
      <c r="AEH140" s="36">
        <v>5.9</v>
      </c>
      <c r="AEI140" s="36">
        <v>16.66</v>
      </c>
      <c r="AEJ140" s="36" t="s">
        <v>513</v>
      </c>
      <c r="AEK140" s="36">
        <v>11.6</v>
      </c>
      <c r="AEL140" s="36">
        <v>12.81</v>
      </c>
      <c r="AEM140" s="36">
        <v>8.9</v>
      </c>
      <c r="AEN140" s="36">
        <v>18.7</v>
      </c>
      <c r="AEO140" s="36" t="s">
        <v>513</v>
      </c>
      <c r="AEP140" s="36">
        <v>16.57</v>
      </c>
      <c r="AEQ140" s="36">
        <v>15.02</v>
      </c>
      <c r="AER140" s="36">
        <v>9.92</v>
      </c>
      <c r="AES140" s="36">
        <v>20</v>
      </c>
      <c r="AET140" s="36" t="s">
        <v>513</v>
      </c>
    </row>
    <row r="141" spans="1:861" x14ac:dyDescent="0.2">
      <c r="A141" s="4">
        <v>137</v>
      </c>
      <c r="B141" s="5" t="s">
        <v>1090</v>
      </c>
      <c r="C141" s="26">
        <f t="shared" ref="C141:C172" si="153">AX141+(BK141/2)</f>
        <v>221.91333333333333</v>
      </c>
      <c r="D141" s="4">
        <f t="shared" si="125"/>
        <v>5</v>
      </c>
      <c r="E141" s="35">
        <f t="shared" si="152"/>
        <v>226.91333333333333</v>
      </c>
      <c r="F141" s="4">
        <v>108351</v>
      </c>
      <c r="G141" s="5" t="s">
        <v>898</v>
      </c>
      <c r="H141" s="5" t="s">
        <v>899</v>
      </c>
      <c r="I141" s="5" t="s">
        <v>499</v>
      </c>
      <c r="J141" s="4" t="s">
        <v>500</v>
      </c>
      <c r="K141" s="5" t="s">
        <v>501</v>
      </c>
      <c r="L141" s="5" t="s">
        <v>1047</v>
      </c>
      <c r="M141" s="4" t="s">
        <v>541</v>
      </c>
      <c r="N141" s="5" t="s">
        <v>900</v>
      </c>
      <c r="Q141" s="6">
        <f>CHOOSE(MATCH(M141,{"P";"S";"ST2S";"STMG";"ES";"L";"DAEU";"STL";"STI2D";"SCI";"PA";"STAV"},0),0,100,15,0,5,0,0,10,0,20,10,10)</f>
        <v>5</v>
      </c>
      <c r="R141" s="4">
        <v>1</v>
      </c>
      <c r="S141" s="4">
        <v>1</v>
      </c>
      <c r="T141" s="4">
        <v>1</v>
      </c>
      <c r="U141" s="4">
        <f t="shared" si="126"/>
        <v>1</v>
      </c>
      <c r="V141" s="4">
        <v>4</v>
      </c>
      <c r="W141" s="10">
        <f t="shared" si="127"/>
        <v>50</v>
      </c>
      <c r="Y141" s="4" t="s">
        <v>568</v>
      </c>
      <c r="Z141" s="12">
        <f>CHOOSE(MATCH(Y141,{"Faible";"Moyen";"Assez bon";"Bon";"Très bon"},0),-5,0,0,5,10)</f>
        <v>5</v>
      </c>
      <c r="AA141" s="15">
        <v>12.83</v>
      </c>
      <c r="AB141" s="4">
        <v>10</v>
      </c>
      <c r="AC141" s="4">
        <v>10.91</v>
      </c>
      <c r="AD141" s="4">
        <f t="shared" si="128"/>
        <v>1.92</v>
      </c>
      <c r="AE141" s="4">
        <f t="shared" si="129"/>
        <v>20</v>
      </c>
      <c r="AF141" s="12">
        <f t="shared" si="130"/>
        <v>62.33</v>
      </c>
      <c r="AI141" s="4"/>
      <c r="AJ141" s="4">
        <f t="shared" si="131"/>
        <v>0</v>
      </c>
      <c r="AK141" s="4">
        <f t="shared" si="132"/>
        <v>30</v>
      </c>
      <c r="AL141" s="12">
        <f t="shared" si="133"/>
        <v>30</v>
      </c>
      <c r="AM141" s="5"/>
      <c r="AN141" s="4"/>
      <c r="AO141" s="4"/>
      <c r="AP141" s="4">
        <f t="shared" si="134"/>
        <v>0</v>
      </c>
      <c r="AQ141" s="4">
        <f t="shared" si="124"/>
        <v>30</v>
      </c>
      <c r="AR141" s="12">
        <f t="shared" si="135"/>
        <v>30</v>
      </c>
      <c r="AS141" s="20">
        <f t="shared" si="136"/>
        <v>122.33</v>
      </c>
      <c r="AT141" s="4">
        <v>17</v>
      </c>
      <c r="AU141" s="4">
        <v>11</v>
      </c>
      <c r="AV141" s="4">
        <v>15</v>
      </c>
      <c r="AW141" s="24">
        <f t="shared" si="137"/>
        <v>143.82999999999998</v>
      </c>
      <c r="AX141" s="28">
        <f t="shared" si="138"/>
        <v>198.82999999999998</v>
      </c>
      <c r="AY141" s="41">
        <f t="shared" si="139"/>
        <v>14.5</v>
      </c>
      <c r="AZ141" s="41">
        <f t="shared" si="140"/>
        <v>13.166666666666666</v>
      </c>
      <c r="BA141" s="9">
        <f t="shared" si="141"/>
        <v>1.3333333333333339</v>
      </c>
      <c r="BB141" s="43">
        <f t="shared" si="142"/>
        <v>46.166666666666671</v>
      </c>
      <c r="BC141" s="41">
        <f t="shared" si="143"/>
        <v>0</v>
      </c>
      <c r="BD141" s="41">
        <f t="shared" si="144"/>
        <v>0</v>
      </c>
      <c r="BE141" s="9">
        <f t="shared" si="145"/>
        <v>0</v>
      </c>
      <c r="BF141" s="43">
        <f t="shared" si="146"/>
        <v>0</v>
      </c>
      <c r="BG141" s="41">
        <f t="shared" si="147"/>
        <v>0</v>
      </c>
      <c r="BH141" s="41">
        <f t="shared" si="148"/>
        <v>0</v>
      </c>
      <c r="BI141" s="9">
        <f t="shared" si="149"/>
        <v>0</v>
      </c>
      <c r="BJ141" s="43">
        <f t="shared" si="150"/>
        <v>0</v>
      </c>
      <c r="BK141" s="45">
        <f t="shared" si="151"/>
        <v>46.166666666666671</v>
      </c>
      <c r="DZ141" s="36">
        <v>17</v>
      </c>
      <c r="EA141" s="36">
        <v>11</v>
      </c>
      <c r="EC141" s="36">
        <v>15</v>
      </c>
      <c r="EH141" s="36">
        <v>17</v>
      </c>
      <c r="EN141" s="36" t="s">
        <v>510</v>
      </c>
      <c r="EO141" s="36" t="s">
        <v>503</v>
      </c>
      <c r="EP141" s="36">
        <v>10</v>
      </c>
      <c r="EQ141" s="36" t="s">
        <v>541</v>
      </c>
      <c r="ER141" s="36" t="s">
        <v>543</v>
      </c>
      <c r="ES141" s="36">
        <v>1</v>
      </c>
      <c r="ET141" s="36" t="s">
        <v>511</v>
      </c>
      <c r="EU141" s="36">
        <v>2</v>
      </c>
      <c r="EV141" s="36" t="s">
        <v>512</v>
      </c>
      <c r="EW141" s="36">
        <v>12.83</v>
      </c>
      <c r="EX141" s="36">
        <v>10.91</v>
      </c>
      <c r="EY141" s="36">
        <v>3.7</v>
      </c>
      <c r="EZ141" s="36">
        <v>16.75</v>
      </c>
      <c r="FA141" s="36" t="s">
        <v>513</v>
      </c>
      <c r="TW141" s="36" t="s">
        <v>523</v>
      </c>
      <c r="TX141" s="36" t="s">
        <v>515</v>
      </c>
      <c r="TY141" s="36">
        <v>1</v>
      </c>
      <c r="TZ141" s="36" t="s">
        <v>541</v>
      </c>
      <c r="UA141" s="36" t="s">
        <v>543</v>
      </c>
      <c r="UB141" s="36">
        <v>1</v>
      </c>
      <c r="UC141" s="36" t="s">
        <v>511</v>
      </c>
      <c r="UD141" s="36">
        <v>3</v>
      </c>
      <c r="UE141" s="36" t="s">
        <v>516</v>
      </c>
      <c r="UF141" s="36">
        <v>13</v>
      </c>
      <c r="UG141" s="36">
        <v>13</v>
      </c>
      <c r="UH141" s="36">
        <v>9.5</v>
      </c>
      <c r="UI141" s="36">
        <v>18</v>
      </c>
      <c r="UJ141" s="36" t="s">
        <v>513</v>
      </c>
      <c r="VY141" s="36">
        <v>16.260000000000002</v>
      </c>
      <c r="VZ141" s="36">
        <v>14.76</v>
      </c>
      <c r="WA141" s="36">
        <v>10.73</v>
      </c>
      <c r="WB141" s="36">
        <v>19</v>
      </c>
      <c r="WC141" s="36" t="s">
        <v>513</v>
      </c>
      <c r="ZF141" s="36">
        <v>19</v>
      </c>
      <c r="ZG141" s="36">
        <v>14.5</v>
      </c>
      <c r="ZH141" s="36">
        <v>10</v>
      </c>
      <c r="ZI141" s="36">
        <v>19.5</v>
      </c>
      <c r="ZJ141" s="36" t="s">
        <v>513</v>
      </c>
      <c r="AAY141" s="36">
        <v>15.79</v>
      </c>
      <c r="AAZ141" s="36">
        <v>15.25</v>
      </c>
      <c r="ABA141" s="36">
        <v>8.33</v>
      </c>
      <c r="ABB141" s="36">
        <v>19.260000000000002</v>
      </c>
      <c r="ABC141" s="36" t="s">
        <v>513</v>
      </c>
      <c r="AEF141" s="36">
        <v>11.5</v>
      </c>
      <c r="AEG141" s="36">
        <v>12</v>
      </c>
      <c r="AEH141" s="36">
        <v>5.5</v>
      </c>
      <c r="AEI141" s="36">
        <v>18</v>
      </c>
      <c r="AEJ141" s="36" t="s">
        <v>513</v>
      </c>
      <c r="AFY141" s="36">
        <v>10.46</v>
      </c>
      <c r="AFZ141" s="36">
        <v>11.36</v>
      </c>
      <c r="AGA141" s="36">
        <v>6.85</v>
      </c>
      <c r="AGB141" s="36">
        <v>16.920000000000002</v>
      </c>
      <c r="AGC141" s="36" t="s">
        <v>513</v>
      </c>
    </row>
    <row r="142" spans="1:861" x14ac:dyDescent="0.2">
      <c r="A142" s="4">
        <v>137</v>
      </c>
      <c r="B142" s="5" t="s">
        <v>1091</v>
      </c>
      <c r="C142" s="26">
        <f t="shared" si="153"/>
        <v>423.85</v>
      </c>
      <c r="D142" s="4">
        <f t="shared" si="125"/>
        <v>5</v>
      </c>
      <c r="E142" s="35">
        <f t="shared" si="152"/>
        <v>428.85</v>
      </c>
      <c r="F142" s="4">
        <v>108358</v>
      </c>
      <c r="G142" s="5" t="s">
        <v>912</v>
      </c>
      <c r="H142" s="5" t="s">
        <v>913</v>
      </c>
      <c r="I142" s="5" t="s">
        <v>499</v>
      </c>
      <c r="J142" s="4" t="s">
        <v>500</v>
      </c>
      <c r="K142" s="5" t="s">
        <v>501</v>
      </c>
      <c r="L142" s="5" t="s">
        <v>1047</v>
      </c>
      <c r="M142" s="4" t="s">
        <v>504</v>
      </c>
      <c r="N142" s="5" t="s">
        <v>644</v>
      </c>
      <c r="O142" s="4" t="s">
        <v>1052</v>
      </c>
      <c r="Q142" s="6">
        <f>CHOOSE(MATCH(M142,{"P";"S";"ST2S";"STMG";"ES";"L";"DAEU";"STL";"STI2D";"SCI";"PA";"STAV"},0),0,100,15,0,5,0,0,10,0,20,10,10)</f>
        <v>100</v>
      </c>
      <c r="R142" s="4">
        <v>1</v>
      </c>
      <c r="S142" s="4">
        <v>1</v>
      </c>
      <c r="T142" s="4">
        <v>1</v>
      </c>
      <c r="U142" s="4">
        <f t="shared" si="126"/>
        <v>1</v>
      </c>
      <c r="V142" s="4">
        <v>4</v>
      </c>
      <c r="W142" s="10">
        <f t="shared" si="127"/>
        <v>50</v>
      </c>
      <c r="X142" s="5" t="s">
        <v>914</v>
      </c>
      <c r="Y142" s="4" t="s">
        <v>568</v>
      </c>
      <c r="Z142" s="12">
        <f>CHOOSE(MATCH(Y142,{"Faible";"Moyen";"Assez bon";"Bon";"Très bon"},0),-5,0,0,5,10)</f>
        <v>5</v>
      </c>
      <c r="AA142" s="15">
        <v>12.67</v>
      </c>
      <c r="AB142" s="4">
        <v>14</v>
      </c>
      <c r="AC142" s="4">
        <v>10.66</v>
      </c>
      <c r="AD142" s="4">
        <f t="shared" si="128"/>
        <v>2.0099999999999998</v>
      </c>
      <c r="AE142" s="4">
        <f t="shared" si="129"/>
        <v>16</v>
      </c>
      <c r="AF142" s="12">
        <f t="shared" si="130"/>
        <v>58.03</v>
      </c>
      <c r="AG142" s="4">
        <v>12.71</v>
      </c>
      <c r="AH142" s="4">
        <v>15</v>
      </c>
      <c r="AI142" s="4">
        <v>12.55</v>
      </c>
      <c r="AJ142" s="4">
        <f t="shared" si="131"/>
        <v>0.16000000000000014</v>
      </c>
      <c r="AK142" s="4">
        <f t="shared" si="132"/>
        <v>15</v>
      </c>
      <c r="AL142" s="12">
        <f t="shared" si="133"/>
        <v>53.45</v>
      </c>
      <c r="AM142" s="5">
        <v>18.5</v>
      </c>
      <c r="AN142" s="4">
        <v>2</v>
      </c>
      <c r="AO142" s="4">
        <v>15</v>
      </c>
      <c r="AP142" s="4">
        <f t="shared" si="134"/>
        <v>3.5</v>
      </c>
      <c r="AQ142" s="4">
        <f t="shared" si="124"/>
        <v>28</v>
      </c>
      <c r="AR142" s="12">
        <f t="shared" si="135"/>
        <v>90.5</v>
      </c>
      <c r="AS142" s="20">
        <f t="shared" si="136"/>
        <v>201.98000000000002</v>
      </c>
      <c r="AT142" s="4">
        <v>15</v>
      </c>
      <c r="AU142" s="4">
        <v>15</v>
      </c>
      <c r="AV142" s="4">
        <v>15</v>
      </c>
      <c r="AW142" s="24">
        <f t="shared" si="137"/>
        <v>224.48000000000002</v>
      </c>
      <c r="AX142" s="28">
        <f t="shared" si="138"/>
        <v>374.48</v>
      </c>
      <c r="AY142" s="41">
        <f t="shared" si="139"/>
        <v>12.276666666666666</v>
      </c>
      <c r="AZ142" s="41">
        <f t="shared" si="140"/>
        <v>13.270000000000001</v>
      </c>
      <c r="BA142" s="9">
        <f t="shared" si="141"/>
        <v>-0.99333333333333584</v>
      </c>
      <c r="BB142" s="43">
        <f t="shared" si="142"/>
        <v>34.843333333333327</v>
      </c>
      <c r="BC142" s="41">
        <f t="shared" si="143"/>
        <v>12.156666666666666</v>
      </c>
      <c r="BD142" s="41">
        <f t="shared" si="144"/>
        <v>12.96</v>
      </c>
      <c r="BE142" s="9">
        <f t="shared" si="145"/>
        <v>-0.80333333333333456</v>
      </c>
      <c r="BF142" s="43">
        <f t="shared" si="146"/>
        <v>34.86333333333333</v>
      </c>
      <c r="BG142" s="41">
        <f t="shared" si="147"/>
        <v>10.833333333333334</v>
      </c>
      <c r="BH142" s="41">
        <f t="shared" si="148"/>
        <v>12.566666666666665</v>
      </c>
      <c r="BI142" s="9">
        <f t="shared" si="149"/>
        <v>-1.7333333333333307</v>
      </c>
      <c r="BJ142" s="43">
        <f t="shared" si="150"/>
        <v>29.033333333333339</v>
      </c>
      <c r="BK142" s="45">
        <f t="shared" si="151"/>
        <v>98.739999999999981</v>
      </c>
      <c r="BL142" s="36">
        <v>12.71</v>
      </c>
      <c r="BM142" s="36">
        <v>15</v>
      </c>
      <c r="BN142" s="36">
        <v>32</v>
      </c>
      <c r="BO142" s="36">
        <v>18.5</v>
      </c>
      <c r="BP142" s="36">
        <v>2</v>
      </c>
      <c r="BQ142" s="36">
        <v>32</v>
      </c>
      <c r="DZ142" s="36">
        <v>15</v>
      </c>
      <c r="EA142" s="36">
        <v>15</v>
      </c>
      <c r="EC142" s="36">
        <v>15</v>
      </c>
      <c r="EN142" s="36" t="s">
        <v>510</v>
      </c>
      <c r="EO142" s="36" t="s">
        <v>503</v>
      </c>
      <c r="EP142" s="36">
        <v>10</v>
      </c>
      <c r="EQ142" s="36" t="s">
        <v>504</v>
      </c>
      <c r="ER142" s="36" t="s">
        <v>506</v>
      </c>
      <c r="ES142" s="36">
        <v>1</v>
      </c>
      <c r="ET142" s="36" t="s">
        <v>511</v>
      </c>
      <c r="EU142" s="36">
        <v>2</v>
      </c>
      <c r="EV142" s="36" t="s">
        <v>512</v>
      </c>
      <c r="EW142" s="36">
        <v>12.67</v>
      </c>
      <c r="EX142" s="36">
        <v>10.66</v>
      </c>
      <c r="EY142" s="36">
        <v>2.2400000000000002</v>
      </c>
      <c r="EZ142" s="36">
        <v>17.22</v>
      </c>
      <c r="FA142" s="36" t="s">
        <v>513</v>
      </c>
      <c r="FB142" s="36">
        <v>12.71</v>
      </c>
      <c r="FC142" s="36">
        <v>12.55</v>
      </c>
      <c r="FD142" s="36">
        <v>5.14</v>
      </c>
      <c r="FE142" s="36">
        <v>19.14</v>
      </c>
      <c r="FF142" s="36" t="s">
        <v>513</v>
      </c>
      <c r="FG142" s="36">
        <v>18.5</v>
      </c>
      <c r="FH142" s="36">
        <v>15</v>
      </c>
      <c r="FI142" s="36">
        <v>9</v>
      </c>
      <c r="FJ142" s="36">
        <v>19</v>
      </c>
      <c r="FK142" s="36" t="s">
        <v>513</v>
      </c>
      <c r="TW142" s="36" t="s">
        <v>523</v>
      </c>
      <c r="TX142" s="36" t="s">
        <v>515</v>
      </c>
      <c r="TY142" s="36">
        <v>1</v>
      </c>
      <c r="TZ142" s="36" t="s">
        <v>504</v>
      </c>
      <c r="UA142" s="36" t="s">
        <v>506</v>
      </c>
      <c r="UB142" s="36">
        <v>1</v>
      </c>
      <c r="UC142" s="36" t="s">
        <v>511</v>
      </c>
      <c r="UD142" s="36">
        <v>3</v>
      </c>
      <c r="UE142" s="36" t="s">
        <v>516</v>
      </c>
      <c r="UF142" s="36">
        <v>12</v>
      </c>
      <c r="UG142" s="36">
        <v>12.85</v>
      </c>
      <c r="UH142" s="36">
        <v>4.96</v>
      </c>
      <c r="UI142" s="36">
        <v>18.78</v>
      </c>
      <c r="UJ142" s="36" t="s">
        <v>513</v>
      </c>
      <c r="UK142" s="36">
        <v>11.74</v>
      </c>
      <c r="UL142" s="36">
        <v>12.88</v>
      </c>
      <c r="UM142" s="36">
        <v>7.65</v>
      </c>
      <c r="UN142" s="36">
        <v>17.21</v>
      </c>
      <c r="UO142" s="36" t="s">
        <v>513</v>
      </c>
      <c r="UP142" s="36">
        <v>12.7</v>
      </c>
      <c r="UQ142" s="36">
        <v>13.7</v>
      </c>
      <c r="UR142" s="36">
        <v>10</v>
      </c>
      <c r="US142" s="36">
        <v>17.8</v>
      </c>
      <c r="UT142" s="36" t="s">
        <v>513</v>
      </c>
      <c r="ZF142" s="36">
        <v>12.62</v>
      </c>
      <c r="ZG142" s="36">
        <v>13.33</v>
      </c>
      <c r="ZH142" s="36">
        <v>4.38</v>
      </c>
      <c r="ZI142" s="36">
        <v>18.05</v>
      </c>
      <c r="ZJ142" s="36" t="s">
        <v>513</v>
      </c>
      <c r="ZK142" s="36">
        <v>12.79</v>
      </c>
      <c r="ZL142" s="36">
        <v>13.75</v>
      </c>
      <c r="ZM142" s="36">
        <v>4.68</v>
      </c>
      <c r="ZN142" s="36">
        <v>18.559999999999999</v>
      </c>
      <c r="ZO142" s="36" t="s">
        <v>513</v>
      </c>
      <c r="ZP142" s="36">
        <v>10.3</v>
      </c>
      <c r="ZQ142" s="36">
        <v>12.6</v>
      </c>
      <c r="ZR142" s="36">
        <v>5.4</v>
      </c>
      <c r="ZS142" s="36">
        <v>19.8</v>
      </c>
      <c r="ZT142" s="36" t="s">
        <v>513</v>
      </c>
      <c r="AEF142" s="36">
        <v>12.21</v>
      </c>
      <c r="AEG142" s="36">
        <v>13.63</v>
      </c>
      <c r="AEH142" s="36">
        <v>6.55</v>
      </c>
      <c r="AEI142" s="36">
        <v>19.47</v>
      </c>
      <c r="AEJ142" s="36" t="s">
        <v>513</v>
      </c>
      <c r="AEK142" s="36">
        <v>11.94</v>
      </c>
      <c r="AEL142" s="36">
        <v>12.25</v>
      </c>
      <c r="AEM142" s="36">
        <v>3.63</v>
      </c>
      <c r="AEN142" s="36">
        <v>17.25</v>
      </c>
      <c r="AEO142" s="36" t="s">
        <v>513</v>
      </c>
      <c r="AEP142" s="36">
        <v>9.5</v>
      </c>
      <c r="AEQ142" s="36">
        <v>11.4</v>
      </c>
      <c r="AER142" s="36">
        <v>6.8</v>
      </c>
      <c r="AES142" s="36">
        <v>16.600000000000001</v>
      </c>
      <c r="AET142" s="36" t="s">
        <v>513</v>
      </c>
    </row>
    <row r="143" spans="1:861" x14ac:dyDescent="0.2">
      <c r="A143" s="4">
        <v>137</v>
      </c>
      <c r="B143" s="5" t="s">
        <v>1091</v>
      </c>
      <c r="C143" s="26">
        <f t="shared" si="153"/>
        <v>548.12333333333333</v>
      </c>
      <c r="D143" s="4">
        <f t="shared" si="125"/>
        <v>10</v>
      </c>
      <c r="E143" s="35">
        <f t="shared" si="152"/>
        <v>558.12333333333333</v>
      </c>
      <c r="F143" s="4">
        <v>108362</v>
      </c>
      <c r="G143" s="5" t="s">
        <v>903</v>
      </c>
      <c r="H143" s="5" t="s">
        <v>904</v>
      </c>
      <c r="I143" s="5" t="s">
        <v>499</v>
      </c>
      <c r="J143" s="4" t="s">
        <v>500</v>
      </c>
      <c r="K143" s="5" t="s">
        <v>501</v>
      </c>
      <c r="L143" s="5" t="s">
        <v>1047</v>
      </c>
      <c r="M143" s="4" t="s">
        <v>504</v>
      </c>
      <c r="N143" s="5" t="s">
        <v>631</v>
      </c>
      <c r="O143" s="4" t="s">
        <v>1052</v>
      </c>
      <c r="Q143" s="6">
        <f>CHOOSE(MATCH(M143,{"P";"S";"ST2S";"STMG";"ES";"L";"DAEU";"STL";"STI2D";"SCI";"PA";"STAV"},0),0,100,15,0,5,0,0,10,0,20,10,10)</f>
        <v>100</v>
      </c>
      <c r="R143" s="4">
        <v>1</v>
      </c>
      <c r="S143" s="4">
        <v>1</v>
      </c>
      <c r="T143" s="4">
        <v>1</v>
      </c>
      <c r="U143" s="4">
        <f t="shared" si="126"/>
        <v>1</v>
      </c>
      <c r="V143" s="4">
        <v>4</v>
      </c>
      <c r="W143" s="10">
        <f t="shared" si="127"/>
        <v>50</v>
      </c>
      <c r="X143" s="5" t="s">
        <v>905</v>
      </c>
      <c r="Y143" s="4" t="s">
        <v>566</v>
      </c>
      <c r="Z143" s="12">
        <f>CHOOSE(MATCH(Y143,{"Faible";"Moyen";"Assez bon";"Bon";"Très bon"},0),-5,0,0,5,10)</f>
        <v>10</v>
      </c>
      <c r="AA143" s="15">
        <v>17.29</v>
      </c>
      <c r="AB143" s="4">
        <v>2</v>
      </c>
      <c r="AC143" s="4">
        <v>12.07</v>
      </c>
      <c r="AD143" s="4">
        <f t="shared" si="128"/>
        <v>5.2199999999999989</v>
      </c>
      <c r="AE143" s="4">
        <f t="shared" si="129"/>
        <v>28</v>
      </c>
      <c r="AF143" s="12">
        <f t="shared" si="130"/>
        <v>90.31</v>
      </c>
      <c r="AG143" s="4">
        <v>19.5</v>
      </c>
      <c r="AH143" s="4">
        <v>2</v>
      </c>
      <c r="AI143" s="4">
        <v>13.76</v>
      </c>
      <c r="AJ143" s="4">
        <f t="shared" si="131"/>
        <v>5.74</v>
      </c>
      <c r="AK143" s="4">
        <f t="shared" si="132"/>
        <v>28</v>
      </c>
      <c r="AL143" s="12">
        <f t="shared" si="133"/>
        <v>97.98</v>
      </c>
      <c r="AM143" s="5">
        <v>18.71</v>
      </c>
      <c r="AN143" s="4">
        <v>2</v>
      </c>
      <c r="AO143" s="4">
        <v>13.77</v>
      </c>
      <c r="AP143" s="4">
        <f t="shared" si="134"/>
        <v>4.9400000000000013</v>
      </c>
      <c r="AQ143" s="4">
        <f t="shared" si="124"/>
        <v>28</v>
      </c>
      <c r="AR143" s="12">
        <f t="shared" si="135"/>
        <v>94.01</v>
      </c>
      <c r="AS143" s="20">
        <f t="shared" si="136"/>
        <v>282.3</v>
      </c>
      <c r="AT143" s="4">
        <v>20</v>
      </c>
      <c r="AU143" s="4">
        <v>16</v>
      </c>
      <c r="AV143" s="4">
        <v>19</v>
      </c>
      <c r="AW143" s="24">
        <f t="shared" si="137"/>
        <v>309.8</v>
      </c>
      <c r="AX143" s="28">
        <f t="shared" si="138"/>
        <v>459.8</v>
      </c>
      <c r="AY143" s="41">
        <f t="shared" si="139"/>
        <v>16.733333333333334</v>
      </c>
      <c r="AZ143" s="41">
        <f t="shared" si="140"/>
        <v>11.71</v>
      </c>
      <c r="BA143" s="9">
        <f t="shared" si="141"/>
        <v>5.0233333333333334</v>
      </c>
      <c r="BB143" s="43">
        <f t="shared" si="142"/>
        <v>60.24666666666667</v>
      </c>
      <c r="BC143" s="41">
        <f t="shared" si="143"/>
        <v>16.533333333333335</v>
      </c>
      <c r="BD143" s="41">
        <f t="shared" si="144"/>
        <v>12.799999999999999</v>
      </c>
      <c r="BE143" s="9">
        <f t="shared" si="145"/>
        <v>3.7333333333333361</v>
      </c>
      <c r="BF143" s="43">
        <f t="shared" si="146"/>
        <v>57.066666666666677</v>
      </c>
      <c r="BG143" s="41">
        <f t="shared" si="147"/>
        <v>17.533333333333335</v>
      </c>
      <c r="BH143" s="41">
        <f t="shared" si="148"/>
        <v>14.166666666666666</v>
      </c>
      <c r="BI143" s="9">
        <f t="shared" si="149"/>
        <v>3.3666666666666689</v>
      </c>
      <c r="BJ143" s="43">
        <f t="shared" si="150"/>
        <v>59.333333333333343</v>
      </c>
      <c r="BK143" s="45">
        <f t="shared" si="151"/>
        <v>176.6466666666667</v>
      </c>
      <c r="BL143" s="36">
        <v>19.5</v>
      </c>
      <c r="BM143" s="36">
        <v>2</v>
      </c>
      <c r="BN143" s="36">
        <v>29</v>
      </c>
      <c r="BO143" s="36">
        <v>18.71</v>
      </c>
      <c r="BP143" s="36">
        <v>2</v>
      </c>
      <c r="BQ143" s="36">
        <v>29</v>
      </c>
      <c r="DZ143" s="36">
        <v>20</v>
      </c>
      <c r="EA143" s="36">
        <v>16</v>
      </c>
      <c r="EC143" s="36">
        <v>19</v>
      </c>
      <c r="EN143" s="36" t="s">
        <v>510</v>
      </c>
      <c r="EO143" s="36" t="s">
        <v>503</v>
      </c>
      <c r="EP143" s="36">
        <v>10</v>
      </c>
      <c r="EQ143" s="36" t="s">
        <v>504</v>
      </c>
      <c r="ER143" s="36" t="s">
        <v>506</v>
      </c>
      <c r="ES143" s="36">
        <v>1</v>
      </c>
      <c r="ET143" s="36" t="s">
        <v>511</v>
      </c>
      <c r="EU143" s="36">
        <v>2</v>
      </c>
      <c r="EV143" s="36" t="s">
        <v>512</v>
      </c>
      <c r="EW143" s="36">
        <v>17.29</v>
      </c>
      <c r="EX143" s="36">
        <v>12.07</v>
      </c>
      <c r="EY143" s="36">
        <v>6.13</v>
      </c>
      <c r="EZ143" s="36">
        <v>17.809999999999999</v>
      </c>
      <c r="FA143" s="36" t="s">
        <v>513</v>
      </c>
      <c r="FB143" s="36">
        <v>19.5</v>
      </c>
      <c r="FC143" s="36">
        <v>13.76</v>
      </c>
      <c r="FD143" s="36">
        <v>8.5</v>
      </c>
      <c r="FE143" s="36">
        <v>20</v>
      </c>
      <c r="FF143" s="36" t="s">
        <v>513</v>
      </c>
      <c r="FG143" s="36">
        <v>18.71</v>
      </c>
      <c r="FH143" s="36">
        <v>13.77</v>
      </c>
      <c r="FI143" s="36">
        <v>8.58</v>
      </c>
      <c r="FJ143" s="36">
        <v>18.829999999999998</v>
      </c>
      <c r="FK143" s="36" t="s">
        <v>513</v>
      </c>
      <c r="TW143" s="36" t="s">
        <v>523</v>
      </c>
      <c r="TX143" s="36" t="s">
        <v>515</v>
      </c>
      <c r="TY143" s="36">
        <v>1</v>
      </c>
      <c r="TZ143" s="36" t="s">
        <v>504</v>
      </c>
      <c r="UA143" s="36" t="s">
        <v>506</v>
      </c>
      <c r="UB143" s="36">
        <v>1</v>
      </c>
      <c r="UC143" s="36" t="s">
        <v>511</v>
      </c>
      <c r="UD143" s="36">
        <v>3</v>
      </c>
      <c r="UE143" s="36" t="s">
        <v>516</v>
      </c>
      <c r="UF143" s="36">
        <v>15.84</v>
      </c>
      <c r="UG143" s="36">
        <v>11.81</v>
      </c>
      <c r="UH143" s="36">
        <v>3.66</v>
      </c>
      <c r="UI143" s="36">
        <v>17.84</v>
      </c>
      <c r="UJ143" s="36" t="s">
        <v>513</v>
      </c>
      <c r="UK143" s="36">
        <v>18</v>
      </c>
      <c r="UL143" s="36">
        <v>13.7</v>
      </c>
      <c r="UM143" s="36">
        <v>8.1</v>
      </c>
      <c r="UN143" s="36">
        <v>20</v>
      </c>
      <c r="UO143" s="36" t="s">
        <v>513</v>
      </c>
      <c r="UP143" s="36">
        <v>16.2</v>
      </c>
      <c r="UQ143" s="36">
        <v>12.8</v>
      </c>
      <c r="UR143" s="36">
        <v>9.5</v>
      </c>
      <c r="US143" s="36">
        <v>16.7</v>
      </c>
      <c r="UT143" s="36" t="s">
        <v>513</v>
      </c>
      <c r="ZF143" s="36">
        <v>17.12</v>
      </c>
      <c r="ZG143" s="36">
        <v>11.33</v>
      </c>
      <c r="ZH143" s="36">
        <v>2.38</v>
      </c>
      <c r="ZI143" s="36">
        <v>17.12</v>
      </c>
      <c r="ZJ143" s="36" t="s">
        <v>513</v>
      </c>
      <c r="ZK143" s="36">
        <v>14.1</v>
      </c>
      <c r="ZL143" s="36">
        <v>12.1</v>
      </c>
      <c r="ZM143" s="36">
        <v>6.2</v>
      </c>
      <c r="ZN143" s="36">
        <v>18.7</v>
      </c>
      <c r="ZO143" s="36" t="s">
        <v>513</v>
      </c>
      <c r="ZP143" s="36">
        <v>16.8</v>
      </c>
      <c r="ZQ143" s="36">
        <v>14.2</v>
      </c>
      <c r="ZR143" s="36">
        <v>11.2</v>
      </c>
      <c r="ZS143" s="36">
        <v>17.2</v>
      </c>
      <c r="ZT143" s="36" t="s">
        <v>513</v>
      </c>
      <c r="AEF143" s="36">
        <v>17.239999999999998</v>
      </c>
      <c r="AEG143" s="36">
        <v>11.99</v>
      </c>
      <c r="AEH143" s="36">
        <v>4.75</v>
      </c>
      <c r="AEI143" s="36">
        <v>18.96</v>
      </c>
      <c r="AEJ143" s="36" t="s">
        <v>513</v>
      </c>
      <c r="AEK143" s="36">
        <v>17.5</v>
      </c>
      <c r="AEL143" s="36">
        <v>12.6</v>
      </c>
      <c r="AEM143" s="36">
        <v>6.8</v>
      </c>
      <c r="AEN143" s="36">
        <v>18.2</v>
      </c>
      <c r="AEO143" s="36" t="s">
        <v>513</v>
      </c>
      <c r="AEP143" s="36">
        <v>19.600000000000001</v>
      </c>
      <c r="AEQ143" s="36">
        <v>15.5</v>
      </c>
      <c r="AER143" s="36">
        <v>12.3</v>
      </c>
      <c r="AES143" s="36">
        <v>19.600000000000001</v>
      </c>
      <c r="AET143" s="36" t="s">
        <v>513</v>
      </c>
    </row>
    <row r="144" spans="1:861" x14ac:dyDescent="0.2">
      <c r="A144" s="4">
        <v>137</v>
      </c>
      <c r="B144" s="5" t="s">
        <v>1090</v>
      </c>
      <c r="C144" s="26">
        <f t="shared" si="153"/>
        <v>333.245</v>
      </c>
      <c r="D144" s="4">
        <f t="shared" si="125"/>
        <v>10</v>
      </c>
      <c r="E144" s="35">
        <f t="shared" si="152"/>
        <v>343.245</v>
      </c>
      <c r="F144" s="4">
        <v>108369</v>
      </c>
      <c r="G144" s="5" t="s">
        <v>906</v>
      </c>
      <c r="H144" s="5" t="s">
        <v>907</v>
      </c>
      <c r="I144" s="5" t="s">
        <v>527</v>
      </c>
      <c r="J144" s="4" t="s">
        <v>500</v>
      </c>
      <c r="K144" s="5" t="s">
        <v>501</v>
      </c>
      <c r="L144" s="5" t="s">
        <v>1047</v>
      </c>
      <c r="M144" s="4" t="s">
        <v>504</v>
      </c>
      <c r="N144" s="5" t="s">
        <v>604</v>
      </c>
      <c r="O144" s="4" t="s">
        <v>1052</v>
      </c>
      <c r="Q144" s="6">
        <f>CHOOSE(MATCH(M144,{"P";"S";"ST2S";"STMG";"ES";"L";"DAEU";"STL";"STI2D";"SCI";"PA";"STAV"},0),0,100,15,0,5,0,0,10,0,20,10,10)</f>
        <v>100</v>
      </c>
      <c r="R144" s="4">
        <v>2</v>
      </c>
      <c r="S144" s="4">
        <v>2</v>
      </c>
      <c r="T144" s="4">
        <v>2</v>
      </c>
      <c r="U144" s="4">
        <f t="shared" si="126"/>
        <v>2</v>
      </c>
      <c r="V144" s="4">
        <v>3</v>
      </c>
      <c r="W144" s="10">
        <f t="shared" si="127"/>
        <v>25</v>
      </c>
      <c r="X144" s="5" t="s">
        <v>908</v>
      </c>
      <c r="Y144" s="4" t="s">
        <v>566</v>
      </c>
      <c r="Z144" s="12">
        <f>CHOOSE(MATCH(Y144,{"Faible";"Moyen";"Assez bon";"Bon";"Très bon"},0),-5,0,0,5,10)</f>
        <v>10</v>
      </c>
      <c r="AA144" s="15">
        <v>11.28</v>
      </c>
      <c r="AB144" s="4">
        <v>22</v>
      </c>
      <c r="AC144" s="4">
        <v>13.54</v>
      </c>
      <c r="AD144" s="4">
        <f t="shared" si="128"/>
        <v>-2.2599999999999998</v>
      </c>
      <c r="AE144" s="4">
        <f t="shared" si="129"/>
        <v>8</v>
      </c>
      <c r="AF144" s="12">
        <f t="shared" si="130"/>
        <v>37.319999999999993</v>
      </c>
      <c r="AG144" s="4">
        <v>12.2</v>
      </c>
      <c r="AH144" s="4">
        <v>21</v>
      </c>
      <c r="AI144" s="4">
        <v>14.7</v>
      </c>
      <c r="AJ144" s="4">
        <f t="shared" si="131"/>
        <v>-2.5</v>
      </c>
      <c r="AK144" s="4">
        <f t="shared" si="132"/>
        <v>9</v>
      </c>
      <c r="AL144" s="12">
        <f t="shared" si="133"/>
        <v>40.599999999999994</v>
      </c>
      <c r="AM144" s="5">
        <v>14</v>
      </c>
      <c r="AN144" s="4">
        <v>18</v>
      </c>
      <c r="AO144" s="4">
        <v>15.96</v>
      </c>
      <c r="AP144" s="4">
        <f t="shared" si="134"/>
        <v>-1.9600000000000009</v>
      </c>
      <c r="AQ144" s="4">
        <f t="shared" si="124"/>
        <v>12</v>
      </c>
      <c r="AR144" s="12">
        <f t="shared" si="135"/>
        <v>50.08</v>
      </c>
      <c r="AS144" s="20">
        <f t="shared" si="136"/>
        <v>127.99999999999999</v>
      </c>
      <c r="AT144" s="4">
        <v>13</v>
      </c>
      <c r="AU144" s="4">
        <v>9</v>
      </c>
      <c r="AV144" s="4">
        <v>16</v>
      </c>
      <c r="AW144" s="24">
        <f t="shared" si="137"/>
        <v>147</v>
      </c>
      <c r="AX144" s="28">
        <f t="shared" si="138"/>
        <v>272</v>
      </c>
      <c r="AY144" s="41">
        <f t="shared" si="139"/>
        <v>11.200000000000001</v>
      </c>
      <c r="AZ144" s="41">
        <f t="shared" si="140"/>
        <v>12.133333333333335</v>
      </c>
      <c r="BA144" s="9">
        <f t="shared" si="141"/>
        <v>-0.93333333333333357</v>
      </c>
      <c r="BB144" s="43">
        <f t="shared" si="142"/>
        <v>31.733333333333334</v>
      </c>
      <c r="BC144" s="41">
        <f t="shared" si="143"/>
        <v>14.496666666666668</v>
      </c>
      <c r="BD144" s="41">
        <f t="shared" si="144"/>
        <v>12.780000000000001</v>
      </c>
      <c r="BE144" s="9">
        <f t="shared" si="145"/>
        <v>1.7166666666666668</v>
      </c>
      <c r="BF144" s="43">
        <f t="shared" si="146"/>
        <v>46.923333333333332</v>
      </c>
      <c r="BG144" s="41">
        <f t="shared" si="147"/>
        <v>14.166666666666666</v>
      </c>
      <c r="BH144" s="41">
        <f t="shared" si="148"/>
        <v>13.5</v>
      </c>
      <c r="BI144" s="9">
        <f t="shared" si="149"/>
        <v>0.66666666666666607</v>
      </c>
      <c r="BJ144" s="43">
        <f t="shared" si="150"/>
        <v>43.833333333333329</v>
      </c>
      <c r="BK144" s="45">
        <f t="shared" si="151"/>
        <v>122.49</v>
      </c>
      <c r="BL144" s="36">
        <v>12.2</v>
      </c>
      <c r="BM144" s="36">
        <v>21</v>
      </c>
      <c r="BN144" s="36">
        <v>27</v>
      </c>
      <c r="BO144" s="36">
        <v>14</v>
      </c>
      <c r="BP144" s="36">
        <v>18</v>
      </c>
      <c r="BQ144" s="36">
        <v>27</v>
      </c>
      <c r="DZ144" s="36">
        <v>13</v>
      </c>
      <c r="EA144" s="36">
        <v>9</v>
      </c>
      <c r="EC144" s="36">
        <v>16</v>
      </c>
      <c r="EN144" s="36" t="s">
        <v>510</v>
      </c>
      <c r="EO144" s="36" t="s">
        <v>503</v>
      </c>
      <c r="EP144" s="36">
        <v>10</v>
      </c>
      <c r="EQ144" s="36" t="s">
        <v>504</v>
      </c>
      <c r="ER144" s="36" t="s">
        <v>506</v>
      </c>
      <c r="ES144" s="36">
        <v>1</v>
      </c>
      <c r="ET144" s="36" t="s">
        <v>511</v>
      </c>
      <c r="EU144" s="36">
        <v>2</v>
      </c>
      <c r="EV144" s="36" t="s">
        <v>512</v>
      </c>
      <c r="EW144" s="36">
        <v>11.28</v>
      </c>
      <c r="EX144" s="36">
        <v>13.54</v>
      </c>
      <c r="EY144" s="36">
        <v>7.34</v>
      </c>
      <c r="EZ144" s="36">
        <v>18.649999999999999</v>
      </c>
      <c r="FA144" s="36" t="s">
        <v>513</v>
      </c>
      <c r="FB144" s="36">
        <v>12.2</v>
      </c>
      <c r="FC144" s="36">
        <v>14.7</v>
      </c>
      <c r="FD144" s="36">
        <v>6.5</v>
      </c>
      <c r="FE144" s="36">
        <v>19.5</v>
      </c>
      <c r="FF144" s="36" t="s">
        <v>513</v>
      </c>
      <c r="FG144" s="36">
        <v>14</v>
      </c>
      <c r="FH144" s="36">
        <v>15.96</v>
      </c>
      <c r="FI144" s="36">
        <v>10.5</v>
      </c>
      <c r="FJ144" s="36">
        <v>20</v>
      </c>
      <c r="FK144" s="36" t="s">
        <v>513</v>
      </c>
      <c r="TW144" s="36" t="s">
        <v>523</v>
      </c>
      <c r="TX144" s="36" t="s">
        <v>515</v>
      </c>
      <c r="TY144" s="36">
        <v>1</v>
      </c>
      <c r="TZ144" s="36" t="s">
        <v>504</v>
      </c>
      <c r="UA144" s="36" t="s">
        <v>506</v>
      </c>
      <c r="UB144" s="36">
        <v>1</v>
      </c>
      <c r="UC144" s="36" t="s">
        <v>511</v>
      </c>
      <c r="UD144" s="36">
        <v>3</v>
      </c>
      <c r="UE144" s="36" t="s">
        <v>516</v>
      </c>
      <c r="UF144" s="36">
        <v>11.6</v>
      </c>
      <c r="UG144" s="36">
        <v>11.9</v>
      </c>
      <c r="UH144" s="36">
        <v>6.1</v>
      </c>
      <c r="UI144" s="36">
        <v>19.7</v>
      </c>
      <c r="UJ144" s="36" t="s">
        <v>513</v>
      </c>
      <c r="UK144" s="36">
        <v>17.03</v>
      </c>
      <c r="UL144" s="36">
        <v>13.78</v>
      </c>
      <c r="UM144" s="36">
        <v>6.84</v>
      </c>
      <c r="UN144" s="36">
        <v>18.97</v>
      </c>
      <c r="UO144" s="36" t="s">
        <v>513</v>
      </c>
      <c r="UP144" s="36">
        <v>13.5</v>
      </c>
      <c r="UQ144" s="36">
        <v>13.5</v>
      </c>
      <c r="UR144" s="36">
        <v>9.5</v>
      </c>
      <c r="US144" s="36">
        <v>18</v>
      </c>
      <c r="UT144" s="36" t="s">
        <v>513</v>
      </c>
      <c r="ZF144" s="36">
        <v>11.1</v>
      </c>
      <c r="ZG144" s="36">
        <v>11.8</v>
      </c>
      <c r="ZH144" s="36">
        <v>4.3</v>
      </c>
      <c r="ZI144" s="36">
        <v>19.5</v>
      </c>
      <c r="ZJ144" s="36" t="s">
        <v>513</v>
      </c>
      <c r="ZK144" s="36">
        <v>12.68</v>
      </c>
      <c r="ZL144" s="36">
        <v>13.33</v>
      </c>
      <c r="ZM144" s="36">
        <v>5.25</v>
      </c>
      <c r="ZN144" s="36">
        <v>18.829999999999998</v>
      </c>
      <c r="ZO144" s="36" t="s">
        <v>513</v>
      </c>
      <c r="ZP144" s="36">
        <v>14.5</v>
      </c>
      <c r="ZQ144" s="36">
        <v>13</v>
      </c>
      <c r="ZR144" s="36">
        <v>7</v>
      </c>
      <c r="ZS144" s="36">
        <v>16.5</v>
      </c>
      <c r="ZT144" s="36" t="s">
        <v>513</v>
      </c>
      <c r="AEF144" s="36">
        <v>10.9</v>
      </c>
      <c r="AEG144" s="36">
        <v>12.7</v>
      </c>
      <c r="AEH144" s="36">
        <v>3.8</v>
      </c>
      <c r="AEI144" s="36">
        <v>19.7</v>
      </c>
      <c r="AEJ144" s="36" t="s">
        <v>513</v>
      </c>
      <c r="AEK144" s="36">
        <v>13.78</v>
      </c>
      <c r="AEL144" s="36">
        <v>11.23</v>
      </c>
      <c r="AEM144" s="36">
        <v>5.84</v>
      </c>
      <c r="AEN144" s="36">
        <v>19.03</v>
      </c>
      <c r="AEO144" s="36" t="s">
        <v>513</v>
      </c>
      <c r="AEP144" s="36">
        <v>14.5</v>
      </c>
      <c r="AEQ144" s="36">
        <v>14</v>
      </c>
      <c r="AER144" s="36">
        <v>10.5</v>
      </c>
      <c r="AES144" s="36">
        <v>19</v>
      </c>
      <c r="AET144" s="36" t="s">
        <v>513</v>
      </c>
    </row>
    <row r="145" spans="1:826" x14ac:dyDescent="0.2">
      <c r="A145" s="4">
        <v>137</v>
      </c>
      <c r="B145" s="5" t="s">
        <v>1091</v>
      </c>
      <c r="C145" s="26">
        <f t="shared" si="153"/>
        <v>480.50833333333333</v>
      </c>
      <c r="D145" s="4">
        <f t="shared" si="125"/>
        <v>10</v>
      </c>
      <c r="E145" s="35">
        <f t="shared" si="152"/>
        <v>490.50833333333333</v>
      </c>
      <c r="F145" s="4">
        <v>108371</v>
      </c>
      <c r="G145" s="5" t="s">
        <v>909</v>
      </c>
      <c r="H145" s="5" t="s">
        <v>910</v>
      </c>
      <c r="I145" s="5" t="s">
        <v>527</v>
      </c>
      <c r="J145" s="4" t="s">
        <v>500</v>
      </c>
      <c r="K145" s="5" t="s">
        <v>501</v>
      </c>
      <c r="L145" s="5" t="s">
        <v>1047</v>
      </c>
      <c r="M145" s="4" t="s">
        <v>504</v>
      </c>
      <c r="N145" s="5" t="s">
        <v>604</v>
      </c>
      <c r="O145" s="4" t="s">
        <v>1052</v>
      </c>
      <c r="Q145" s="6">
        <f>CHOOSE(MATCH(M145,{"P";"S";"ST2S";"STMG";"ES";"L";"DAEU";"STL";"STI2D";"SCI";"PA";"STAV"},0),0,100,15,0,5,0,0,10,0,20,10,10)</f>
        <v>100</v>
      </c>
      <c r="R145" s="4">
        <v>1</v>
      </c>
      <c r="S145" s="4">
        <v>1</v>
      </c>
      <c r="T145" s="4">
        <v>1</v>
      </c>
      <c r="U145" s="4">
        <f t="shared" si="126"/>
        <v>1</v>
      </c>
      <c r="V145" s="4">
        <v>4</v>
      </c>
      <c r="W145" s="10">
        <f t="shared" si="127"/>
        <v>50</v>
      </c>
      <c r="X145" s="5" t="s">
        <v>911</v>
      </c>
      <c r="Y145" s="4" t="s">
        <v>566</v>
      </c>
      <c r="Z145" s="12">
        <f>CHOOSE(MATCH(Y145,{"Faible";"Moyen";"Assez bon";"Bon";"Très bon"},0),-5,0,0,5,10)</f>
        <v>10</v>
      </c>
      <c r="AA145" s="15">
        <v>15.99</v>
      </c>
      <c r="AB145" s="4">
        <v>5</v>
      </c>
      <c r="AC145" s="4">
        <v>13.54</v>
      </c>
      <c r="AD145" s="4">
        <f t="shared" si="128"/>
        <v>2.4500000000000011</v>
      </c>
      <c r="AE145" s="4">
        <f t="shared" si="129"/>
        <v>25</v>
      </c>
      <c r="AF145" s="12">
        <f t="shared" si="130"/>
        <v>77.87</v>
      </c>
      <c r="AG145" s="4">
        <v>17</v>
      </c>
      <c r="AH145" s="4">
        <v>7</v>
      </c>
      <c r="AI145" s="4">
        <v>14.7</v>
      </c>
      <c r="AJ145" s="4">
        <f t="shared" si="131"/>
        <v>2.3000000000000007</v>
      </c>
      <c r="AK145" s="4">
        <f t="shared" si="132"/>
        <v>23</v>
      </c>
      <c r="AL145" s="12">
        <f t="shared" si="133"/>
        <v>78.599999999999994</v>
      </c>
      <c r="AM145" s="5">
        <v>18</v>
      </c>
      <c r="AN145" s="4">
        <v>8</v>
      </c>
      <c r="AO145" s="4">
        <v>15.96</v>
      </c>
      <c r="AP145" s="4">
        <f t="shared" si="134"/>
        <v>2.0399999999999991</v>
      </c>
      <c r="AQ145" s="4">
        <f t="shared" si="124"/>
        <v>22</v>
      </c>
      <c r="AR145" s="12">
        <f t="shared" si="135"/>
        <v>80.08</v>
      </c>
      <c r="AS145" s="20">
        <f t="shared" si="136"/>
        <v>236.55</v>
      </c>
      <c r="AT145" s="4">
        <v>19</v>
      </c>
      <c r="AU145" s="4">
        <v>12</v>
      </c>
      <c r="AV145" s="4">
        <v>12</v>
      </c>
      <c r="AW145" s="24">
        <f t="shared" si="137"/>
        <v>258.05</v>
      </c>
      <c r="AX145" s="28">
        <f t="shared" si="138"/>
        <v>408.05</v>
      </c>
      <c r="AY145" s="41">
        <f t="shared" si="139"/>
        <v>13.133333333333335</v>
      </c>
      <c r="AZ145" s="41">
        <f t="shared" si="140"/>
        <v>9.3333333333333321</v>
      </c>
      <c r="BA145" s="9">
        <f t="shared" si="141"/>
        <v>3.8000000000000025</v>
      </c>
      <c r="BB145" s="43">
        <f t="shared" si="142"/>
        <v>47.000000000000014</v>
      </c>
      <c r="BC145" s="41">
        <f t="shared" si="143"/>
        <v>16.603333333333335</v>
      </c>
      <c r="BD145" s="41">
        <f t="shared" si="144"/>
        <v>12.096666666666666</v>
      </c>
      <c r="BE145" s="9">
        <f t="shared" si="145"/>
        <v>4.5066666666666695</v>
      </c>
      <c r="BF145" s="43">
        <f t="shared" si="146"/>
        <v>58.823333333333338</v>
      </c>
      <c r="BG145" s="41">
        <f t="shared" si="147"/>
        <v>13.193333333333333</v>
      </c>
      <c r="BH145" s="41">
        <f t="shared" si="148"/>
        <v>13.436666666666667</v>
      </c>
      <c r="BI145" s="9">
        <f t="shared" si="149"/>
        <v>-0.24333333333333407</v>
      </c>
      <c r="BJ145" s="43">
        <f t="shared" si="150"/>
        <v>39.093333333333334</v>
      </c>
      <c r="BK145" s="45">
        <f t="shared" si="151"/>
        <v>144.91666666666669</v>
      </c>
      <c r="BL145" s="36">
        <v>17</v>
      </c>
      <c r="BM145" s="36">
        <v>7</v>
      </c>
      <c r="BN145" s="36">
        <v>27</v>
      </c>
      <c r="BO145" s="36">
        <v>18</v>
      </c>
      <c r="BP145" s="36">
        <v>8</v>
      </c>
      <c r="BQ145" s="36">
        <v>27</v>
      </c>
      <c r="DZ145" s="36">
        <v>19</v>
      </c>
      <c r="EA145" s="36">
        <v>12</v>
      </c>
      <c r="EC145" s="36">
        <v>12</v>
      </c>
      <c r="EN145" s="36" t="s">
        <v>510</v>
      </c>
      <c r="EO145" s="36" t="s">
        <v>503</v>
      </c>
      <c r="EP145" s="36">
        <v>10</v>
      </c>
      <c r="EQ145" s="36" t="s">
        <v>504</v>
      </c>
      <c r="ER145" s="36" t="s">
        <v>506</v>
      </c>
      <c r="ES145" s="36">
        <v>1</v>
      </c>
      <c r="ET145" s="36" t="s">
        <v>511</v>
      </c>
      <c r="EU145" s="36">
        <v>2</v>
      </c>
      <c r="EV145" s="36" t="s">
        <v>512</v>
      </c>
      <c r="EW145" s="36">
        <v>15.99</v>
      </c>
      <c r="EX145" s="36">
        <v>13.54</v>
      </c>
      <c r="EY145" s="36">
        <v>7.34</v>
      </c>
      <c r="EZ145" s="36">
        <v>18.649999999999999</v>
      </c>
      <c r="FA145" s="36" t="s">
        <v>513</v>
      </c>
      <c r="FB145" s="36">
        <v>17</v>
      </c>
      <c r="FC145" s="36">
        <v>14.7</v>
      </c>
      <c r="FD145" s="36">
        <v>6.5</v>
      </c>
      <c r="FE145" s="36">
        <v>19.5</v>
      </c>
      <c r="FF145" s="36" t="s">
        <v>513</v>
      </c>
      <c r="FG145" s="36">
        <v>18</v>
      </c>
      <c r="FH145" s="36">
        <v>15.96</v>
      </c>
      <c r="FI145" s="36">
        <v>10.5</v>
      </c>
      <c r="FJ145" s="36">
        <v>20</v>
      </c>
      <c r="FK145" s="36" t="s">
        <v>513</v>
      </c>
      <c r="TW145" s="36" t="s">
        <v>523</v>
      </c>
      <c r="TX145" s="36" t="s">
        <v>515</v>
      </c>
      <c r="TY145" s="36">
        <v>1</v>
      </c>
      <c r="TZ145" s="36" t="s">
        <v>504</v>
      </c>
      <c r="UA145" s="36" t="s">
        <v>506</v>
      </c>
      <c r="UB145" s="36">
        <v>1</v>
      </c>
      <c r="UC145" s="36" t="s">
        <v>511</v>
      </c>
      <c r="UD145" s="36">
        <v>3</v>
      </c>
      <c r="UE145" s="36" t="s">
        <v>516</v>
      </c>
      <c r="UF145" s="36">
        <v>13.4</v>
      </c>
      <c r="UG145" s="36">
        <v>9.1</v>
      </c>
      <c r="UH145" s="36">
        <v>2.8</v>
      </c>
      <c r="UI145" s="36">
        <v>18.600000000000001</v>
      </c>
      <c r="UJ145" s="36" t="s">
        <v>513</v>
      </c>
      <c r="UK145" s="36">
        <v>16.440000000000001</v>
      </c>
      <c r="UL145" s="36">
        <v>12.51</v>
      </c>
      <c r="UM145" s="36">
        <v>7.48</v>
      </c>
      <c r="UN145" s="36">
        <v>18.260000000000002</v>
      </c>
      <c r="UO145" s="36" t="s">
        <v>513</v>
      </c>
      <c r="UP145" s="36">
        <v>16.71</v>
      </c>
      <c r="UQ145" s="36">
        <v>14.14</v>
      </c>
      <c r="UR145" s="36">
        <v>8.57</v>
      </c>
      <c r="US145" s="36">
        <v>20</v>
      </c>
      <c r="UT145" s="36" t="s">
        <v>513</v>
      </c>
      <c r="ZF145" s="36">
        <v>10.8</v>
      </c>
      <c r="ZG145" s="36">
        <v>9.1999999999999993</v>
      </c>
      <c r="ZH145" s="36">
        <v>3</v>
      </c>
      <c r="ZI145" s="36">
        <v>17.899999999999999</v>
      </c>
      <c r="ZJ145" s="36" t="s">
        <v>513</v>
      </c>
      <c r="ZK145" s="36">
        <v>16.57</v>
      </c>
      <c r="ZL145" s="36">
        <v>12.6</v>
      </c>
      <c r="ZM145" s="36">
        <v>7.45</v>
      </c>
      <c r="ZN145" s="36">
        <v>17.87</v>
      </c>
      <c r="ZO145" s="36" t="s">
        <v>513</v>
      </c>
      <c r="ZP145" s="36">
        <v>8.5500000000000007</v>
      </c>
      <c r="ZQ145" s="36">
        <v>11.88</v>
      </c>
      <c r="ZR145" s="36">
        <v>5.41</v>
      </c>
      <c r="ZS145" s="36">
        <v>15.79</v>
      </c>
      <c r="ZT145" s="36" t="s">
        <v>513</v>
      </c>
      <c r="AEF145" s="36">
        <v>15.2</v>
      </c>
      <c r="AEG145" s="36">
        <v>9.6999999999999993</v>
      </c>
      <c r="AEH145" s="36">
        <v>3.2</v>
      </c>
      <c r="AEI145" s="36">
        <v>18.899999999999999</v>
      </c>
      <c r="AEJ145" s="36" t="s">
        <v>513</v>
      </c>
      <c r="AEK145" s="36">
        <v>16.8</v>
      </c>
      <c r="AEL145" s="36">
        <v>11.18</v>
      </c>
      <c r="AEM145" s="36">
        <v>4.16</v>
      </c>
      <c r="AEN145" s="36">
        <v>16.8</v>
      </c>
      <c r="AEO145" s="36" t="s">
        <v>513</v>
      </c>
      <c r="AEP145" s="36">
        <v>14.32</v>
      </c>
      <c r="AEQ145" s="36">
        <v>14.29</v>
      </c>
      <c r="AER145" s="36">
        <v>4</v>
      </c>
      <c r="AES145" s="36">
        <v>20</v>
      </c>
      <c r="AET145" s="36" t="s">
        <v>513</v>
      </c>
    </row>
    <row r="146" spans="1:826" x14ac:dyDescent="0.2">
      <c r="A146" s="4">
        <v>137</v>
      </c>
      <c r="B146" s="5" t="s">
        <v>1091</v>
      </c>
      <c r="C146" s="26">
        <f t="shared" si="153"/>
        <v>403.6733333333334</v>
      </c>
      <c r="D146" s="4">
        <f t="shared" si="125"/>
        <v>10</v>
      </c>
      <c r="E146" s="35">
        <f t="shared" si="152"/>
        <v>413.6733333333334</v>
      </c>
      <c r="F146" s="4">
        <v>108374</v>
      </c>
      <c r="G146" s="5" t="s">
        <v>915</v>
      </c>
      <c r="H146" s="5" t="s">
        <v>916</v>
      </c>
      <c r="I146" s="5" t="s">
        <v>527</v>
      </c>
      <c r="J146" s="4" t="s">
        <v>500</v>
      </c>
      <c r="K146" s="5" t="s">
        <v>501</v>
      </c>
      <c r="L146" s="5" t="s">
        <v>1047</v>
      </c>
      <c r="M146" s="4" t="s">
        <v>504</v>
      </c>
      <c r="N146" s="5" t="s">
        <v>631</v>
      </c>
      <c r="O146" s="4" t="s">
        <v>1052</v>
      </c>
      <c r="Q146" s="6">
        <f>CHOOSE(MATCH(M146,{"P";"S";"ST2S";"STMG";"ES";"L";"DAEU";"STL";"STI2D";"SCI";"PA";"STAV"},0),0,100,15,0,5,0,0,10,0,20,10,10)</f>
        <v>100</v>
      </c>
      <c r="R146" s="4">
        <v>1</v>
      </c>
      <c r="S146" s="4">
        <v>1</v>
      </c>
      <c r="T146" s="4">
        <v>1</v>
      </c>
      <c r="U146" s="4">
        <f t="shared" si="126"/>
        <v>1</v>
      </c>
      <c r="V146" s="4">
        <v>4</v>
      </c>
      <c r="W146" s="10">
        <f t="shared" si="127"/>
        <v>50</v>
      </c>
      <c r="X146" s="5" t="s">
        <v>917</v>
      </c>
      <c r="Y146" s="4" t="s">
        <v>566</v>
      </c>
      <c r="Z146" s="12">
        <f>CHOOSE(MATCH(Y146,{"Faible";"Moyen";"Assez bon";"Bon";"Très bon"},0),-5,0,0,5,10)</f>
        <v>10</v>
      </c>
      <c r="AA146" s="15">
        <v>11.98</v>
      </c>
      <c r="AB146" s="4">
        <v>15</v>
      </c>
      <c r="AC146" s="4">
        <v>12.07</v>
      </c>
      <c r="AD146" s="4">
        <f t="shared" si="128"/>
        <v>-8.9999999999999858E-2</v>
      </c>
      <c r="AE146" s="4">
        <f t="shared" si="129"/>
        <v>15</v>
      </c>
      <c r="AF146" s="12">
        <f t="shared" si="130"/>
        <v>50.76</v>
      </c>
      <c r="AG146" s="4">
        <v>14.5</v>
      </c>
      <c r="AH146" s="4">
        <v>12</v>
      </c>
      <c r="AI146" s="4">
        <v>13.76</v>
      </c>
      <c r="AJ146" s="4">
        <f t="shared" si="131"/>
        <v>0.74000000000000021</v>
      </c>
      <c r="AK146" s="4">
        <f t="shared" si="132"/>
        <v>18</v>
      </c>
      <c r="AL146" s="12">
        <f t="shared" si="133"/>
        <v>62.980000000000004</v>
      </c>
      <c r="AM146" s="5">
        <v>16.190000000000001</v>
      </c>
      <c r="AN146" s="4">
        <v>9</v>
      </c>
      <c r="AO146" s="4">
        <v>13.77</v>
      </c>
      <c r="AP146" s="4">
        <f t="shared" si="134"/>
        <v>2.4200000000000017</v>
      </c>
      <c r="AQ146" s="4">
        <f t="shared" si="124"/>
        <v>21</v>
      </c>
      <c r="AR146" s="12">
        <f t="shared" si="135"/>
        <v>74.410000000000011</v>
      </c>
      <c r="AS146" s="20">
        <f t="shared" si="136"/>
        <v>188.15000000000003</v>
      </c>
      <c r="AT146" s="4">
        <v>9</v>
      </c>
      <c r="AU146" s="4">
        <v>9</v>
      </c>
      <c r="AV146" s="4">
        <v>16</v>
      </c>
      <c r="AW146" s="24">
        <f t="shared" si="137"/>
        <v>205.15000000000003</v>
      </c>
      <c r="AX146" s="28">
        <f t="shared" si="138"/>
        <v>355.15000000000003</v>
      </c>
      <c r="AY146" s="41">
        <f t="shared" si="139"/>
        <v>9.5133333333333336</v>
      </c>
      <c r="AZ146" s="41">
        <f t="shared" si="140"/>
        <v>11.71</v>
      </c>
      <c r="BA146" s="9">
        <f t="shared" si="141"/>
        <v>-2.1966666666666672</v>
      </c>
      <c r="BB146" s="43">
        <f t="shared" si="142"/>
        <v>24.146666666666665</v>
      </c>
      <c r="BC146" s="41">
        <f t="shared" si="143"/>
        <v>11.333333333333334</v>
      </c>
      <c r="BD146" s="41">
        <f t="shared" si="144"/>
        <v>12.799999999999999</v>
      </c>
      <c r="BE146" s="9">
        <f t="shared" si="145"/>
        <v>-1.466666666666665</v>
      </c>
      <c r="BF146" s="43">
        <f t="shared" si="146"/>
        <v>31.06666666666667</v>
      </c>
      <c r="BG146" s="41">
        <f t="shared" si="147"/>
        <v>14.033333333333333</v>
      </c>
      <c r="BH146" s="41">
        <f t="shared" si="148"/>
        <v>14.166666666666666</v>
      </c>
      <c r="BI146" s="9">
        <f t="shared" si="149"/>
        <v>-0.13333333333333286</v>
      </c>
      <c r="BJ146" s="43">
        <f t="shared" si="150"/>
        <v>41.833333333333336</v>
      </c>
      <c r="BK146" s="45">
        <f t="shared" si="151"/>
        <v>97.046666666666681</v>
      </c>
      <c r="BL146" s="36">
        <v>14.5</v>
      </c>
      <c r="BM146" s="36">
        <v>12</v>
      </c>
      <c r="BN146" s="36">
        <v>29</v>
      </c>
      <c r="BO146" s="36">
        <v>16.190000000000001</v>
      </c>
      <c r="BP146" s="36">
        <v>9</v>
      </c>
      <c r="BQ146" s="36">
        <v>29</v>
      </c>
      <c r="DZ146" s="36">
        <v>9</v>
      </c>
      <c r="EA146" s="36">
        <v>9</v>
      </c>
      <c r="EC146" s="36">
        <v>16</v>
      </c>
      <c r="EN146" s="36" t="s">
        <v>510</v>
      </c>
      <c r="EO146" s="36" t="s">
        <v>503</v>
      </c>
      <c r="EP146" s="36">
        <v>10</v>
      </c>
      <c r="EQ146" s="36" t="s">
        <v>504</v>
      </c>
      <c r="ER146" s="36" t="s">
        <v>506</v>
      </c>
      <c r="ES146" s="36">
        <v>1</v>
      </c>
      <c r="ET146" s="36" t="s">
        <v>511</v>
      </c>
      <c r="EU146" s="36">
        <v>2</v>
      </c>
      <c r="EV146" s="36" t="s">
        <v>512</v>
      </c>
      <c r="EW146" s="36">
        <v>11.98</v>
      </c>
      <c r="EX146" s="36">
        <v>12.07</v>
      </c>
      <c r="EY146" s="36">
        <v>6.13</v>
      </c>
      <c r="EZ146" s="36">
        <v>17.809999999999999</v>
      </c>
      <c r="FA146" s="36" t="s">
        <v>513</v>
      </c>
      <c r="FB146" s="36">
        <v>14.5</v>
      </c>
      <c r="FC146" s="36">
        <v>13.76</v>
      </c>
      <c r="FD146" s="36">
        <v>8.5</v>
      </c>
      <c r="FE146" s="36">
        <v>20</v>
      </c>
      <c r="FF146" s="36" t="s">
        <v>513</v>
      </c>
      <c r="FG146" s="36">
        <v>16.190000000000001</v>
      </c>
      <c r="FH146" s="36">
        <v>13.77</v>
      </c>
      <c r="FI146" s="36">
        <v>8.58</v>
      </c>
      <c r="FJ146" s="36">
        <v>18.829999999999998</v>
      </c>
      <c r="FK146" s="36" t="s">
        <v>513</v>
      </c>
      <c r="TW146" s="36" t="s">
        <v>523</v>
      </c>
      <c r="TX146" s="36" t="s">
        <v>515</v>
      </c>
      <c r="TY146" s="36">
        <v>1</v>
      </c>
      <c r="TZ146" s="36" t="s">
        <v>504</v>
      </c>
      <c r="UA146" s="36" t="s">
        <v>506</v>
      </c>
      <c r="UB146" s="36">
        <v>1</v>
      </c>
      <c r="UC146" s="36" t="s">
        <v>511</v>
      </c>
      <c r="UD146" s="36">
        <v>3</v>
      </c>
      <c r="UE146" s="36" t="s">
        <v>516</v>
      </c>
      <c r="UF146" s="36">
        <v>10.61</v>
      </c>
      <c r="UG146" s="36">
        <v>11.81</v>
      </c>
      <c r="UH146" s="36">
        <v>3.66</v>
      </c>
      <c r="UI146" s="36">
        <v>17.84</v>
      </c>
      <c r="UJ146" s="36" t="s">
        <v>513</v>
      </c>
      <c r="UK146" s="36">
        <v>11.6</v>
      </c>
      <c r="UL146" s="36">
        <v>13.7</v>
      </c>
      <c r="UM146" s="36">
        <v>8.1</v>
      </c>
      <c r="UN146" s="36">
        <v>20</v>
      </c>
      <c r="UO146" s="36" t="s">
        <v>513</v>
      </c>
      <c r="UP146" s="36">
        <v>11.4</v>
      </c>
      <c r="UQ146" s="36">
        <v>12.8</v>
      </c>
      <c r="UR146" s="36">
        <v>9.5</v>
      </c>
      <c r="US146" s="36">
        <v>16.7</v>
      </c>
      <c r="UT146" s="36" t="s">
        <v>513</v>
      </c>
      <c r="ZF146" s="36">
        <v>8.3800000000000008</v>
      </c>
      <c r="ZG146" s="36">
        <v>11.33</v>
      </c>
      <c r="ZH146" s="36">
        <v>2.38</v>
      </c>
      <c r="ZI146" s="36">
        <v>17.12</v>
      </c>
      <c r="ZJ146" s="36" t="s">
        <v>513</v>
      </c>
      <c r="ZK146" s="36">
        <v>14.2</v>
      </c>
      <c r="ZL146" s="36">
        <v>12.1</v>
      </c>
      <c r="ZM146" s="36">
        <v>6.2</v>
      </c>
      <c r="ZN146" s="36">
        <v>18.7</v>
      </c>
      <c r="ZO146" s="36" t="s">
        <v>513</v>
      </c>
      <c r="ZP146" s="36">
        <v>13.9</v>
      </c>
      <c r="ZQ146" s="36">
        <v>14.2</v>
      </c>
      <c r="ZR146" s="36">
        <v>11.2</v>
      </c>
      <c r="ZS146" s="36">
        <v>17.2</v>
      </c>
      <c r="ZT146" s="36" t="s">
        <v>513</v>
      </c>
      <c r="AEF146" s="36">
        <v>9.5500000000000007</v>
      </c>
      <c r="AEG146" s="36">
        <v>11.99</v>
      </c>
      <c r="AEH146" s="36">
        <v>4.75</v>
      </c>
      <c r="AEI146" s="36">
        <v>18.96</v>
      </c>
      <c r="AEJ146" s="36" t="s">
        <v>513</v>
      </c>
      <c r="AEK146" s="36">
        <v>8.1999999999999993</v>
      </c>
      <c r="AEL146" s="36">
        <v>12.6</v>
      </c>
      <c r="AEM146" s="36">
        <v>6.8</v>
      </c>
      <c r="AEN146" s="36">
        <v>18.2</v>
      </c>
      <c r="AEO146" s="36" t="s">
        <v>513</v>
      </c>
      <c r="AEP146" s="36">
        <v>16.8</v>
      </c>
      <c r="AEQ146" s="36">
        <v>15.5</v>
      </c>
      <c r="AER146" s="36">
        <v>12.3</v>
      </c>
      <c r="AES146" s="36">
        <v>19.600000000000001</v>
      </c>
      <c r="AET146" s="36" t="s">
        <v>513</v>
      </c>
    </row>
    <row r="147" spans="1:826" x14ac:dyDescent="0.2">
      <c r="A147" s="4">
        <v>137</v>
      </c>
      <c r="B147" s="5" t="s">
        <v>1090</v>
      </c>
      <c r="C147" s="26">
        <f t="shared" si="153"/>
        <v>233.13904761904763</v>
      </c>
      <c r="D147" s="4">
        <f t="shared" si="125"/>
        <v>5</v>
      </c>
      <c r="E147" s="35">
        <f t="shared" si="152"/>
        <v>238.13904761904763</v>
      </c>
      <c r="F147" s="4">
        <v>108381</v>
      </c>
      <c r="G147" s="5" t="s">
        <v>918</v>
      </c>
      <c r="H147" s="5" t="s">
        <v>919</v>
      </c>
      <c r="I147" s="5" t="s">
        <v>527</v>
      </c>
      <c r="J147" s="4" t="s">
        <v>500</v>
      </c>
      <c r="K147" s="5" t="s">
        <v>501</v>
      </c>
      <c r="L147" s="5" t="s">
        <v>1047</v>
      </c>
      <c r="M147" s="4" t="s">
        <v>504</v>
      </c>
      <c r="N147" s="5" t="s">
        <v>644</v>
      </c>
      <c r="O147" s="4" t="s">
        <v>1052</v>
      </c>
      <c r="Q147" s="6">
        <f>CHOOSE(MATCH(M147,{"P";"S";"ST2S";"STMG";"ES";"L";"DAEU";"STL";"STI2D";"SCI";"PA";"STAV"},0),0,100,15,0,5,0,0,10,0,20,10,10)</f>
        <v>100</v>
      </c>
      <c r="R147" s="4">
        <v>4</v>
      </c>
      <c r="S147" s="4">
        <v>4</v>
      </c>
      <c r="T147" s="4">
        <v>3</v>
      </c>
      <c r="U147" s="4">
        <f t="shared" si="126"/>
        <v>3</v>
      </c>
      <c r="V147" s="4">
        <v>2</v>
      </c>
      <c r="W147" s="10">
        <f t="shared" si="127"/>
        <v>14.285714285714286</v>
      </c>
      <c r="Y147" s="4" t="s">
        <v>568</v>
      </c>
      <c r="Z147" s="12">
        <f>CHOOSE(MATCH(Y147,{"Faible";"Moyen";"Assez bon";"Bon";"Très bon"},0),-5,0,0,5,10)</f>
        <v>5</v>
      </c>
      <c r="AA147" s="15">
        <v>3.09</v>
      </c>
      <c r="AB147" s="4">
        <v>30</v>
      </c>
      <c r="AC147" s="4">
        <v>10.66</v>
      </c>
      <c r="AD147" s="4">
        <f t="shared" si="128"/>
        <v>-7.57</v>
      </c>
      <c r="AE147" s="4">
        <f t="shared" si="129"/>
        <v>0</v>
      </c>
      <c r="AF147" s="12">
        <f t="shared" si="130"/>
        <v>-5.870000000000001</v>
      </c>
      <c r="AG147" s="4">
        <v>12.53</v>
      </c>
      <c r="AH147" s="4">
        <v>17</v>
      </c>
      <c r="AI147" s="4">
        <v>12.55</v>
      </c>
      <c r="AJ147" s="4">
        <f t="shared" si="131"/>
        <v>-2.000000000000135E-2</v>
      </c>
      <c r="AK147" s="4">
        <f t="shared" si="132"/>
        <v>13</v>
      </c>
      <c r="AL147" s="12">
        <f t="shared" si="133"/>
        <v>50.55</v>
      </c>
      <c r="AM147" s="5">
        <v>11</v>
      </c>
      <c r="AN147" s="4">
        <v>28</v>
      </c>
      <c r="AO147" s="4">
        <v>15</v>
      </c>
      <c r="AP147" s="4">
        <f t="shared" si="134"/>
        <v>-4</v>
      </c>
      <c r="AQ147" s="4">
        <f t="shared" si="124"/>
        <v>2</v>
      </c>
      <c r="AR147" s="12">
        <f t="shared" si="135"/>
        <v>27</v>
      </c>
      <c r="AS147" s="20">
        <f t="shared" si="136"/>
        <v>71.679999999999993</v>
      </c>
      <c r="AT147" s="4">
        <v>11</v>
      </c>
      <c r="AU147" s="4">
        <v>11</v>
      </c>
      <c r="AV147" s="4">
        <v>12</v>
      </c>
      <c r="AW147" s="24">
        <f t="shared" si="137"/>
        <v>88.679999999999993</v>
      </c>
      <c r="AX147" s="28">
        <f t="shared" si="138"/>
        <v>202.96571428571428</v>
      </c>
      <c r="AY147" s="41">
        <f t="shared" si="139"/>
        <v>5.873333333333334</v>
      </c>
      <c r="AZ147" s="41">
        <f t="shared" si="140"/>
        <v>11.71</v>
      </c>
      <c r="BA147" s="9">
        <f t="shared" si="141"/>
        <v>-5.8366666666666669</v>
      </c>
      <c r="BB147" s="43">
        <f t="shared" si="142"/>
        <v>5.9466666666666672</v>
      </c>
      <c r="BC147" s="41">
        <f t="shared" si="143"/>
        <v>10.133333333333335</v>
      </c>
      <c r="BD147" s="41">
        <f t="shared" si="144"/>
        <v>12.799999999999999</v>
      </c>
      <c r="BE147" s="9">
        <f t="shared" si="145"/>
        <v>-2.6666666666666643</v>
      </c>
      <c r="BF147" s="43">
        <f t="shared" si="146"/>
        <v>25.066666666666677</v>
      </c>
      <c r="BG147" s="41">
        <f t="shared" si="147"/>
        <v>11.533333333333333</v>
      </c>
      <c r="BH147" s="41">
        <f t="shared" si="148"/>
        <v>14.166666666666666</v>
      </c>
      <c r="BI147" s="9">
        <f t="shared" si="149"/>
        <v>-2.6333333333333329</v>
      </c>
      <c r="BJ147" s="43">
        <f t="shared" si="150"/>
        <v>29.333333333333336</v>
      </c>
      <c r="BK147" s="45">
        <f t="shared" si="151"/>
        <v>60.346666666666678</v>
      </c>
      <c r="BL147" s="36">
        <v>12.53</v>
      </c>
      <c r="BM147" s="36">
        <v>17</v>
      </c>
      <c r="BN147" s="36">
        <v>32</v>
      </c>
      <c r="BO147" s="36">
        <v>11</v>
      </c>
      <c r="BP147" s="36">
        <v>28</v>
      </c>
      <c r="BQ147" s="36">
        <v>32</v>
      </c>
      <c r="DZ147" s="36">
        <v>11</v>
      </c>
      <c r="EA147" s="36">
        <v>11</v>
      </c>
      <c r="EC147" s="36">
        <v>12</v>
      </c>
      <c r="EN147" s="36" t="s">
        <v>510</v>
      </c>
      <c r="EO147" s="36" t="s">
        <v>503</v>
      </c>
      <c r="EP147" s="36">
        <v>10</v>
      </c>
      <c r="EQ147" s="36" t="s">
        <v>504</v>
      </c>
      <c r="ER147" s="36" t="s">
        <v>506</v>
      </c>
      <c r="ES147" s="36">
        <v>1</v>
      </c>
      <c r="ET147" s="36" t="s">
        <v>511</v>
      </c>
      <c r="EU147" s="36">
        <v>2</v>
      </c>
      <c r="EV147" s="36" t="s">
        <v>512</v>
      </c>
      <c r="EW147" s="36">
        <v>3.09</v>
      </c>
      <c r="EX147" s="36">
        <v>10.66</v>
      </c>
      <c r="EY147" s="36">
        <v>2.2400000000000002</v>
      </c>
      <c r="EZ147" s="36">
        <v>17.22</v>
      </c>
      <c r="FA147" s="36" t="s">
        <v>513</v>
      </c>
      <c r="FB147" s="36">
        <v>12.53</v>
      </c>
      <c r="FC147" s="36">
        <v>12.55</v>
      </c>
      <c r="FD147" s="36">
        <v>5.14</v>
      </c>
      <c r="FE147" s="36">
        <v>19.14</v>
      </c>
      <c r="FF147" s="36" t="s">
        <v>513</v>
      </c>
      <c r="FG147" s="36">
        <v>11</v>
      </c>
      <c r="FH147" s="36">
        <v>15</v>
      </c>
      <c r="FI147" s="36">
        <v>9</v>
      </c>
      <c r="FJ147" s="36">
        <v>19</v>
      </c>
      <c r="FK147" s="36" t="s">
        <v>513</v>
      </c>
      <c r="TW147" s="36" t="s">
        <v>523</v>
      </c>
      <c r="TX147" s="36" t="s">
        <v>515</v>
      </c>
      <c r="TY147" s="36">
        <v>1</v>
      </c>
      <c r="TZ147" s="36" t="s">
        <v>504</v>
      </c>
      <c r="UA147" s="36" t="s">
        <v>506</v>
      </c>
      <c r="UB147" s="36">
        <v>1</v>
      </c>
      <c r="UC147" s="36" t="s">
        <v>511</v>
      </c>
      <c r="UD147" s="36">
        <v>3</v>
      </c>
      <c r="UE147" s="36" t="s">
        <v>516</v>
      </c>
      <c r="UF147" s="36">
        <v>7.49</v>
      </c>
      <c r="UG147" s="36">
        <v>11.81</v>
      </c>
      <c r="UH147" s="36">
        <v>3.66</v>
      </c>
      <c r="UI147" s="36">
        <v>17.84</v>
      </c>
      <c r="UJ147" s="36" t="s">
        <v>513</v>
      </c>
      <c r="UK147" s="36">
        <v>12.1</v>
      </c>
      <c r="UL147" s="36">
        <v>13.7</v>
      </c>
      <c r="UM147" s="36">
        <v>8.1</v>
      </c>
      <c r="UN147" s="36">
        <v>20</v>
      </c>
      <c r="UO147" s="36" t="s">
        <v>513</v>
      </c>
      <c r="UP147" s="36">
        <v>9.9</v>
      </c>
      <c r="UQ147" s="36">
        <v>12.8</v>
      </c>
      <c r="UR147" s="36">
        <v>9.5</v>
      </c>
      <c r="US147" s="36">
        <v>16.7</v>
      </c>
      <c r="UT147" s="36" t="s">
        <v>513</v>
      </c>
      <c r="ZF147" s="36">
        <v>5.38</v>
      </c>
      <c r="ZG147" s="36">
        <v>11.33</v>
      </c>
      <c r="ZH147" s="36">
        <v>2.38</v>
      </c>
      <c r="ZI147" s="36">
        <v>17.12</v>
      </c>
      <c r="ZJ147" s="36" t="s">
        <v>513</v>
      </c>
      <c r="ZK147" s="36">
        <v>9</v>
      </c>
      <c r="ZL147" s="36">
        <v>12.1</v>
      </c>
      <c r="ZM147" s="36">
        <v>6.2</v>
      </c>
      <c r="ZN147" s="36">
        <v>18.7</v>
      </c>
      <c r="ZO147" s="36" t="s">
        <v>513</v>
      </c>
      <c r="ZP147" s="36">
        <v>12.2</v>
      </c>
      <c r="ZQ147" s="36">
        <v>14.2</v>
      </c>
      <c r="ZR147" s="36">
        <v>11.2</v>
      </c>
      <c r="ZS147" s="36">
        <v>17.2</v>
      </c>
      <c r="ZT147" s="36" t="s">
        <v>513</v>
      </c>
      <c r="AEF147" s="36">
        <v>4.75</v>
      </c>
      <c r="AEG147" s="36">
        <v>11.99</v>
      </c>
      <c r="AEH147" s="36">
        <v>4.75</v>
      </c>
      <c r="AEI147" s="36">
        <v>18.96</v>
      </c>
      <c r="AEJ147" s="36" t="s">
        <v>513</v>
      </c>
      <c r="AEK147" s="36">
        <v>9.3000000000000007</v>
      </c>
      <c r="AEL147" s="36">
        <v>12.6</v>
      </c>
      <c r="AEM147" s="36">
        <v>6.8</v>
      </c>
      <c r="AEN147" s="36">
        <v>18.2</v>
      </c>
      <c r="AEO147" s="36" t="s">
        <v>513</v>
      </c>
      <c r="AEP147" s="36">
        <v>12.5</v>
      </c>
      <c r="AEQ147" s="36">
        <v>15.5</v>
      </c>
      <c r="AER147" s="36">
        <v>12.3</v>
      </c>
      <c r="AES147" s="36">
        <v>19.600000000000001</v>
      </c>
      <c r="AET147" s="36" t="s">
        <v>513</v>
      </c>
    </row>
    <row r="148" spans="1:826" x14ac:dyDescent="0.2">
      <c r="A148" s="4">
        <v>137</v>
      </c>
      <c r="B148" s="5" t="s">
        <v>1090</v>
      </c>
      <c r="C148" s="26">
        <f t="shared" si="153"/>
        <v>331.44142857142856</v>
      </c>
      <c r="D148" s="4">
        <f t="shared" si="125"/>
        <v>5</v>
      </c>
      <c r="E148" s="35">
        <f t="shared" si="152"/>
        <v>336.44142857142856</v>
      </c>
      <c r="F148" s="4">
        <v>108384</v>
      </c>
      <c r="G148" s="5" t="s">
        <v>920</v>
      </c>
      <c r="H148" s="5" t="s">
        <v>921</v>
      </c>
      <c r="I148" s="5" t="s">
        <v>499</v>
      </c>
      <c r="J148" s="4" t="s">
        <v>500</v>
      </c>
      <c r="K148" s="5" t="s">
        <v>501</v>
      </c>
      <c r="L148" s="5" t="s">
        <v>1047</v>
      </c>
      <c r="M148" s="4" t="s">
        <v>504</v>
      </c>
      <c r="N148" s="5" t="s">
        <v>644</v>
      </c>
      <c r="O148" s="4" t="s">
        <v>1052</v>
      </c>
      <c r="Q148" s="6">
        <f>CHOOSE(MATCH(M148,{"P";"S";"ST2S";"STMG";"ES";"L";"DAEU";"STL";"STI2D";"SCI";"PA";"STAV"},0),0,100,15,0,5,0,0,10,0,20,10,10)</f>
        <v>100</v>
      </c>
      <c r="R148" s="4">
        <v>2</v>
      </c>
      <c r="S148" s="4">
        <v>2</v>
      </c>
      <c r="T148" s="4">
        <v>1</v>
      </c>
      <c r="U148" s="4">
        <f t="shared" si="126"/>
        <v>2</v>
      </c>
      <c r="V148" s="4">
        <v>3</v>
      </c>
      <c r="W148" s="10">
        <f t="shared" si="127"/>
        <v>28.571428571428573</v>
      </c>
      <c r="Y148" s="4" t="s">
        <v>568</v>
      </c>
      <c r="Z148" s="12">
        <f>CHOOSE(MATCH(Y148,{"Faible";"Moyen";"Assez bon";"Bon";"Très bon"},0),-5,0,0,5,10)</f>
        <v>5</v>
      </c>
      <c r="AA148" s="15">
        <v>8.9499999999999993</v>
      </c>
      <c r="AB148" s="4">
        <v>23</v>
      </c>
      <c r="AC148" s="4">
        <v>10.66</v>
      </c>
      <c r="AD148" s="4">
        <f t="shared" si="128"/>
        <v>-1.7100000000000009</v>
      </c>
      <c r="AE148" s="4">
        <f t="shared" si="129"/>
        <v>7</v>
      </c>
      <c r="AF148" s="12">
        <f t="shared" si="130"/>
        <v>30.429999999999996</v>
      </c>
      <c r="AG148" s="4">
        <v>10.1</v>
      </c>
      <c r="AH148" s="4">
        <v>24</v>
      </c>
      <c r="AI148" s="4">
        <v>12.55</v>
      </c>
      <c r="AJ148" s="4">
        <f t="shared" si="131"/>
        <v>-2.4500000000000011</v>
      </c>
      <c r="AK148" s="4">
        <f t="shared" si="132"/>
        <v>6</v>
      </c>
      <c r="AL148" s="12">
        <f t="shared" si="133"/>
        <v>31.399999999999995</v>
      </c>
      <c r="AM148" s="5">
        <v>16.5</v>
      </c>
      <c r="AN148" s="4">
        <v>6</v>
      </c>
      <c r="AO148" s="4">
        <v>15</v>
      </c>
      <c r="AP148" s="4">
        <f t="shared" si="134"/>
        <v>1.5</v>
      </c>
      <c r="AQ148" s="4">
        <f t="shared" si="124"/>
        <v>24</v>
      </c>
      <c r="AR148" s="12">
        <f t="shared" si="135"/>
        <v>76.5</v>
      </c>
      <c r="AS148" s="20">
        <f t="shared" si="136"/>
        <v>138.32999999999998</v>
      </c>
      <c r="AT148" s="4">
        <v>18</v>
      </c>
      <c r="AU148" s="4">
        <v>6</v>
      </c>
      <c r="AV148" s="4">
        <v>18</v>
      </c>
      <c r="AW148" s="24">
        <f t="shared" si="137"/>
        <v>159.32999999999998</v>
      </c>
      <c r="AX148" s="28">
        <f t="shared" si="138"/>
        <v>287.9014285714286</v>
      </c>
      <c r="AY148" s="41">
        <f t="shared" si="139"/>
        <v>7.8633333333333333</v>
      </c>
      <c r="AZ148" s="41">
        <f t="shared" si="140"/>
        <v>11.496666666666668</v>
      </c>
      <c r="BA148" s="9">
        <f t="shared" si="141"/>
        <v>-3.6333333333333346</v>
      </c>
      <c r="BB148" s="43">
        <f t="shared" si="142"/>
        <v>16.323333333333331</v>
      </c>
      <c r="BC148" s="41">
        <f t="shared" si="143"/>
        <v>11.943333333333333</v>
      </c>
      <c r="BD148" s="41">
        <f t="shared" si="144"/>
        <v>13.410000000000002</v>
      </c>
      <c r="BE148" s="9">
        <f t="shared" si="145"/>
        <v>-1.4666666666666686</v>
      </c>
      <c r="BF148" s="43">
        <f t="shared" si="146"/>
        <v>32.896666666666661</v>
      </c>
      <c r="BG148" s="41">
        <f t="shared" si="147"/>
        <v>13.306666666666667</v>
      </c>
      <c r="BH148" s="41">
        <f t="shared" si="148"/>
        <v>14.336666666666668</v>
      </c>
      <c r="BI148" s="9">
        <f t="shared" si="149"/>
        <v>-1.0300000000000011</v>
      </c>
      <c r="BJ148" s="43">
        <f t="shared" si="150"/>
        <v>37.86</v>
      </c>
      <c r="BK148" s="45">
        <f t="shared" si="151"/>
        <v>87.079999999999984</v>
      </c>
      <c r="BL148" s="36">
        <v>10.1</v>
      </c>
      <c r="BM148" s="36">
        <v>24</v>
      </c>
      <c r="BN148" s="36">
        <v>32</v>
      </c>
      <c r="BO148" s="36">
        <v>16.5</v>
      </c>
      <c r="BP148" s="36">
        <v>6</v>
      </c>
      <c r="BQ148" s="36">
        <v>32</v>
      </c>
      <c r="DZ148" s="36">
        <v>18</v>
      </c>
      <c r="EA148" s="36">
        <v>6</v>
      </c>
      <c r="EC148" s="36">
        <v>18</v>
      </c>
      <c r="EN148" s="36" t="s">
        <v>510</v>
      </c>
      <c r="EO148" s="36" t="s">
        <v>503</v>
      </c>
      <c r="EP148" s="36">
        <v>10</v>
      </c>
      <c r="EQ148" s="36" t="s">
        <v>504</v>
      </c>
      <c r="ER148" s="36" t="s">
        <v>506</v>
      </c>
      <c r="ES148" s="36">
        <v>1</v>
      </c>
      <c r="ET148" s="36" t="s">
        <v>511</v>
      </c>
      <c r="EU148" s="36">
        <v>2</v>
      </c>
      <c r="EV148" s="36" t="s">
        <v>512</v>
      </c>
      <c r="EW148" s="36">
        <v>8.9499999999999993</v>
      </c>
      <c r="EX148" s="36">
        <v>10.66</v>
      </c>
      <c r="EY148" s="36">
        <v>2.2400000000000002</v>
      </c>
      <c r="EZ148" s="36">
        <v>17.22</v>
      </c>
      <c r="FA148" s="36" t="s">
        <v>513</v>
      </c>
      <c r="FB148" s="36">
        <v>10.1</v>
      </c>
      <c r="FC148" s="36">
        <v>12.55</v>
      </c>
      <c r="FD148" s="36">
        <v>5.14</v>
      </c>
      <c r="FE148" s="36">
        <v>19.14</v>
      </c>
      <c r="FF148" s="36" t="s">
        <v>513</v>
      </c>
      <c r="FG148" s="36">
        <v>16.5</v>
      </c>
      <c r="FH148" s="36">
        <v>15</v>
      </c>
      <c r="FI148" s="36">
        <v>9</v>
      </c>
      <c r="FJ148" s="36">
        <v>19</v>
      </c>
      <c r="FK148" s="36" t="s">
        <v>513</v>
      </c>
      <c r="TW148" s="36" t="s">
        <v>523</v>
      </c>
      <c r="TX148" s="36" t="s">
        <v>515</v>
      </c>
      <c r="TY148" s="36">
        <v>1</v>
      </c>
      <c r="TZ148" s="36" t="s">
        <v>504</v>
      </c>
      <c r="UA148" s="36" t="s">
        <v>506</v>
      </c>
      <c r="UB148" s="36">
        <v>1</v>
      </c>
      <c r="UC148" s="36" t="s">
        <v>511</v>
      </c>
      <c r="UD148" s="36">
        <v>3</v>
      </c>
      <c r="UE148" s="36" t="s">
        <v>516</v>
      </c>
      <c r="UF148" s="36">
        <v>7.93</v>
      </c>
      <c r="UG148" s="36">
        <v>10.25</v>
      </c>
      <c r="UH148" s="36">
        <v>3.28</v>
      </c>
      <c r="UI148" s="36">
        <v>17.72</v>
      </c>
      <c r="UJ148" s="36" t="s">
        <v>513</v>
      </c>
      <c r="UK148" s="36">
        <v>13.8</v>
      </c>
      <c r="UL148" s="36">
        <v>13.85</v>
      </c>
      <c r="UM148" s="36">
        <v>9.06</v>
      </c>
      <c r="UN148" s="36">
        <v>19.690000000000001</v>
      </c>
      <c r="UO148" s="36" t="s">
        <v>513</v>
      </c>
      <c r="UP148" s="36">
        <v>11.75</v>
      </c>
      <c r="UQ148" s="36">
        <v>14.49</v>
      </c>
      <c r="UR148" s="36">
        <v>9.33</v>
      </c>
      <c r="US148" s="36">
        <v>19.38</v>
      </c>
      <c r="UT148" s="36" t="s">
        <v>513</v>
      </c>
      <c r="ZF148" s="36">
        <v>8</v>
      </c>
      <c r="ZG148" s="36">
        <v>13.89</v>
      </c>
      <c r="ZH148" s="36">
        <v>8</v>
      </c>
      <c r="ZI148" s="36">
        <v>19.61</v>
      </c>
      <c r="ZJ148" s="36" t="s">
        <v>513</v>
      </c>
      <c r="ZK148" s="36">
        <v>10.93</v>
      </c>
      <c r="ZL148" s="36">
        <v>13.57</v>
      </c>
      <c r="ZM148" s="36">
        <v>9.32</v>
      </c>
      <c r="ZN148" s="36">
        <v>17.79</v>
      </c>
      <c r="ZO148" s="36" t="s">
        <v>513</v>
      </c>
      <c r="ZP148" s="36">
        <v>11.86</v>
      </c>
      <c r="ZQ148" s="36">
        <v>13.5</v>
      </c>
      <c r="ZR148" s="36">
        <v>7.72</v>
      </c>
      <c r="ZS148" s="36">
        <v>20</v>
      </c>
      <c r="ZT148" s="36" t="s">
        <v>513</v>
      </c>
      <c r="AEF148" s="36">
        <v>7.66</v>
      </c>
      <c r="AEG148" s="36">
        <v>10.35</v>
      </c>
      <c r="AEH148" s="36">
        <v>5.9</v>
      </c>
      <c r="AEI148" s="36">
        <v>16.66</v>
      </c>
      <c r="AEJ148" s="36" t="s">
        <v>513</v>
      </c>
      <c r="AEK148" s="36">
        <v>11.1</v>
      </c>
      <c r="AEL148" s="36">
        <v>12.81</v>
      </c>
      <c r="AEM148" s="36">
        <v>8.9</v>
      </c>
      <c r="AEN148" s="36">
        <v>18.7</v>
      </c>
      <c r="AEO148" s="36" t="s">
        <v>513</v>
      </c>
      <c r="AEP148" s="36">
        <v>16.309999999999999</v>
      </c>
      <c r="AEQ148" s="36">
        <v>15.02</v>
      </c>
      <c r="AER148" s="36">
        <v>9.92</v>
      </c>
      <c r="AES148" s="36">
        <v>20</v>
      </c>
      <c r="AET148" s="36" t="s">
        <v>513</v>
      </c>
    </row>
    <row r="149" spans="1:826" x14ac:dyDescent="0.2">
      <c r="A149" s="4">
        <v>137</v>
      </c>
      <c r="B149" s="5" t="s">
        <v>1090</v>
      </c>
      <c r="C149" s="26">
        <f t="shared" si="153"/>
        <v>320.18888888888887</v>
      </c>
      <c r="D149" s="4">
        <f t="shared" si="125"/>
        <v>0</v>
      </c>
      <c r="E149" s="35">
        <f t="shared" si="152"/>
        <v>320.18888888888887</v>
      </c>
      <c r="F149" s="4">
        <v>108387</v>
      </c>
      <c r="G149" s="5" t="s">
        <v>922</v>
      </c>
      <c r="H149" s="5" t="s">
        <v>923</v>
      </c>
      <c r="I149" s="5" t="s">
        <v>499</v>
      </c>
      <c r="J149" s="4" t="s">
        <v>500</v>
      </c>
      <c r="K149" s="5" t="s">
        <v>501</v>
      </c>
      <c r="L149" s="5" t="s">
        <v>1047</v>
      </c>
      <c r="M149" s="4" t="s">
        <v>504</v>
      </c>
      <c r="N149" s="5" t="s">
        <v>608</v>
      </c>
      <c r="O149" s="4" t="s">
        <v>1052</v>
      </c>
      <c r="Q149" s="6">
        <f>CHOOSE(MATCH(M149,{"P";"S";"ST2S";"STMG";"ES";"L";"DAEU";"STL";"STI2D";"SCI";"PA";"STAV"},0),0,100,15,0,5,0,0,10,0,20,10,10)</f>
        <v>100</v>
      </c>
      <c r="R149" s="4">
        <v>3</v>
      </c>
      <c r="S149" s="4">
        <v>2</v>
      </c>
      <c r="T149" s="4">
        <v>3</v>
      </c>
      <c r="U149" s="4">
        <f t="shared" si="126"/>
        <v>1</v>
      </c>
      <c r="V149" s="4">
        <v>4</v>
      </c>
      <c r="W149" s="10">
        <f t="shared" si="127"/>
        <v>22.222222222222221</v>
      </c>
      <c r="X149" s="5" t="s">
        <v>924</v>
      </c>
      <c r="Y149" s="4" t="s">
        <v>509</v>
      </c>
      <c r="Z149" s="12">
        <f>CHOOSE(MATCH(Y149,{"Faible";"Moyen";"Assez bon";"Bon";"Très bon"},0),-5,0,0,5,10)</f>
        <v>0</v>
      </c>
      <c r="AA149" s="15">
        <v>6.71</v>
      </c>
      <c r="AB149" s="4">
        <v>25</v>
      </c>
      <c r="AC149" s="4">
        <v>10.7</v>
      </c>
      <c r="AD149" s="4">
        <f t="shared" si="128"/>
        <v>-3.9899999999999993</v>
      </c>
      <c r="AE149" s="4">
        <f t="shared" si="129"/>
        <v>5</v>
      </c>
      <c r="AF149" s="12">
        <f t="shared" si="130"/>
        <v>17.149999999999999</v>
      </c>
      <c r="AG149" s="4">
        <v>11.5</v>
      </c>
      <c r="AH149" s="4">
        <v>12</v>
      </c>
      <c r="AI149" s="4">
        <v>11.4</v>
      </c>
      <c r="AJ149" s="4">
        <f t="shared" si="131"/>
        <v>9.9999999999999645E-2</v>
      </c>
      <c r="AK149" s="4">
        <f t="shared" si="132"/>
        <v>18</v>
      </c>
      <c r="AL149" s="12">
        <f t="shared" si="133"/>
        <v>52.7</v>
      </c>
      <c r="AM149" s="5">
        <v>12.3</v>
      </c>
      <c r="AN149" s="4">
        <v>10</v>
      </c>
      <c r="AO149" s="4">
        <v>11.7</v>
      </c>
      <c r="AP149" s="4">
        <f t="shared" si="134"/>
        <v>0.60000000000000142</v>
      </c>
      <c r="AQ149" s="4">
        <f t="shared" si="124"/>
        <v>20</v>
      </c>
      <c r="AR149" s="12">
        <f t="shared" si="135"/>
        <v>58.100000000000009</v>
      </c>
      <c r="AS149" s="20">
        <f t="shared" si="136"/>
        <v>127.95</v>
      </c>
      <c r="AT149" s="4">
        <v>10</v>
      </c>
      <c r="AU149" s="4">
        <v>10</v>
      </c>
      <c r="AV149" s="4">
        <v>16</v>
      </c>
      <c r="AW149" s="24">
        <f t="shared" si="137"/>
        <v>145.94999999999999</v>
      </c>
      <c r="AX149" s="28">
        <f t="shared" si="138"/>
        <v>268.17222222222222</v>
      </c>
      <c r="AY149" s="41">
        <f t="shared" si="139"/>
        <v>7.5666666666666664</v>
      </c>
      <c r="AZ149" s="41">
        <f t="shared" si="140"/>
        <v>9.3333333333333321</v>
      </c>
      <c r="BA149" s="9">
        <f t="shared" si="141"/>
        <v>-1.7666666666666657</v>
      </c>
      <c r="BB149" s="43">
        <f t="shared" si="142"/>
        <v>19.166666666666668</v>
      </c>
      <c r="BC149" s="41">
        <f t="shared" si="143"/>
        <v>10.590000000000002</v>
      </c>
      <c r="BD149" s="41">
        <f t="shared" si="144"/>
        <v>12.096666666666666</v>
      </c>
      <c r="BE149" s="9">
        <f t="shared" si="145"/>
        <v>-1.5066666666666642</v>
      </c>
      <c r="BF149" s="43">
        <f t="shared" si="146"/>
        <v>28.756666666666675</v>
      </c>
      <c r="BG149" s="41">
        <f t="shared" si="147"/>
        <v>16.596666666666668</v>
      </c>
      <c r="BH149" s="41">
        <f t="shared" si="148"/>
        <v>13.436666666666667</v>
      </c>
      <c r="BI149" s="9">
        <f t="shared" si="149"/>
        <v>3.16</v>
      </c>
      <c r="BJ149" s="43">
        <f t="shared" si="150"/>
        <v>56.110000000000007</v>
      </c>
      <c r="BK149" s="45">
        <f t="shared" si="151"/>
        <v>104.03333333333336</v>
      </c>
      <c r="BL149" s="36">
        <v>11.5</v>
      </c>
      <c r="BM149" s="36">
        <v>12</v>
      </c>
      <c r="BN149" s="36">
        <v>30</v>
      </c>
      <c r="BO149" s="36">
        <v>12.3</v>
      </c>
      <c r="BP149" s="36">
        <v>10</v>
      </c>
      <c r="BQ149" s="36">
        <v>30</v>
      </c>
      <c r="DZ149" s="36">
        <v>10</v>
      </c>
      <c r="EA149" s="36">
        <v>10</v>
      </c>
      <c r="EC149" s="36">
        <v>16</v>
      </c>
      <c r="EN149" s="36" t="s">
        <v>510</v>
      </c>
      <c r="EO149" s="36" t="s">
        <v>503</v>
      </c>
      <c r="EP149" s="36">
        <v>10</v>
      </c>
      <c r="EQ149" s="36" t="s">
        <v>504</v>
      </c>
      <c r="ER149" s="36" t="s">
        <v>506</v>
      </c>
      <c r="ES149" s="36">
        <v>1</v>
      </c>
      <c r="ET149" s="36" t="s">
        <v>511</v>
      </c>
      <c r="EU149" s="36">
        <v>2</v>
      </c>
      <c r="EV149" s="36" t="s">
        <v>512</v>
      </c>
      <c r="EW149" s="36">
        <v>6.71</v>
      </c>
      <c r="EX149" s="36">
        <v>10.7</v>
      </c>
      <c r="EY149" s="36">
        <v>3.48</v>
      </c>
      <c r="EZ149" s="36">
        <v>18.670000000000002</v>
      </c>
      <c r="FA149" s="36" t="s">
        <v>513</v>
      </c>
      <c r="FB149" s="36">
        <v>11.5</v>
      </c>
      <c r="FC149" s="36">
        <v>11.4</v>
      </c>
      <c r="FD149" s="36">
        <v>7.5</v>
      </c>
      <c r="FE149" s="36">
        <v>18</v>
      </c>
      <c r="FF149" s="36" t="s">
        <v>513</v>
      </c>
      <c r="FG149" s="36">
        <v>12.3</v>
      </c>
      <c r="FH149" s="36">
        <v>11.7</v>
      </c>
      <c r="FI149" s="36">
        <v>6.1</v>
      </c>
      <c r="FJ149" s="36">
        <v>18.3</v>
      </c>
      <c r="FK149" s="36" t="s">
        <v>513</v>
      </c>
      <c r="TW149" s="36" t="s">
        <v>523</v>
      </c>
      <c r="TX149" s="36" t="s">
        <v>515</v>
      </c>
      <c r="TY149" s="36">
        <v>1</v>
      </c>
      <c r="TZ149" s="36" t="s">
        <v>504</v>
      </c>
      <c r="UA149" s="36" t="s">
        <v>506</v>
      </c>
      <c r="UB149" s="36">
        <v>1</v>
      </c>
      <c r="UC149" s="36" t="s">
        <v>511</v>
      </c>
      <c r="UD149" s="36">
        <v>3</v>
      </c>
      <c r="UE149" s="36" t="s">
        <v>516</v>
      </c>
      <c r="UF149" s="36">
        <v>5.8</v>
      </c>
      <c r="UG149" s="36">
        <v>9.1</v>
      </c>
      <c r="UH149" s="36">
        <v>2.8</v>
      </c>
      <c r="UI149" s="36">
        <v>18.600000000000001</v>
      </c>
      <c r="UJ149" s="36" t="s">
        <v>513</v>
      </c>
      <c r="UK149" s="36">
        <v>11.43</v>
      </c>
      <c r="UL149" s="36">
        <v>12.51</v>
      </c>
      <c r="UM149" s="36">
        <v>7.48</v>
      </c>
      <c r="UN149" s="36">
        <v>18.260000000000002</v>
      </c>
      <c r="UO149" s="36" t="s">
        <v>513</v>
      </c>
      <c r="UP149" s="36">
        <v>20</v>
      </c>
      <c r="UQ149" s="36">
        <v>14.14</v>
      </c>
      <c r="UR149" s="36">
        <v>8.57</v>
      </c>
      <c r="US149" s="36">
        <v>20</v>
      </c>
      <c r="UT149" s="36" t="s">
        <v>513</v>
      </c>
      <c r="ZF149" s="36">
        <v>10.1</v>
      </c>
      <c r="ZG149" s="36">
        <v>9.1999999999999993</v>
      </c>
      <c r="ZH149" s="36">
        <v>3</v>
      </c>
      <c r="ZI149" s="36">
        <v>17.899999999999999</v>
      </c>
      <c r="ZJ149" s="36" t="s">
        <v>513</v>
      </c>
      <c r="ZK149" s="36">
        <v>9.56</v>
      </c>
      <c r="ZL149" s="36">
        <v>12.6</v>
      </c>
      <c r="ZM149" s="36">
        <v>7.45</v>
      </c>
      <c r="ZN149" s="36">
        <v>17.87</v>
      </c>
      <c r="ZO149" s="36" t="s">
        <v>513</v>
      </c>
      <c r="ZP149" s="36">
        <v>9.7899999999999991</v>
      </c>
      <c r="ZQ149" s="36">
        <v>11.88</v>
      </c>
      <c r="ZR149" s="36">
        <v>5.41</v>
      </c>
      <c r="ZS149" s="36">
        <v>15.79</v>
      </c>
      <c r="ZT149" s="36" t="s">
        <v>513</v>
      </c>
      <c r="AEF149" s="36">
        <v>6.8</v>
      </c>
      <c r="AEG149" s="36">
        <v>9.6999999999999993</v>
      </c>
      <c r="AEH149" s="36">
        <v>3.2</v>
      </c>
      <c r="AEI149" s="36">
        <v>18.899999999999999</v>
      </c>
      <c r="AEJ149" s="36" t="s">
        <v>513</v>
      </c>
      <c r="AEK149" s="36">
        <v>10.78</v>
      </c>
      <c r="AEL149" s="36">
        <v>11.18</v>
      </c>
      <c r="AEM149" s="36">
        <v>4.16</v>
      </c>
      <c r="AEN149" s="36">
        <v>16.8</v>
      </c>
      <c r="AEO149" s="36" t="s">
        <v>513</v>
      </c>
      <c r="AEP149" s="36">
        <v>20</v>
      </c>
      <c r="AEQ149" s="36">
        <v>14.29</v>
      </c>
      <c r="AER149" s="36">
        <v>4</v>
      </c>
      <c r="AES149" s="36">
        <v>20</v>
      </c>
      <c r="AET149" s="36" t="s">
        <v>513</v>
      </c>
    </row>
    <row r="150" spans="1:826" x14ac:dyDescent="0.2">
      <c r="A150" s="4">
        <v>137</v>
      </c>
      <c r="B150" s="5" t="s">
        <v>1090</v>
      </c>
      <c r="C150" s="26">
        <f t="shared" si="153"/>
        <v>293.74848484848485</v>
      </c>
      <c r="D150" s="4">
        <f t="shared" si="125"/>
        <v>10</v>
      </c>
      <c r="E150" s="35">
        <f t="shared" si="152"/>
        <v>303.74848484848485</v>
      </c>
      <c r="F150" s="4">
        <v>108392</v>
      </c>
      <c r="G150" s="5" t="s">
        <v>925</v>
      </c>
      <c r="H150" s="5" t="s">
        <v>926</v>
      </c>
      <c r="I150" s="5" t="s">
        <v>499</v>
      </c>
      <c r="J150" s="4" t="s">
        <v>500</v>
      </c>
      <c r="K150" s="5" t="s">
        <v>501</v>
      </c>
      <c r="L150" s="5" t="s">
        <v>1047</v>
      </c>
      <c r="M150" s="4" t="s">
        <v>504</v>
      </c>
      <c r="N150" s="5" t="s">
        <v>833</v>
      </c>
      <c r="O150" s="4" t="s">
        <v>1052</v>
      </c>
      <c r="Q150" s="6">
        <f>CHOOSE(MATCH(M150,{"P";"S";"ST2S";"STMG";"ES";"L";"DAEU";"STL";"STI2D";"SCI";"PA";"STAV"},0),0,100,15,0,5,0,0,10,0,20,10,10)</f>
        <v>100</v>
      </c>
      <c r="R150" s="4">
        <v>3</v>
      </c>
      <c r="S150" s="4">
        <v>3</v>
      </c>
      <c r="T150" s="4">
        <v>3</v>
      </c>
      <c r="U150" s="4">
        <f t="shared" si="126"/>
        <v>2</v>
      </c>
      <c r="V150" s="4">
        <v>3</v>
      </c>
      <c r="W150" s="10">
        <f t="shared" si="127"/>
        <v>18.181818181818183</v>
      </c>
      <c r="Y150" s="4" t="s">
        <v>566</v>
      </c>
      <c r="Z150" s="12">
        <f>CHOOSE(MATCH(Y150,{"Faible";"Moyen";"Assez bon";"Bon";"Très bon"},0),-5,0,0,5,10)</f>
        <v>10</v>
      </c>
      <c r="AA150" s="15">
        <v>11.4</v>
      </c>
      <c r="AB150" s="4">
        <v>23</v>
      </c>
      <c r="AC150" s="4">
        <v>15.25</v>
      </c>
      <c r="AD150" s="4">
        <f t="shared" si="128"/>
        <v>-3.8499999999999996</v>
      </c>
      <c r="AE150" s="4">
        <f t="shared" si="129"/>
        <v>7</v>
      </c>
      <c r="AF150" s="12">
        <f t="shared" si="130"/>
        <v>33.5</v>
      </c>
      <c r="AG150" s="4">
        <v>7.82</v>
      </c>
      <c r="AH150" s="4">
        <v>24</v>
      </c>
      <c r="AI150" s="4">
        <v>13.6</v>
      </c>
      <c r="AJ150" s="4">
        <f t="shared" si="131"/>
        <v>-5.7799999999999994</v>
      </c>
      <c r="AK150" s="4">
        <f t="shared" si="132"/>
        <v>6</v>
      </c>
      <c r="AL150" s="12">
        <f t="shared" si="133"/>
        <v>17.900000000000002</v>
      </c>
      <c r="AM150" s="5">
        <v>13.5</v>
      </c>
      <c r="AN150" s="4">
        <v>17</v>
      </c>
      <c r="AO150" s="4">
        <v>14.5</v>
      </c>
      <c r="AP150" s="4">
        <f t="shared" si="134"/>
        <v>-1</v>
      </c>
      <c r="AQ150" s="4">
        <f t="shared" si="124"/>
        <v>13</v>
      </c>
      <c r="AR150" s="12">
        <f t="shared" si="135"/>
        <v>51.5</v>
      </c>
      <c r="AS150" s="20">
        <f t="shared" si="136"/>
        <v>102.9</v>
      </c>
      <c r="AT150" s="4">
        <v>13</v>
      </c>
      <c r="AU150" s="4">
        <v>10</v>
      </c>
      <c r="AV150" s="4">
        <v>14</v>
      </c>
      <c r="AW150" s="24">
        <f t="shared" si="137"/>
        <v>121.4</v>
      </c>
      <c r="AX150" s="28">
        <f t="shared" si="138"/>
        <v>239.58181818181819</v>
      </c>
      <c r="AY150" s="41">
        <f t="shared" si="139"/>
        <v>11.966666666666667</v>
      </c>
      <c r="AZ150" s="41">
        <f t="shared" si="140"/>
        <v>9.3333333333333321</v>
      </c>
      <c r="BA150" s="9">
        <f t="shared" si="141"/>
        <v>2.6333333333333346</v>
      </c>
      <c r="BB150" s="43">
        <f t="shared" si="142"/>
        <v>41.166666666666671</v>
      </c>
      <c r="BC150" s="41">
        <f t="shared" si="143"/>
        <v>11.353333333333333</v>
      </c>
      <c r="BD150" s="41">
        <f t="shared" si="144"/>
        <v>12.096666666666666</v>
      </c>
      <c r="BE150" s="9">
        <f t="shared" si="145"/>
        <v>-0.74333333333333229</v>
      </c>
      <c r="BF150" s="43">
        <f t="shared" si="146"/>
        <v>32.573333333333338</v>
      </c>
      <c r="BG150" s="41">
        <f t="shared" si="147"/>
        <v>12.293333333333331</v>
      </c>
      <c r="BH150" s="41">
        <f t="shared" si="148"/>
        <v>13.436666666666667</v>
      </c>
      <c r="BI150" s="9">
        <f t="shared" si="149"/>
        <v>-1.1433333333333362</v>
      </c>
      <c r="BJ150" s="43">
        <f t="shared" si="150"/>
        <v>34.59333333333332</v>
      </c>
      <c r="BK150" s="45">
        <f t="shared" si="151"/>
        <v>108.33333333333333</v>
      </c>
      <c r="BL150" s="36">
        <v>7.82</v>
      </c>
      <c r="BM150" s="36">
        <v>24</v>
      </c>
      <c r="BN150" s="36">
        <v>25</v>
      </c>
      <c r="BO150" s="36">
        <v>13.5</v>
      </c>
      <c r="BP150" s="36">
        <v>17</v>
      </c>
      <c r="BQ150" s="36">
        <v>25</v>
      </c>
      <c r="DZ150" s="36">
        <v>13</v>
      </c>
      <c r="EA150" s="36">
        <v>10</v>
      </c>
      <c r="EC150" s="36">
        <v>14</v>
      </c>
      <c r="EN150" s="36" t="s">
        <v>510</v>
      </c>
      <c r="EO150" s="36" t="s">
        <v>503</v>
      </c>
      <c r="EP150" s="36">
        <v>10</v>
      </c>
      <c r="EQ150" s="36" t="s">
        <v>504</v>
      </c>
      <c r="ER150" s="36" t="s">
        <v>506</v>
      </c>
      <c r="ES150" s="36">
        <v>1</v>
      </c>
      <c r="ET150" s="36" t="s">
        <v>511</v>
      </c>
      <c r="EU150" s="36">
        <v>2</v>
      </c>
      <c r="EV150" s="36" t="s">
        <v>512</v>
      </c>
      <c r="EW150" s="36">
        <v>11.4</v>
      </c>
      <c r="EX150" s="36">
        <v>15.25</v>
      </c>
      <c r="EY150" s="36">
        <v>9.1999999999999993</v>
      </c>
      <c r="EZ150" s="36">
        <v>18.399999999999999</v>
      </c>
      <c r="FA150" s="36" t="s">
        <v>513</v>
      </c>
      <c r="FB150" s="36">
        <v>7.82</v>
      </c>
      <c r="FC150" s="36">
        <v>13.6</v>
      </c>
      <c r="FD150" s="36">
        <v>7.71</v>
      </c>
      <c r="FE150" s="36">
        <v>19.18</v>
      </c>
      <c r="FF150" s="36" t="s">
        <v>513</v>
      </c>
      <c r="FG150" s="36">
        <v>13.5</v>
      </c>
      <c r="FH150" s="36">
        <v>14.5</v>
      </c>
      <c r="FI150" s="36">
        <v>9.5</v>
      </c>
      <c r="FJ150" s="36">
        <v>19</v>
      </c>
      <c r="FK150" s="36" t="s">
        <v>513</v>
      </c>
      <c r="TW150" s="36" t="s">
        <v>523</v>
      </c>
      <c r="TX150" s="36" t="s">
        <v>515</v>
      </c>
      <c r="TY150" s="36">
        <v>1</v>
      </c>
      <c r="TZ150" s="36" t="s">
        <v>504</v>
      </c>
      <c r="UA150" s="36" t="s">
        <v>506</v>
      </c>
      <c r="UB150" s="36">
        <v>1</v>
      </c>
      <c r="UC150" s="36" t="s">
        <v>511</v>
      </c>
      <c r="UD150" s="36">
        <v>3</v>
      </c>
      <c r="UE150" s="36" t="s">
        <v>516</v>
      </c>
      <c r="UF150" s="36">
        <v>11.2</v>
      </c>
      <c r="UG150" s="36">
        <v>9.1</v>
      </c>
      <c r="UH150" s="36">
        <v>2.8</v>
      </c>
      <c r="UI150" s="36">
        <v>18.600000000000001</v>
      </c>
      <c r="UJ150" s="36" t="s">
        <v>513</v>
      </c>
      <c r="UK150" s="36">
        <v>12.38</v>
      </c>
      <c r="UL150" s="36">
        <v>12.51</v>
      </c>
      <c r="UM150" s="36">
        <v>7.48</v>
      </c>
      <c r="UN150" s="36">
        <v>18.260000000000002</v>
      </c>
      <c r="UO150" s="36" t="s">
        <v>513</v>
      </c>
      <c r="UP150" s="36">
        <v>12.29</v>
      </c>
      <c r="UQ150" s="36">
        <v>14.14</v>
      </c>
      <c r="UR150" s="36">
        <v>8.57</v>
      </c>
      <c r="US150" s="36">
        <v>20</v>
      </c>
      <c r="UT150" s="36" t="s">
        <v>513</v>
      </c>
      <c r="ZF150" s="36">
        <v>11.2</v>
      </c>
      <c r="ZG150" s="36">
        <v>9.1999999999999993</v>
      </c>
      <c r="ZH150" s="36">
        <v>3</v>
      </c>
      <c r="ZI150" s="36">
        <v>17.899999999999999</v>
      </c>
      <c r="ZJ150" s="36" t="s">
        <v>513</v>
      </c>
      <c r="ZK150" s="36">
        <v>11.42</v>
      </c>
      <c r="ZL150" s="36">
        <v>12.6</v>
      </c>
      <c r="ZM150" s="36">
        <v>7.45</v>
      </c>
      <c r="ZN150" s="36">
        <v>17.87</v>
      </c>
      <c r="ZO150" s="36" t="s">
        <v>513</v>
      </c>
      <c r="ZP150" s="36">
        <v>10.83</v>
      </c>
      <c r="ZQ150" s="36">
        <v>11.88</v>
      </c>
      <c r="ZR150" s="36">
        <v>5.41</v>
      </c>
      <c r="ZS150" s="36">
        <v>15.79</v>
      </c>
      <c r="ZT150" s="36" t="s">
        <v>513</v>
      </c>
      <c r="AEF150" s="36">
        <v>13.5</v>
      </c>
      <c r="AEG150" s="36">
        <v>9.6999999999999993</v>
      </c>
      <c r="AEH150" s="36">
        <v>3.2</v>
      </c>
      <c r="AEI150" s="36">
        <v>18.899999999999999</v>
      </c>
      <c r="AEJ150" s="36" t="s">
        <v>513</v>
      </c>
      <c r="AEK150" s="36">
        <v>10.26</v>
      </c>
      <c r="AEL150" s="36">
        <v>11.18</v>
      </c>
      <c r="AEM150" s="36">
        <v>4.16</v>
      </c>
      <c r="AEN150" s="36">
        <v>16.8</v>
      </c>
      <c r="AEO150" s="36" t="s">
        <v>513</v>
      </c>
      <c r="AEP150" s="36">
        <v>13.76</v>
      </c>
      <c r="AEQ150" s="36">
        <v>14.29</v>
      </c>
      <c r="AER150" s="36">
        <v>4</v>
      </c>
      <c r="AES150" s="36">
        <v>20</v>
      </c>
      <c r="AET150" s="36" t="s">
        <v>513</v>
      </c>
    </row>
    <row r="151" spans="1:826" x14ac:dyDescent="0.2">
      <c r="A151" s="4">
        <v>137</v>
      </c>
      <c r="B151" s="5" t="s">
        <v>1091</v>
      </c>
      <c r="C151" s="26">
        <f t="shared" si="153"/>
        <v>428.50666666666666</v>
      </c>
      <c r="D151" s="4">
        <f t="shared" si="125"/>
        <v>10</v>
      </c>
      <c r="E151" s="35">
        <f t="shared" si="152"/>
        <v>438.50666666666666</v>
      </c>
      <c r="F151" s="4">
        <v>108397</v>
      </c>
      <c r="G151" s="5" t="s">
        <v>927</v>
      </c>
      <c r="H151" s="5" t="s">
        <v>928</v>
      </c>
      <c r="I151" s="5" t="s">
        <v>499</v>
      </c>
      <c r="J151" s="4" t="s">
        <v>500</v>
      </c>
      <c r="K151" s="5" t="s">
        <v>501</v>
      </c>
      <c r="L151" s="5" t="s">
        <v>1047</v>
      </c>
      <c r="M151" s="4" t="s">
        <v>504</v>
      </c>
      <c r="N151" s="5" t="s">
        <v>631</v>
      </c>
      <c r="O151" s="4" t="s">
        <v>1052</v>
      </c>
      <c r="Q151" s="6">
        <f>CHOOSE(MATCH(M151,{"P";"S";"ST2S";"STMG";"ES";"L";"DAEU";"STL";"STI2D";"SCI";"PA";"STAV"},0),0,100,15,0,5,0,0,10,0,20,10,10)</f>
        <v>100</v>
      </c>
      <c r="R151" s="4">
        <v>1</v>
      </c>
      <c r="S151" s="4">
        <v>1</v>
      </c>
      <c r="T151" s="4">
        <v>1</v>
      </c>
      <c r="U151" s="4">
        <f t="shared" si="126"/>
        <v>1</v>
      </c>
      <c r="V151" s="4">
        <v>4</v>
      </c>
      <c r="W151" s="10">
        <f t="shared" si="127"/>
        <v>50</v>
      </c>
      <c r="X151" s="5" t="s">
        <v>929</v>
      </c>
      <c r="Y151" s="4" t="s">
        <v>566</v>
      </c>
      <c r="Z151" s="12">
        <f>CHOOSE(MATCH(Y151,{"Faible";"Moyen";"Assez bon";"Bon";"Très bon"},0),-5,0,0,5,10)</f>
        <v>10</v>
      </c>
      <c r="AA151" s="15">
        <v>12.49</v>
      </c>
      <c r="AB151" s="4">
        <v>11</v>
      </c>
      <c r="AC151" s="4">
        <v>12.07</v>
      </c>
      <c r="AD151" s="4">
        <f t="shared" si="128"/>
        <v>0.41999999999999993</v>
      </c>
      <c r="AE151" s="4">
        <f t="shared" si="129"/>
        <v>19</v>
      </c>
      <c r="AF151" s="12">
        <f t="shared" si="130"/>
        <v>57.31</v>
      </c>
      <c r="AG151" s="4">
        <v>16</v>
      </c>
      <c r="AH151" s="4">
        <v>8</v>
      </c>
      <c r="AI151" s="4">
        <v>13.76</v>
      </c>
      <c r="AJ151" s="4">
        <f t="shared" si="131"/>
        <v>2.2400000000000002</v>
      </c>
      <c r="AK151" s="4">
        <f t="shared" si="132"/>
        <v>22</v>
      </c>
      <c r="AL151" s="12">
        <f t="shared" si="133"/>
        <v>74.48</v>
      </c>
      <c r="AM151" s="5">
        <v>13.51</v>
      </c>
      <c r="AN151" s="4">
        <v>14</v>
      </c>
      <c r="AO151" s="4">
        <v>13.77</v>
      </c>
      <c r="AP151" s="4">
        <f t="shared" si="134"/>
        <v>-0.25999999999999979</v>
      </c>
      <c r="AQ151" s="4">
        <f t="shared" si="124"/>
        <v>16</v>
      </c>
      <c r="AR151" s="12">
        <f t="shared" si="135"/>
        <v>56.010000000000005</v>
      </c>
      <c r="AS151" s="20">
        <f t="shared" si="136"/>
        <v>187.8</v>
      </c>
      <c r="AT151" s="4">
        <v>15</v>
      </c>
      <c r="AU151" s="4">
        <v>11</v>
      </c>
      <c r="AV151" s="4">
        <v>12</v>
      </c>
      <c r="AW151" s="24">
        <f t="shared" si="137"/>
        <v>206.8</v>
      </c>
      <c r="AX151" s="28">
        <f t="shared" si="138"/>
        <v>356.8</v>
      </c>
      <c r="AY151" s="41">
        <f t="shared" si="139"/>
        <v>16.2</v>
      </c>
      <c r="AZ151" s="41">
        <f t="shared" si="140"/>
        <v>14.163333333333334</v>
      </c>
      <c r="BA151" s="9">
        <f t="shared" si="141"/>
        <v>2.0366666666666653</v>
      </c>
      <c r="BB151" s="43">
        <f t="shared" si="142"/>
        <v>52.673333333333325</v>
      </c>
      <c r="BC151" s="41">
        <f t="shared" si="143"/>
        <v>14.9</v>
      </c>
      <c r="BD151" s="41">
        <f t="shared" si="144"/>
        <v>13.446666666666665</v>
      </c>
      <c r="BE151" s="9">
        <f t="shared" si="145"/>
        <v>1.4533333333333349</v>
      </c>
      <c r="BF151" s="43">
        <f t="shared" si="146"/>
        <v>47.606666666666669</v>
      </c>
      <c r="BG151" s="41">
        <f t="shared" si="147"/>
        <v>14.266666666666666</v>
      </c>
      <c r="BH151" s="41">
        <f t="shared" si="148"/>
        <v>14.1</v>
      </c>
      <c r="BI151" s="9">
        <f t="shared" si="149"/>
        <v>0.16666666666666607</v>
      </c>
      <c r="BJ151" s="43">
        <f t="shared" si="150"/>
        <v>43.133333333333326</v>
      </c>
      <c r="BK151" s="45">
        <f t="shared" si="151"/>
        <v>143.41333333333333</v>
      </c>
      <c r="BL151" s="36">
        <v>16</v>
      </c>
      <c r="BM151" s="36">
        <v>8</v>
      </c>
      <c r="BN151" s="36">
        <v>29</v>
      </c>
      <c r="BO151" s="36">
        <v>13.51</v>
      </c>
      <c r="BP151" s="36">
        <v>14</v>
      </c>
      <c r="BQ151" s="36">
        <v>29</v>
      </c>
      <c r="DZ151" s="36">
        <v>15</v>
      </c>
      <c r="EA151" s="36">
        <v>11</v>
      </c>
      <c r="EC151" s="36">
        <v>12</v>
      </c>
      <c r="EN151" s="36" t="s">
        <v>510</v>
      </c>
      <c r="EO151" s="36" t="s">
        <v>503</v>
      </c>
      <c r="EP151" s="36">
        <v>10</v>
      </c>
      <c r="EQ151" s="36" t="s">
        <v>504</v>
      </c>
      <c r="ER151" s="36" t="s">
        <v>506</v>
      </c>
      <c r="ES151" s="36">
        <v>1</v>
      </c>
      <c r="ET151" s="36" t="s">
        <v>511</v>
      </c>
      <c r="EU151" s="36">
        <v>2</v>
      </c>
      <c r="EV151" s="36" t="s">
        <v>512</v>
      </c>
      <c r="EW151" s="36">
        <v>12.49</v>
      </c>
      <c r="EX151" s="36">
        <v>12.07</v>
      </c>
      <c r="EY151" s="36">
        <v>6.13</v>
      </c>
      <c r="EZ151" s="36">
        <v>17.809999999999999</v>
      </c>
      <c r="FA151" s="36" t="s">
        <v>513</v>
      </c>
      <c r="FB151" s="36">
        <v>16</v>
      </c>
      <c r="FC151" s="36">
        <v>13.76</v>
      </c>
      <c r="FD151" s="36">
        <v>8.5</v>
      </c>
      <c r="FE151" s="36">
        <v>20</v>
      </c>
      <c r="FF151" s="36" t="s">
        <v>513</v>
      </c>
      <c r="FG151" s="36">
        <v>13.51</v>
      </c>
      <c r="FH151" s="36">
        <v>13.77</v>
      </c>
      <c r="FI151" s="36">
        <v>8.58</v>
      </c>
      <c r="FJ151" s="36">
        <v>18.829999999999998</v>
      </c>
      <c r="FK151" s="36" t="s">
        <v>513</v>
      </c>
      <c r="TW151" s="36" t="s">
        <v>523</v>
      </c>
      <c r="TX151" s="36" t="s">
        <v>515</v>
      </c>
      <c r="TY151" s="36">
        <v>1</v>
      </c>
      <c r="TZ151" s="36" t="s">
        <v>504</v>
      </c>
      <c r="UA151" s="36" t="s">
        <v>506</v>
      </c>
      <c r="UB151" s="36">
        <v>1</v>
      </c>
      <c r="UC151" s="36" t="s">
        <v>511</v>
      </c>
      <c r="UD151" s="36">
        <v>3</v>
      </c>
      <c r="UE151" s="36" t="s">
        <v>516</v>
      </c>
      <c r="UF151" s="36">
        <v>18.600000000000001</v>
      </c>
      <c r="UG151" s="36">
        <v>16.05</v>
      </c>
      <c r="UH151" s="36">
        <v>10.36</v>
      </c>
      <c r="UI151" s="36">
        <v>19.8</v>
      </c>
      <c r="UJ151" s="36" t="s">
        <v>513</v>
      </c>
      <c r="UK151" s="36">
        <v>16.440000000000001</v>
      </c>
      <c r="UL151" s="36">
        <v>14.35</v>
      </c>
      <c r="UM151" s="36">
        <v>9.5299999999999994</v>
      </c>
      <c r="UN151" s="36">
        <v>18.440000000000001</v>
      </c>
      <c r="UO151" s="36" t="s">
        <v>513</v>
      </c>
      <c r="UP151" s="36">
        <v>13.2</v>
      </c>
      <c r="UQ151" s="36">
        <v>13</v>
      </c>
      <c r="UR151" s="36">
        <v>10.1</v>
      </c>
      <c r="US151" s="36">
        <v>15.5</v>
      </c>
      <c r="UT151" s="36" t="s">
        <v>513</v>
      </c>
      <c r="ZF151" s="36">
        <v>12</v>
      </c>
      <c r="ZG151" s="36">
        <v>12.87</v>
      </c>
      <c r="ZH151" s="36">
        <v>5</v>
      </c>
      <c r="ZI151" s="36">
        <v>17</v>
      </c>
      <c r="ZJ151" s="36" t="s">
        <v>513</v>
      </c>
      <c r="ZK151" s="36">
        <v>15.13</v>
      </c>
      <c r="ZL151" s="36">
        <v>14.37</v>
      </c>
      <c r="ZM151" s="36">
        <v>4.5</v>
      </c>
      <c r="ZN151" s="36">
        <v>17.03</v>
      </c>
      <c r="ZO151" s="36" t="s">
        <v>513</v>
      </c>
      <c r="ZP151" s="36">
        <v>13.9</v>
      </c>
      <c r="ZQ151" s="36">
        <v>14</v>
      </c>
      <c r="ZR151" s="36">
        <v>12</v>
      </c>
      <c r="ZS151" s="36">
        <v>16.5</v>
      </c>
      <c r="ZT151" s="36" t="s">
        <v>513</v>
      </c>
      <c r="AEF151" s="36">
        <v>18</v>
      </c>
      <c r="AEG151" s="36">
        <v>13.57</v>
      </c>
      <c r="AEH151" s="36">
        <v>4</v>
      </c>
      <c r="AEI151" s="36">
        <v>20</v>
      </c>
      <c r="AEJ151" s="36" t="s">
        <v>513</v>
      </c>
      <c r="AEK151" s="36">
        <v>13.13</v>
      </c>
      <c r="AEL151" s="36">
        <v>11.62</v>
      </c>
      <c r="AEM151" s="36">
        <v>1</v>
      </c>
      <c r="AEN151" s="36">
        <v>16.38</v>
      </c>
      <c r="AEO151" s="36" t="s">
        <v>513</v>
      </c>
      <c r="AEP151" s="36">
        <v>15.7</v>
      </c>
      <c r="AEQ151" s="36">
        <v>15.3</v>
      </c>
      <c r="AER151" s="36">
        <v>11.3</v>
      </c>
      <c r="AES151" s="36">
        <v>19</v>
      </c>
      <c r="AET151" s="36" t="s">
        <v>513</v>
      </c>
    </row>
    <row r="152" spans="1:826" x14ac:dyDescent="0.2">
      <c r="A152" s="4">
        <v>137</v>
      </c>
      <c r="B152" s="5" t="s">
        <v>1091</v>
      </c>
      <c r="C152" s="26">
        <f t="shared" si="153"/>
        <v>434.42833333333334</v>
      </c>
      <c r="D152" s="4">
        <f t="shared" si="125"/>
        <v>5</v>
      </c>
      <c r="E152" s="35">
        <f t="shared" si="152"/>
        <v>439.42833333333334</v>
      </c>
      <c r="F152" s="4">
        <v>108399</v>
      </c>
      <c r="G152" s="5" t="s">
        <v>930</v>
      </c>
      <c r="H152" s="5" t="s">
        <v>931</v>
      </c>
      <c r="I152" s="5" t="s">
        <v>499</v>
      </c>
      <c r="J152" s="4" t="s">
        <v>500</v>
      </c>
      <c r="K152" s="5" t="s">
        <v>501</v>
      </c>
      <c r="L152" s="5" t="s">
        <v>1047</v>
      </c>
      <c r="M152" s="4" t="s">
        <v>504</v>
      </c>
      <c r="N152" s="5" t="s">
        <v>644</v>
      </c>
      <c r="O152" s="4" t="s">
        <v>1052</v>
      </c>
      <c r="Q152" s="6">
        <f>CHOOSE(MATCH(M152,{"P";"S";"ST2S";"STMG";"ES";"L";"DAEU";"STL";"STI2D";"SCI";"PA";"STAV"},0),0,100,15,0,5,0,0,10,0,20,10,10)</f>
        <v>100</v>
      </c>
      <c r="R152" s="4">
        <v>1</v>
      </c>
      <c r="S152" s="4">
        <v>1</v>
      </c>
      <c r="T152" s="4">
        <v>1</v>
      </c>
      <c r="U152" s="4">
        <f t="shared" si="126"/>
        <v>1</v>
      </c>
      <c r="V152" s="4">
        <v>4</v>
      </c>
      <c r="W152" s="10">
        <f t="shared" si="127"/>
        <v>50</v>
      </c>
      <c r="Y152" s="4" t="s">
        <v>568</v>
      </c>
      <c r="Z152" s="12">
        <f>CHOOSE(MATCH(Y152,{"Faible";"Moyen";"Assez bon";"Bon";"Très bon"},0),-5,0,0,5,10)</f>
        <v>5</v>
      </c>
      <c r="AA152" s="15">
        <v>13.86</v>
      </c>
      <c r="AB152" s="4">
        <v>10</v>
      </c>
      <c r="AC152" s="4">
        <v>10.66</v>
      </c>
      <c r="AD152" s="4">
        <f t="shared" si="128"/>
        <v>3.1999999999999993</v>
      </c>
      <c r="AE152" s="4">
        <f t="shared" si="129"/>
        <v>20</v>
      </c>
      <c r="AF152" s="12">
        <f t="shared" si="130"/>
        <v>67.97999999999999</v>
      </c>
      <c r="AG152" s="4">
        <v>14.1</v>
      </c>
      <c r="AH152" s="4">
        <v>11</v>
      </c>
      <c r="AI152" s="4">
        <v>12.55</v>
      </c>
      <c r="AJ152" s="4">
        <f t="shared" si="131"/>
        <v>1.5499999999999989</v>
      </c>
      <c r="AK152" s="4">
        <f t="shared" si="132"/>
        <v>19</v>
      </c>
      <c r="AL152" s="12">
        <f t="shared" si="133"/>
        <v>64.399999999999991</v>
      </c>
      <c r="AM152" s="5">
        <v>16</v>
      </c>
      <c r="AN152" s="4">
        <v>12</v>
      </c>
      <c r="AO152" s="4">
        <v>15</v>
      </c>
      <c r="AP152" s="4">
        <f t="shared" si="134"/>
        <v>1</v>
      </c>
      <c r="AQ152" s="4">
        <f t="shared" si="124"/>
        <v>18</v>
      </c>
      <c r="AR152" s="12">
        <f t="shared" si="135"/>
        <v>68</v>
      </c>
      <c r="AS152" s="20">
        <f t="shared" si="136"/>
        <v>200.38</v>
      </c>
      <c r="AT152" s="4">
        <v>9</v>
      </c>
      <c r="AU152" s="4">
        <v>12</v>
      </c>
      <c r="AV152" s="4">
        <v>8</v>
      </c>
      <c r="AW152" s="24">
        <f t="shared" si="137"/>
        <v>214.88</v>
      </c>
      <c r="AX152" s="28">
        <f t="shared" si="138"/>
        <v>364.88</v>
      </c>
      <c r="AY152" s="41">
        <f t="shared" si="139"/>
        <v>11.693333333333333</v>
      </c>
      <c r="AZ152" s="41">
        <f t="shared" si="140"/>
        <v>11.496666666666668</v>
      </c>
      <c r="BA152" s="9">
        <f t="shared" si="141"/>
        <v>0.19666666666666544</v>
      </c>
      <c r="BB152" s="43">
        <f t="shared" si="142"/>
        <v>35.473333333333329</v>
      </c>
      <c r="BC152" s="41">
        <f t="shared" si="143"/>
        <v>15.46</v>
      </c>
      <c r="BD152" s="41">
        <f t="shared" si="144"/>
        <v>13.410000000000002</v>
      </c>
      <c r="BE152" s="9">
        <f t="shared" si="145"/>
        <v>2.0499999999999989</v>
      </c>
      <c r="BF152" s="43">
        <f t="shared" si="146"/>
        <v>50.480000000000004</v>
      </c>
      <c r="BG152" s="41">
        <f t="shared" si="147"/>
        <v>16.363333333333333</v>
      </c>
      <c r="BH152" s="41">
        <f t="shared" si="148"/>
        <v>14.336666666666668</v>
      </c>
      <c r="BI152" s="9">
        <f t="shared" si="149"/>
        <v>2.0266666666666655</v>
      </c>
      <c r="BJ152" s="43">
        <f t="shared" si="150"/>
        <v>53.143333333333331</v>
      </c>
      <c r="BK152" s="45">
        <f t="shared" si="151"/>
        <v>139.09666666666666</v>
      </c>
      <c r="BL152" s="36">
        <v>14.1</v>
      </c>
      <c r="BM152" s="36">
        <v>11</v>
      </c>
      <c r="BN152" s="36">
        <v>32</v>
      </c>
      <c r="BO152" s="36">
        <v>16</v>
      </c>
      <c r="BP152" s="36">
        <v>12</v>
      </c>
      <c r="BQ152" s="36">
        <v>32</v>
      </c>
      <c r="DZ152" s="36">
        <v>9</v>
      </c>
      <c r="EA152" s="36">
        <v>12</v>
      </c>
      <c r="EC152" s="36">
        <v>8</v>
      </c>
      <c r="EN152" s="36" t="s">
        <v>510</v>
      </c>
      <c r="EO152" s="36" t="s">
        <v>503</v>
      </c>
      <c r="EP152" s="36">
        <v>10</v>
      </c>
      <c r="EQ152" s="36" t="s">
        <v>504</v>
      </c>
      <c r="ER152" s="36" t="s">
        <v>506</v>
      </c>
      <c r="ES152" s="36">
        <v>1</v>
      </c>
      <c r="ET152" s="36" t="s">
        <v>511</v>
      </c>
      <c r="EU152" s="36">
        <v>2</v>
      </c>
      <c r="EV152" s="36" t="s">
        <v>512</v>
      </c>
      <c r="EW152" s="36">
        <v>13.86</v>
      </c>
      <c r="EX152" s="36">
        <v>10.66</v>
      </c>
      <c r="EY152" s="36">
        <v>2.2400000000000002</v>
      </c>
      <c r="EZ152" s="36">
        <v>17.22</v>
      </c>
      <c r="FA152" s="36" t="s">
        <v>513</v>
      </c>
      <c r="FB152" s="36">
        <v>14.1</v>
      </c>
      <c r="FC152" s="36">
        <v>12.55</v>
      </c>
      <c r="FD152" s="36">
        <v>5.14</v>
      </c>
      <c r="FE152" s="36">
        <v>19.14</v>
      </c>
      <c r="FF152" s="36" t="s">
        <v>513</v>
      </c>
      <c r="FG152" s="36">
        <v>16</v>
      </c>
      <c r="FH152" s="36">
        <v>15</v>
      </c>
      <c r="FI152" s="36">
        <v>9</v>
      </c>
      <c r="FJ152" s="36">
        <v>19</v>
      </c>
      <c r="FK152" s="36" t="s">
        <v>513</v>
      </c>
      <c r="TW152" s="36" t="s">
        <v>523</v>
      </c>
      <c r="TX152" s="36" t="s">
        <v>515</v>
      </c>
      <c r="TY152" s="36">
        <v>1</v>
      </c>
      <c r="TZ152" s="36" t="s">
        <v>504</v>
      </c>
      <c r="UA152" s="36" t="s">
        <v>506</v>
      </c>
      <c r="UB152" s="36">
        <v>1</v>
      </c>
      <c r="UC152" s="36" t="s">
        <v>511</v>
      </c>
      <c r="UD152" s="36">
        <v>3</v>
      </c>
      <c r="UE152" s="36" t="s">
        <v>516</v>
      </c>
      <c r="UF152" s="36">
        <v>10.53</v>
      </c>
      <c r="UG152" s="36">
        <v>10.25</v>
      </c>
      <c r="UH152" s="36">
        <v>3.28</v>
      </c>
      <c r="UI152" s="36">
        <v>17.72</v>
      </c>
      <c r="UJ152" s="36" t="s">
        <v>513</v>
      </c>
      <c r="UK152" s="36">
        <v>17.559999999999999</v>
      </c>
      <c r="UL152" s="36">
        <v>13.85</v>
      </c>
      <c r="UM152" s="36">
        <v>9.06</v>
      </c>
      <c r="UN152" s="36">
        <v>19.690000000000001</v>
      </c>
      <c r="UO152" s="36" t="s">
        <v>513</v>
      </c>
      <c r="UP152" s="36">
        <v>15.5</v>
      </c>
      <c r="UQ152" s="36">
        <v>14.49</v>
      </c>
      <c r="UR152" s="36">
        <v>9.33</v>
      </c>
      <c r="US152" s="36">
        <v>19.38</v>
      </c>
      <c r="UT152" s="36" t="s">
        <v>513</v>
      </c>
      <c r="ZF152" s="36">
        <v>14.11</v>
      </c>
      <c r="ZG152" s="36">
        <v>13.89</v>
      </c>
      <c r="ZH152" s="36">
        <v>8</v>
      </c>
      <c r="ZI152" s="36">
        <v>19.61</v>
      </c>
      <c r="ZJ152" s="36" t="s">
        <v>513</v>
      </c>
      <c r="ZK152" s="36">
        <v>14.65</v>
      </c>
      <c r="ZL152" s="36">
        <v>13.57</v>
      </c>
      <c r="ZM152" s="36">
        <v>9.32</v>
      </c>
      <c r="ZN152" s="36">
        <v>17.79</v>
      </c>
      <c r="ZO152" s="36" t="s">
        <v>513</v>
      </c>
      <c r="ZP152" s="36">
        <v>14.55</v>
      </c>
      <c r="ZQ152" s="36">
        <v>13.5</v>
      </c>
      <c r="ZR152" s="36">
        <v>7.72</v>
      </c>
      <c r="ZS152" s="36">
        <v>20</v>
      </c>
      <c r="ZT152" s="36" t="s">
        <v>513</v>
      </c>
      <c r="AEF152" s="36">
        <v>10.44</v>
      </c>
      <c r="AEG152" s="36">
        <v>10.35</v>
      </c>
      <c r="AEH152" s="36">
        <v>5.9</v>
      </c>
      <c r="AEI152" s="36">
        <v>16.66</v>
      </c>
      <c r="AEJ152" s="36" t="s">
        <v>513</v>
      </c>
      <c r="AEK152" s="36">
        <v>14.17</v>
      </c>
      <c r="AEL152" s="36">
        <v>12.81</v>
      </c>
      <c r="AEM152" s="36">
        <v>8.9</v>
      </c>
      <c r="AEN152" s="36">
        <v>18.7</v>
      </c>
      <c r="AEO152" s="36" t="s">
        <v>513</v>
      </c>
      <c r="AEP152" s="36">
        <v>19.04</v>
      </c>
      <c r="AEQ152" s="36">
        <v>15.02</v>
      </c>
      <c r="AER152" s="36">
        <v>9.92</v>
      </c>
      <c r="AES152" s="36">
        <v>20</v>
      </c>
      <c r="AET152" s="36" t="s">
        <v>513</v>
      </c>
    </row>
    <row r="153" spans="1:826" x14ac:dyDescent="0.2">
      <c r="A153" s="4">
        <v>137</v>
      </c>
      <c r="B153" s="5" t="s">
        <v>1090</v>
      </c>
      <c r="C153" s="26">
        <f t="shared" si="153"/>
        <v>366.18333333333334</v>
      </c>
      <c r="D153" s="4">
        <f t="shared" si="125"/>
        <v>5</v>
      </c>
      <c r="E153" s="35">
        <f t="shared" si="152"/>
        <v>371.18333333333334</v>
      </c>
      <c r="F153" s="4">
        <v>108408</v>
      </c>
      <c r="G153" s="5" t="s">
        <v>932</v>
      </c>
      <c r="H153" s="5" t="s">
        <v>933</v>
      </c>
      <c r="I153" s="5" t="s">
        <v>499</v>
      </c>
      <c r="J153" s="4" t="s">
        <v>500</v>
      </c>
      <c r="K153" s="5" t="s">
        <v>501</v>
      </c>
      <c r="L153" s="5" t="s">
        <v>1047</v>
      </c>
      <c r="M153" s="4" t="s">
        <v>504</v>
      </c>
      <c r="N153" s="5" t="s">
        <v>644</v>
      </c>
      <c r="O153" s="4" t="s">
        <v>1052</v>
      </c>
      <c r="Q153" s="6">
        <f>CHOOSE(MATCH(M153,{"P";"S";"ST2S";"STMG";"ES";"L";"DAEU";"STL";"STI2D";"SCI";"PA";"STAV"},0),0,100,15,0,5,0,0,10,0,20,10,10)</f>
        <v>100</v>
      </c>
      <c r="R153" s="4">
        <v>2</v>
      </c>
      <c r="S153" s="4">
        <v>1</v>
      </c>
      <c r="T153" s="4">
        <v>1</v>
      </c>
      <c r="U153" s="4">
        <f t="shared" si="126"/>
        <v>1</v>
      </c>
      <c r="V153" s="4">
        <v>4</v>
      </c>
      <c r="W153" s="10">
        <f t="shared" si="127"/>
        <v>40</v>
      </c>
      <c r="Y153" s="4" t="s">
        <v>568</v>
      </c>
      <c r="Z153" s="12">
        <f>CHOOSE(MATCH(Y153,{"Faible";"Moyen";"Assez bon";"Bon";"Très bon"},0),-5,0,0,5,10)</f>
        <v>5</v>
      </c>
      <c r="AA153" s="15">
        <v>11.9</v>
      </c>
      <c r="AB153" s="4">
        <v>17</v>
      </c>
      <c r="AC153" s="4">
        <v>10.66</v>
      </c>
      <c r="AD153" s="4">
        <f t="shared" si="128"/>
        <v>1.2400000000000002</v>
      </c>
      <c r="AE153" s="4">
        <f t="shared" si="129"/>
        <v>13</v>
      </c>
      <c r="AF153" s="12">
        <f t="shared" si="130"/>
        <v>51.180000000000007</v>
      </c>
      <c r="AG153" s="4">
        <v>11.26</v>
      </c>
      <c r="AH153" s="4">
        <v>21</v>
      </c>
      <c r="AI153" s="4">
        <v>12.55</v>
      </c>
      <c r="AJ153" s="4">
        <f t="shared" si="131"/>
        <v>-1.2900000000000009</v>
      </c>
      <c r="AK153" s="4">
        <f t="shared" si="132"/>
        <v>9</v>
      </c>
      <c r="AL153" s="12">
        <f t="shared" si="133"/>
        <v>40.200000000000003</v>
      </c>
      <c r="AM153" s="5">
        <v>15.5</v>
      </c>
      <c r="AN153" s="4">
        <v>16</v>
      </c>
      <c r="AO153" s="4">
        <v>15</v>
      </c>
      <c r="AP153" s="4">
        <f t="shared" si="134"/>
        <v>0.5</v>
      </c>
      <c r="AQ153" s="4">
        <f t="shared" si="124"/>
        <v>14</v>
      </c>
      <c r="AR153" s="12">
        <f t="shared" si="135"/>
        <v>61.5</v>
      </c>
      <c r="AS153" s="20">
        <f t="shared" si="136"/>
        <v>152.88</v>
      </c>
      <c r="AT153" s="4">
        <v>14</v>
      </c>
      <c r="AU153" s="4">
        <v>9</v>
      </c>
      <c r="AV153" s="4">
        <v>14</v>
      </c>
      <c r="AW153" s="24">
        <f t="shared" si="137"/>
        <v>171.38</v>
      </c>
      <c r="AX153" s="28">
        <f t="shared" si="138"/>
        <v>311.38</v>
      </c>
      <c r="AY153" s="41">
        <f t="shared" si="139"/>
        <v>12.299999999999999</v>
      </c>
      <c r="AZ153" s="41">
        <f t="shared" si="140"/>
        <v>13.270000000000001</v>
      </c>
      <c r="BA153" s="9">
        <f t="shared" si="141"/>
        <v>-0.97000000000000242</v>
      </c>
      <c r="BB153" s="43">
        <f t="shared" si="142"/>
        <v>34.959999999999994</v>
      </c>
      <c r="BC153" s="41">
        <f t="shared" si="143"/>
        <v>13.74</v>
      </c>
      <c r="BD153" s="41">
        <f t="shared" si="144"/>
        <v>12.96</v>
      </c>
      <c r="BE153" s="9">
        <f t="shared" si="145"/>
        <v>0.77999999999999936</v>
      </c>
      <c r="BF153" s="43">
        <f t="shared" si="146"/>
        <v>42.78</v>
      </c>
      <c r="BG153" s="41">
        <f t="shared" si="147"/>
        <v>11.4</v>
      </c>
      <c r="BH153" s="41">
        <f t="shared" si="148"/>
        <v>12.566666666666665</v>
      </c>
      <c r="BI153" s="9">
        <f t="shared" si="149"/>
        <v>-1.1666666666666643</v>
      </c>
      <c r="BJ153" s="43">
        <f t="shared" si="150"/>
        <v>31.866666666666674</v>
      </c>
      <c r="BK153" s="45">
        <f t="shared" si="151"/>
        <v>109.60666666666667</v>
      </c>
      <c r="BL153" s="36">
        <v>11.26</v>
      </c>
      <c r="BM153" s="36">
        <v>21</v>
      </c>
      <c r="BN153" s="36">
        <v>32</v>
      </c>
      <c r="BO153" s="36">
        <v>15.5</v>
      </c>
      <c r="BP153" s="36">
        <v>16</v>
      </c>
      <c r="BQ153" s="36">
        <v>32</v>
      </c>
      <c r="DZ153" s="36">
        <v>14</v>
      </c>
      <c r="EA153" s="36">
        <v>9</v>
      </c>
      <c r="EC153" s="36">
        <v>14</v>
      </c>
      <c r="EN153" s="36" t="s">
        <v>510</v>
      </c>
      <c r="EO153" s="36" t="s">
        <v>503</v>
      </c>
      <c r="EP153" s="36">
        <v>10</v>
      </c>
      <c r="EQ153" s="36" t="s">
        <v>504</v>
      </c>
      <c r="ER153" s="36" t="s">
        <v>506</v>
      </c>
      <c r="ES153" s="36">
        <v>1</v>
      </c>
      <c r="ET153" s="36" t="s">
        <v>511</v>
      </c>
      <c r="EU153" s="36">
        <v>2</v>
      </c>
      <c r="EV153" s="36" t="s">
        <v>512</v>
      </c>
      <c r="EW153" s="36">
        <v>11.9</v>
      </c>
      <c r="EX153" s="36">
        <v>10.66</v>
      </c>
      <c r="EY153" s="36">
        <v>2.2400000000000002</v>
      </c>
      <c r="EZ153" s="36">
        <v>17.22</v>
      </c>
      <c r="FA153" s="36" t="s">
        <v>513</v>
      </c>
      <c r="FB153" s="36">
        <v>11.26</v>
      </c>
      <c r="FC153" s="36">
        <v>12.55</v>
      </c>
      <c r="FD153" s="36">
        <v>5.14</v>
      </c>
      <c r="FE153" s="36">
        <v>19.14</v>
      </c>
      <c r="FF153" s="36" t="s">
        <v>513</v>
      </c>
      <c r="FG153" s="36">
        <v>15.5</v>
      </c>
      <c r="FH153" s="36">
        <v>15</v>
      </c>
      <c r="FI153" s="36">
        <v>9</v>
      </c>
      <c r="FJ153" s="36">
        <v>19</v>
      </c>
      <c r="FK153" s="36" t="s">
        <v>513</v>
      </c>
      <c r="TW153" s="36" t="s">
        <v>523</v>
      </c>
      <c r="TX153" s="36" t="s">
        <v>515</v>
      </c>
      <c r="TY153" s="36">
        <v>1</v>
      </c>
      <c r="TZ153" s="36" t="s">
        <v>504</v>
      </c>
      <c r="UA153" s="36" t="s">
        <v>506</v>
      </c>
      <c r="UB153" s="36">
        <v>1</v>
      </c>
      <c r="UC153" s="36" t="s">
        <v>511</v>
      </c>
      <c r="UD153" s="36">
        <v>3</v>
      </c>
      <c r="UE153" s="36" t="s">
        <v>516</v>
      </c>
      <c r="UF153" s="36">
        <v>12.3</v>
      </c>
      <c r="UG153" s="36">
        <v>12.85</v>
      </c>
      <c r="UH153" s="36">
        <v>4.96</v>
      </c>
      <c r="UI153" s="36">
        <v>18.78</v>
      </c>
      <c r="UJ153" s="36" t="s">
        <v>513</v>
      </c>
      <c r="UK153" s="36">
        <v>13.84</v>
      </c>
      <c r="UL153" s="36">
        <v>12.88</v>
      </c>
      <c r="UM153" s="36">
        <v>7.65</v>
      </c>
      <c r="UN153" s="36">
        <v>17.21</v>
      </c>
      <c r="UO153" s="36" t="s">
        <v>513</v>
      </c>
      <c r="UP153" s="36">
        <v>12.2</v>
      </c>
      <c r="UQ153" s="36">
        <v>13.7</v>
      </c>
      <c r="UR153" s="36">
        <v>10</v>
      </c>
      <c r="US153" s="36">
        <v>17.8</v>
      </c>
      <c r="UT153" s="36" t="s">
        <v>513</v>
      </c>
      <c r="ZF153" s="36">
        <v>12.81</v>
      </c>
      <c r="ZG153" s="36">
        <v>13.33</v>
      </c>
      <c r="ZH153" s="36">
        <v>4.38</v>
      </c>
      <c r="ZI153" s="36">
        <v>18.05</v>
      </c>
      <c r="ZJ153" s="36" t="s">
        <v>513</v>
      </c>
      <c r="ZK153" s="36">
        <v>12.57</v>
      </c>
      <c r="ZL153" s="36">
        <v>13.75</v>
      </c>
      <c r="ZM153" s="36">
        <v>4.68</v>
      </c>
      <c r="ZN153" s="36">
        <v>18.559999999999999</v>
      </c>
      <c r="ZO153" s="36" t="s">
        <v>513</v>
      </c>
      <c r="ZP153" s="36">
        <v>12.3</v>
      </c>
      <c r="ZQ153" s="36">
        <v>12.6</v>
      </c>
      <c r="ZR153" s="36">
        <v>5.4</v>
      </c>
      <c r="ZS153" s="36">
        <v>19.8</v>
      </c>
      <c r="ZT153" s="36" t="s">
        <v>513</v>
      </c>
      <c r="AEF153" s="36">
        <v>11.79</v>
      </c>
      <c r="AEG153" s="36">
        <v>13.63</v>
      </c>
      <c r="AEH153" s="36">
        <v>6.55</v>
      </c>
      <c r="AEI153" s="36">
        <v>19.47</v>
      </c>
      <c r="AEJ153" s="36" t="s">
        <v>513</v>
      </c>
      <c r="AEK153" s="36">
        <v>14.81</v>
      </c>
      <c r="AEL153" s="36">
        <v>12.25</v>
      </c>
      <c r="AEM153" s="36">
        <v>3.63</v>
      </c>
      <c r="AEN153" s="36">
        <v>17.25</v>
      </c>
      <c r="AEO153" s="36" t="s">
        <v>513</v>
      </c>
      <c r="AEP153" s="36">
        <v>9.6999999999999993</v>
      </c>
      <c r="AEQ153" s="36">
        <v>11.4</v>
      </c>
      <c r="AER153" s="36">
        <v>6.8</v>
      </c>
      <c r="AES153" s="36">
        <v>16.600000000000001</v>
      </c>
      <c r="AET153" s="36" t="s">
        <v>513</v>
      </c>
    </row>
    <row r="154" spans="1:826" x14ac:dyDescent="0.2">
      <c r="A154" s="4">
        <v>137</v>
      </c>
      <c r="B154" s="5" t="s">
        <v>1091</v>
      </c>
      <c r="C154" s="26">
        <f t="shared" si="153"/>
        <v>432.02333333333331</v>
      </c>
      <c r="D154" s="4">
        <f t="shared" si="125"/>
        <v>10</v>
      </c>
      <c r="E154" s="35">
        <f t="shared" si="152"/>
        <v>442.02333333333331</v>
      </c>
      <c r="F154" s="4">
        <v>108415</v>
      </c>
      <c r="G154" s="5" t="s">
        <v>936</v>
      </c>
      <c r="H154" s="5" t="s">
        <v>937</v>
      </c>
      <c r="I154" s="5" t="s">
        <v>499</v>
      </c>
      <c r="J154" s="4" t="s">
        <v>500</v>
      </c>
      <c r="K154" s="5" t="s">
        <v>501</v>
      </c>
      <c r="L154" s="5" t="s">
        <v>1047</v>
      </c>
      <c r="M154" s="4" t="s">
        <v>504</v>
      </c>
      <c r="N154" s="5" t="s">
        <v>631</v>
      </c>
      <c r="O154" s="4" t="s">
        <v>1052</v>
      </c>
      <c r="Q154" s="6">
        <f>CHOOSE(MATCH(M154,{"P";"S";"ST2S";"STMG";"ES";"L";"DAEU";"STL";"STI2D";"SCI";"PA";"STAV"},0),0,100,15,0,5,0,0,10,0,20,10,10)</f>
        <v>100</v>
      </c>
      <c r="R154" s="4">
        <v>1</v>
      </c>
      <c r="S154" s="4">
        <v>1</v>
      </c>
      <c r="T154" s="4">
        <v>1</v>
      </c>
      <c r="U154" s="4">
        <f t="shared" si="126"/>
        <v>1</v>
      </c>
      <c r="V154" s="4">
        <v>4</v>
      </c>
      <c r="W154" s="10">
        <f t="shared" si="127"/>
        <v>50</v>
      </c>
      <c r="X154" s="5" t="s">
        <v>938</v>
      </c>
      <c r="Y154" s="4" t="s">
        <v>566</v>
      </c>
      <c r="Z154" s="12">
        <f>CHOOSE(MATCH(Y154,{"Faible";"Moyen";"Assez bon";"Bon";"Très bon"},0),-5,0,0,5,10)</f>
        <v>10</v>
      </c>
      <c r="AA154" s="15">
        <v>12.3</v>
      </c>
      <c r="AB154" s="4">
        <v>13</v>
      </c>
      <c r="AC154" s="4">
        <v>12.07</v>
      </c>
      <c r="AD154" s="4">
        <f t="shared" si="128"/>
        <v>0.23000000000000043</v>
      </c>
      <c r="AE154" s="4">
        <f t="shared" si="129"/>
        <v>17</v>
      </c>
      <c r="AF154" s="12">
        <f t="shared" si="130"/>
        <v>54.360000000000007</v>
      </c>
      <c r="AG154" s="4">
        <v>13.5</v>
      </c>
      <c r="AH154" s="4">
        <v>16</v>
      </c>
      <c r="AI154" s="4">
        <v>13.76</v>
      </c>
      <c r="AJ154" s="4">
        <f t="shared" si="131"/>
        <v>-0.25999999999999979</v>
      </c>
      <c r="AK154" s="4">
        <f t="shared" si="132"/>
        <v>14</v>
      </c>
      <c r="AL154" s="12">
        <f t="shared" si="133"/>
        <v>53.980000000000004</v>
      </c>
      <c r="AM154" s="5">
        <v>16.62</v>
      </c>
      <c r="AN154" s="4">
        <v>8</v>
      </c>
      <c r="AO154" s="4">
        <v>13.77</v>
      </c>
      <c r="AP154" s="4">
        <f t="shared" si="134"/>
        <v>2.8500000000000014</v>
      </c>
      <c r="AQ154" s="4">
        <f t="shared" si="124"/>
        <v>22</v>
      </c>
      <c r="AR154" s="12">
        <f t="shared" si="135"/>
        <v>77.56</v>
      </c>
      <c r="AS154" s="20">
        <f t="shared" si="136"/>
        <v>185.9</v>
      </c>
      <c r="AT154" s="4">
        <v>15</v>
      </c>
      <c r="AU154" s="4">
        <v>9</v>
      </c>
      <c r="AV154" s="4">
        <v>20</v>
      </c>
      <c r="AW154" s="24">
        <f t="shared" si="137"/>
        <v>207.9</v>
      </c>
      <c r="AX154" s="28">
        <f t="shared" si="138"/>
        <v>357.9</v>
      </c>
      <c r="AY154" s="41">
        <f t="shared" si="139"/>
        <v>15.540000000000001</v>
      </c>
      <c r="AZ154" s="41">
        <f t="shared" si="140"/>
        <v>14.163333333333334</v>
      </c>
      <c r="BA154" s="9">
        <f t="shared" si="141"/>
        <v>1.3766666666666669</v>
      </c>
      <c r="BB154" s="43">
        <f t="shared" si="142"/>
        <v>49.373333333333335</v>
      </c>
      <c r="BC154" s="41">
        <f t="shared" si="143"/>
        <v>15.559999999999997</v>
      </c>
      <c r="BD154" s="41">
        <f t="shared" si="144"/>
        <v>13.446666666666665</v>
      </c>
      <c r="BE154" s="9">
        <f t="shared" si="145"/>
        <v>2.1133333333333315</v>
      </c>
      <c r="BF154" s="43">
        <f t="shared" si="146"/>
        <v>50.906666666666652</v>
      </c>
      <c r="BG154" s="41">
        <f t="shared" si="147"/>
        <v>15.233333333333334</v>
      </c>
      <c r="BH154" s="41">
        <f t="shared" si="148"/>
        <v>14.1</v>
      </c>
      <c r="BI154" s="9">
        <f t="shared" si="149"/>
        <v>1.1333333333333346</v>
      </c>
      <c r="BJ154" s="43">
        <f t="shared" si="150"/>
        <v>47.966666666666669</v>
      </c>
      <c r="BK154" s="45">
        <f t="shared" si="151"/>
        <v>148.24666666666667</v>
      </c>
      <c r="BL154" s="36">
        <v>13.5</v>
      </c>
      <c r="BM154" s="36">
        <v>16</v>
      </c>
      <c r="BN154" s="36">
        <v>29</v>
      </c>
      <c r="BO154" s="36">
        <v>16.62</v>
      </c>
      <c r="BP154" s="36">
        <v>8</v>
      </c>
      <c r="BQ154" s="36">
        <v>29</v>
      </c>
      <c r="DZ154" s="36">
        <v>15</v>
      </c>
      <c r="EA154" s="36">
        <v>9</v>
      </c>
      <c r="EC154" s="36">
        <v>20</v>
      </c>
      <c r="EN154" s="36" t="s">
        <v>510</v>
      </c>
      <c r="EO154" s="36" t="s">
        <v>503</v>
      </c>
      <c r="EP154" s="36">
        <v>10</v>
      </c>
      <c r="EQ154" s="36" t="s">
        <v>504</v>
      </c>
      <c r="ER154" s="36" t="s">
        <v>506</v>
      </c>
      <c r="ES154" s="36">
        <v>1</v>
      </c>
      <c r="ET154" s="36" t="s">
        <v>511</v>
      </c>
      <c r="EU154" s="36">
        <v>2</v>
      </c>
      <c r="EV154" s="36" t="s">
        <v>512</v>
      </c>
      <c r="EW154" s="36">
        <v>12.3</v>
      </c>
      <c r="EX154" s="36">
        <v>12.07</v>
      </c>
      <c r="EY154" s="36">
        <v>6.13</v>
      </c>
      <c r="EZ154" s="36">
        <v>17.809999999999999</v>
      </c>
      <c r="FA154" s="36" t="s">
        <v>513</v>
      </c>
      <c r="FB154" s="36">
        <v>13.5</v>
      </c>
      <c r="FC154" s="36">
        <v>13.76</v>
      </c>
      <c r="FD154" s="36">
        <v>8.5</v>
      </c>
      <c r="FE154" s="36">
        <v>20</v>
      </c>
      <c r="FF154" s="36" t="s">
        <v>513</v>
      </c>
      <c r="FG154" s="36">
        <v>16.62</v>
      </c>
      <c r="FH154" s="36">
        <v>13.77</v>
      </c>
      <c r="FI154" s="36">
        <v>8.58</v>
      </c>
      <c r="FJ154" s="36">
        <v>18.829999999999998</v>
      </c>
      <c r="FK154" s="36" t="s">
        <v>513</v>
      </c>
      <c r="TW154" s="36" t="s">
        <v>523</v>
      </c>
      <c r="TX154" s="36" t="s">
        <v>515</v>
      </c>
      <c r="TY154" s="36">
        <v>1</v>
      </c>
      <c r="TZ154" s="36" t="s">
        <v>504</v>
      </c>
      <c r="UA154" s="36" t="s">
        <v>506</v>
      </c>
      <c r="UB154" s="36">
        <v>1</v>
      </c>
      <c r="UC154" s="36" t="s">
        <v>511</v>
      </c>
      <c r="UD154" s="36">
        <v>3</v>
      </c>
      <c r="UE154" s="36" t="s">
        <v>516</v>
      </c>
      <c r="UF154" s="36">
        <v>17.62</v>
      </c>
      <c r="UG154" s="36">
        <v>16.05</v>
      </c>
      <c r="UH154" s="36">
        <v>10.36</v>
      </c>
      <c r="UI154" s="36">
        <v>19.8</v>
      </c>
      <c r="UJ154" s="36" t="s">
        <v>513</v>
      </c>
      <c r="UK154" s="36">
        <v>13.97</v>
      </c>
      <c r="UL154" s="36">
        <v>14.35</v>
      </c>
      <c r="UM154" s="36">
        <v>9.5299999999999994</v>
      </c>
      <c r="UN154" s="36">
        <v>18.440000000000001</v>
      </c>
      <c r="UO154" s="36" t="s">
        <v>513</v>
      </c>
      <c r="UP154" s="36">
        <v>12.9</v>
      </c>
      <c r="UQ154" s="36">
        <v>13</v>
      </c>
      <c r="UR154" s="36">
        <v>10.1</v>
      </c>
      <c r="US154" s="36">
        <v>15.5</v>
      </c>
      <c r="UT154" s="36" t="s">
        <v>513</v>
      </c>
      <c r="ZF154" s="36">
        <v>14</v>
      </c>
      <c r="ZG154" s="36">
        <v>12.87</v>
      </c>
      <c r="ZH154" s="36">
        <v>5</v>
      </c>
      <c r="ZI154" s="36">
        <v>17</v>
      </c>
      <c r="ZJ154" s="36" t="s">
        <v>513</v>
      </c>
      <c r="ZK154" s="36">
        <v>16.329999999999998</v>
      </c>
      <c r="ZL154" s="36">
        <v>14.37</v>
      </c>
      <c r="ZM154" s="36">
        <v>4.5</v>
      </c>
      <c r="ZN154" s="36">
        <v>17.03</v>
      </c>
      <c r="ZO154" s="36" t="s">
        <v>513</v>
      </c>
      <c r="ZP154" s="36">
        <v>15.6</v>
      </c>
      <c r="ZQ154" s="36">
        <v>14</v>
      </c>
      <c r="ZR154" s="36">
        <v>12</v>
      </c>
      <c r="ZS154" s="36">
        <v>16.5</v>
      </c>
      <c r="ZT154" s="36" t="s">
        <v>513</v>
      </c>
      <c r="AEF154" s="36">
        <v>15</v>
      </c>
      <c r="AEG154" s="36">
        <v>13.57</v>
      </c>
      <c r="AEH154" s="36">
        <v>4</v>
      </c>
      <c r="AEI154" s="36">
        <v>20</v>
      </c>
      <c r="AEJ154" s="36" t="s">
        <v>513</v>
      </c>
      <c r="AEK154" s="36">
        <v>16.38</v>
      </c>
      <c r="AEL154" s="36">
        <v>11.62</v>
      </c>
      <c r="AEM154" s="36">
        <v>1</v>
      </c>
      <c r="AEN154" s="36">
        <v>16.38</v>
      </c>
      <c r="AEO154" s="36" t="s">
        <v>513</v>
      </c>
      <c r="AEP154" s="36">
        <v>17.2</v>
      </c>
      <c r="AEQ154" s="36">
        <v>15.3</v>
      </c>
      <c r="AER154" s="36">
        <v>11.3</v>
      </c>
      <c r="AES154" s="36">
        <v>19</v>
      </c>
      <c r="AET154" s="36" t="s">
        <v>513</v>
      </c>
    </row>
    <row r="155" spans="1:826" x14ac:dyDescent="0.2">
      <c r="A155" s="4">
        <v>137</v>
      </c>
      <c r="B155" s="5" t="s">
        <v>1091</v>
      </c>
      <c r="C155" s="26">
        <f t="shared" si="153"/>
        <v>410.80333333333328</v>
      </c>
      <c r="D155" s="4">
        <f t="shared" si="125"/>
        <v>5</v>
      </c>
      <c r="E155" s="35">
        <f t="shared" si="152"/>
        <v>415.80333333333328</v>
      </c>
      <c r="F155" s="4">
        <v>108429</v>
      </c>
      <c r="G155" s="5" t="s">
        <v>939</v>
      </c>
      <c r="H155" s="5" t="s">
        <v>940</v>
      </c>
      <c r="I155" s="5" t="s">
        <v>499</v>
      </c>
      <c r="J155" s="4" t="s">
        <v>500</v>
      </c>
      <c r="K155" s="5" t="s">
        <v>501</v>
      </c>
      <c r="L155" s="5" t="s">
        <v>1047</v>
      </c>
      <c r="M155" s="4" t="s">
        <v>504</v>
      </c>
      <c r="N155" s="5" t="s">
        <v>644</v>
      </c>
      <c r="O155" s="4" t="s">
        <v>1052</v>
      </c>
      <c r="Q155" s="6">
        <f>CHOOSE(MATCH(M155,{"P";"S";"ST2S";"STMG";"ES";"L";"DAEU";"STL";"STI2D";"SCI";"PA";"STAV"},0),0,100,15,0,5,0,0,10,0,20,10,10)</f>
        <v>100</v>
      </c>
      <c r="R155" s="4">
        <v>1</v>
      </c>
      <c r="S155" s="4">
        <v>1</v>
      </c>
      <c r="T155" s="4">
        <v>2</v>
      </c>
      <c r="U155" s="4">
        <f t="shared" si="126"/>
        <v>1</v>
      </c>
      <c r="V155" s="4">
        <v>4</v>
      </c>
      <c r="W155" s="10">
        <f t="shared" si="127"/>
        <v>40</v>
      </c>
      <c r="Y155" s="4" t="s">
        <v>568</v>
      </c>
      <c r="Z155" s="12">
        <f>CHOOSE(MATCH(Y155,{"Faible";"Moyen";"Assez bon";"Bon";"Très bon"},0),-5,0,0,5,10)</f>
        <v>5</v>
      </c>
      <c r="AA155" s="15">
        <v>13.89</v>
      </c>
      <c r="AB155" s="4">
        <v>9</v>
      </c>
      <c r="AC155" s="4">
        <v>10.66</v>
      </c>
      <c r="AD155" s="4">
        <f t="shared" si="128"/>
        <v>3.2300000000000004</v>
      </c>
      <c r="AE155" s="4">
        <f t="shared" si="129"/>
        <v>21</v>
      </c>
      <c r="AF155" s="12">
        <f t="shared" si="130"/>
        <v>69.13</v>
      </c>
      <c r="AG155" s="4">
        <v>12</v>
      </c>
      <c r="AH155" s="4">
        <v>19</v>
      </c>
      <c r="AI155" s="4">
        <v>12.55</v>
      </c>
      <c r="AJ155" s="4">
        <f t="shared" si="131"/>
        <v>-0.55000000000000071</v>
      </c>
      <c r="AK155" s="4">
        <f t="shared" si="132"/>
        <v>11</v>
      </c>
      <c r="AL155" s="12">
        <f t="shared" si="133"/>
        <v>45.9</v>
      </c>
      <c r="AM155" s="5">
        <v>16.5</v>
      </c>
      <c r="AN155" s="4">
        <v>6</v>
      </c>
      <c r="AO155" s="4">
        <v>15</v>
      </c>
      <c r="AP155" s="4">
        <f t="shared" si="134"/>
        <v>1.5</v>
      </c>
      <c r="AQ155" s="4">
        <f t="shared" si="124"/>
        <v>24</v>
      </c>
      <c r="AR155" s="12">
        <f t="shared" si="135"/>
        <v>76.5</v>
      </c>
      <c r="AS155" s="20">
        <f t="shared" si="136"/>
        <v>191.53</v>
      </c>
      <c r="AT155" s="4">
        <v>16</v>
      </c>
      <c r="AU155" s="4">
        <v>8</v>
      </c>
      <c r="AV155" s="4">
        <v>19</v>
      </c>
      <c r="AW155" s="24">
        <f t="shared" si="137"/>
        <v>213.03</v>
      </c>
      <c r="AX155" s="28">
        <f t="shared" si="138"/>
        <v>353.03</v>
      </c>
      <c r="AY155" s="41">
        <f t="shared" si="139"/>
        <v>11.346666666666666</v>
      </c>
      <c r="AZ155" s="41">
        <f t="shared" si="140"/>
        <v>11.71</v>
      </c>
      <c r="BA155" s="9">
        <f t="shared" si="141"/>
        <v>-0.36333333333333506</v>
      </c>
      <c r="BB155" s="43">
        <f t="shared" si="142"/>
        <v>33.313333333333333</v>
      </c>
      <c r="BC155" s="41">
        <f t="shared" si="143"/>
        <v>12.766666666666666</v>
      </c>
      <c r="BD155" s="41">
        <f t="shared" si="144"/>
        <v>12.799999999999999</v>
      </c>
      <c r="BE155" s="9">
        <f t="shared" si="145"/>
        <v>-3.3333333333333215E-2</v>
      </c>
      <c r="BF155" s="43">
        <f t="shared" si="146"/>
        <v>38.233333333333334</v>
      </c>
      <c r="BG155" s="41">
        <f t="shared" si="147"/>
        <v>14.466666666666669</v>
      </c>
      <c r="BH155" s="41">
        <f t="shared" si="148"/>
        <v>14.166666666666666</v>
      </c>
      <c r="BI155" s="9">
        <f t="shared" si="149"/>
        <v>0.30000000000000249</v>
      </c>
      <c r="BJ155" s="43">
        <f t="shared" si="150"/>
        <v>44.000000000000014</v>
      </c>
      <c r="BK155" s="45">
        <f t="shared" si="151"/>
        <v>115.54666666666668</v>
      </c>
      <c r="BL155" s="36">
        <v>12</v>
      </c>
      <c r="BM155" s="36">
        <v>19</v>
      </c>
      <c r="BN155" s="36">
        <v>32</v>
      </c>
      <c r="BO155" s="36">
        <v>16.5</v>
      </c>
      <c r="BP155" s="36">
        <v>6</v>
      </c>
      <c r="BQ155" s="36">
        <v>32</v>
      </c>
      <c r="DZ155" s="36">
        <v>16</v>
      </c>
      <c r="EA155" s="36">
        <v>8</v>
      </c>
      <c r="EC155" s="36">
        <v>19</v>
      </c>
      <c r="EN155" s="36" t="s">
        <v>510</v>
      </c>
      <c r="EO155" s="36" t="s">
        <v>503</v>
      </c>
      <c r="EP155" s="36">
        <v>10</v>
      </c>
      <c r="EQ155" s="36" t="s">
        <v>504</v>
      </c>
      <c r="ER155" s="36" t="s">
        <v>506</v>
      </c>
      <c r="ES155" s="36">
        <v>1</v>
      </c>
      <c r="ET155" s="36" t="s">
        <v>511</v>
      </c>
      <c r="EU155" s="36">
        <v>2</v>
      </c>
      <c r="EV155" s="36" t="s">
        <v>512</v>
      </c>
      <c r="EW155" s="36">
        <v>13.89</v>
      </c>
      <c r="EX155" s="36">
        <v>10.66</v>
      </c>
      <c r="EY155" s="36">
        <v>2.2400000000000002</v>
      </c>
      <c r="EZ155" s="36">
        <v>17.22</v>
      </c>
      <c r="FA155" s="36" t="s">
        <v>513</v>
      </c>
      <c r="FB155" s="36">
        <v>12</v>
      </c>
      <c r="FC155" s="36">
        <v>12.55</v>
      </c>
      <c r="FD155" s="36">
        <v>5.14</v>
      </c>
      <c r="FE155" s="36">
        <v>19.14</v>
      </c>
      <c r="FF155" s="36" t="s">
        <v>513</v>
      </c>
      <c r="FG155" s="36">
        <v>16.5</v>
      </c>
      <c r="FH155" s="36">
        <v>15</v>
      </c>
      <c r="FI155" s="36">
        <v>9</v>
      </c>
      <c r="FJ155" s="36">
        <v>19</v>
      </c>
      <c r="FK155" s="36" t="s">
        <v>513</v>
      </c>
      <c r="TW155" s="36" t="s">
        <v>523</v>
      </c>
      <c r="TX155" s="36" t="s">
        <v>515</v>
      </c>
      <c r="TY155" s="36">
        <v>1</v>
      </c>
      <c r="TZ155" s="36" t="s">
        <v>504</v>
      </c>
      <c r="UA155" s="36" t="s">
        <v>506</v>
      </c>
      <c r="UB155" s="36">
        <v>1</v>
      </c>
      <c r="UC155" s="36" t="s">
        <v>511</v>
      </c>
      <c r="UD155" s="36">
        <v>3</v>
      </c>
      <c r="UE155" s="36" t="s">
        <v>516</v>
      </c>
      <c r="UF155" s="36">
        <v>10.28</v>
      </c>
      <c r="UG155" s="36">
        <v>11.81</v>
      </c>
      <c r="UH155" s="36">
        <v>3.66</v>
      </c>
      <c r="UI155" s="36">
        <v>17.84</v>
      </c>
      <c r="UJ155" s="36" t="s">
        <v>513</v>
      </c>
      <c r="UK155" s="36">
        <v>11.9</v>
      </c>
      <c r="UL155" s="36">
        <v>13.7</v>
      </c>
      <c r="UM155" s="36">
        <v>8.1</v>
      </c>
      <c r="UN155" s="36">
        <v>20</v>
      </c>
      <c r="UO155" s="36" t="s">
        <v>513</v>
      </c>
      <c r="UP155" s="36">
        <v>12</v>
      </c>
      <c r="UQ155" s="36">
        <v>12.8</v>
      </c>
      <c r="UR155" s="36">
        <v>9.5</v>
      </c>
      <c r="US155" s="36">
        <v>16.7</v>
      </c>
      <c r="UT155" s="36" t="s">
        <v>513</v>
      </c>
      <c r="ZF155" s="36">
        <v>12.41</v>
      </c>
      <c r="ZG155" s="36">
        <v>11.33</v>
      </c>
      <c r="ZH155" s="36">
        <v>2.38</v>
      </c>
      <c r="ZI155" s="36">
        <v>17.12</v>
      </c>
      <c r="ZJ155" s="36" t="s">
        <v>513</v>
      </c>
      <c r="ZK155" s="36">
        <v>14.2</v>
      </c>
      <c r="ZL155" s="36">
        <v>12.1</v>
      </c>
      <c r="ZM155" s="36">
        <v>6.2</v>
      </c>
      <c r="ZN155" s="36">
        <v>18.7</v>
      </c>
      <c r="ZO155" s="36" t="s">
        <v>513</v>
      </c>
      <c r="ZP155" s="36">
        <v>14.8</v>
      </c>
      <c r="ZQ155" s="36">
        <v>14.2</v>
      </c>
      <c r="ZR155" s="36">
        <v>11.2</v>
      </c>
      <c r="ZS155" s="36">
        <v>17.2</v>
      </c>
      <c r="ZT155" s="36" t="s">
        <v>513</v>
      </c>
      <c r="AEF155" s="36">
        <v>11.35</v>
      </c>
      <c r="AEG155" s="36">
        <v>11.99</v>
      </c>
      <c r="AEH155" s="36">
        <v>4.75</v>
      </c>
      <c r="AEI155" s="36">
        <v>18.96</v>
      </c>
      <c r="AEJ155" s="36" t="s">
        <v>513</v>
      </c>
      <c r="AEK155" s="36">
        <v>12.2</v>
      </c>
      <c r="AEL155" s="36">
        <v>12.6</v>
      </c>
      <c r="AEM155" s="36">
        <v>6.8</v>
      </c>
      <c r="AEN155" s="36">
        <v>18.2</v>
      </c>
      <c r="AEO155" s="36" t="s">
        <v>513</v>
      </c>
      <c r="AEP155" s="36">
        <v>16.600000000000001</v>
      </c>
      <c r="AEQ155" s="36">
        <v>15.5</v>
      </c>
      <c r="AER155" s="36">
        <v>12.3</v>
      </c>
      <c r="AES155" s="36">
        <v>19.600000000000001</v>
      </c>
      <c r="AET155" s="36" t="s">
        <v>513</v>
      </c>
    </row>
    <row r="156" spans="1:826" x14ac:dyDescent="0.2">
      <c r="A156" s="4">
        <v>137</v>
      </c>
      <c r="B156" s="5" t="s">
        <v>1090</v>
      </c>
      <c r="C156" s="26">
        <f t="shared" si="153"/>
        <v>311.57476190476194</v>
      </c>
      <c r="D156" s="4">
        <f t="shared" si="125"/>
        <v>5</v>
      </c>
      <c r="E156" s="35">
        <f t="shared" si="152"/>
        <v>316.57476190476194</v>
      </c>
      <c r="F156" s="4">
        <v>108452</v>
      </c>
      <c r="G156" s="5" t="s">
        <v>941</v>
      </c>
      <c r="H156" s="5" t="s">
        <v>942</v>
      </c>
      <c r="I156" s="5" t="s">
        <v>499</v>
      </c>
      <c r="J156" s="4" t="s">
        <v>500</v>
      </c>
      <c r="K156" s="5" t="s">
        <v>501</v>
      </c>
      <c r="L156" s="5" t="s">
        <v>1047</v>
      </c>
      <c r="M156" s="4" t="s">
        <v>504</v>
      </c>
      <c r="N156" s="5" t="s">
        <v>644</v>
      </c>
      <c r="O156" s="4" t="s">
        <v>1052</v>
      </c>
      <c r="Q156" s="6">
        <f>CHOOSE(MATCH(M156,{"P";"S";"ST2S";"STMG";"ES";"L";"DAEU";"STL";"STI2D";"SCI";"PA";"STAV"},0),0,100,15,0,5,0,0,10,0,20,10,10)</f>
        <v>100</v>
      </c>
      <c r="R156" s="4">
        <v>2</v>
      </c>
      <c r="S156" s="4">
        <v>1</v>
      </c>
      <c r="T156" s="4">
        <v>2</v>
      </c>
      <c r="U156" s="4">
        <f t="shared" si="126"/>
        <v>2</v>
      </c>
      <c r="V156" s="4">
        <v>3</v>
      </c>
      <c r="W156" s="10">
        <f t="shared" si="127"/>
        <v>28.571428571428573</v>
      </c>
      <c r="X156" s="5" t="s">
        <v>943</v>
      </c>
      <c r="Y156" s="4" t="s">
        <v>568</v>
      </c>
      <c r="Z156" s="12">
        <f>CHOOSE(MATCH(Y156,{"Faible";"Moyen";"Assez bon";"Bon";"Très bon"},0),-5,0,0,5,10)</f>
        <v>5</v>
      </c>
      <c r="AA156" s="15">
        <v>9.5299999999999994</v>
      </c>
      <c r="AB156" s="4">
        <v>21</v>
      </c>
      <c r="AC156" s="4">
        <v>10.66</v>
      </c>
      <c r="AD156" s="4">
        <f t="shared" si="128"/>
        <v>-1.1300000000000008</v>
      </c>
      <c r="AE156" s="4">
        <f t="shared" si="129"/>
        <v>9</v>
      </c>
      <c r="AF156" s="12">
        <f t="shared" si="130"/>
        <v>35.33</v>
      </c>
      <c r="AG156" s="4">
        <v>8.81</v>
      </c>
      <c r="AH156" s="4">
        <v>27</v>
      </c>
      <c r="AI156" s="4">
        <v>12.55</v>
      </c>
      <c r="AJ156" s="4">
        <f t="shared" si="131"/>
        <v>-3.74</v>
      </c>
      <c r="AK156" s="4">
        <f t="shared" si="132"/>
        <v>3</v>
      </c>
      <c r="AL156" s="12">
        <f t="shared" si="133"/>
        <v>21.95</v>
      </c>
      <c r="AM156" s="5">
        <v>18.5</v>
      </c>
      <c r="AN156" s="4">
        <v>2</v>
      </c>
      <c r="AO156" s="4">
        <v>15</v>
      </c>
      <c r="AP156" s="4">
        <f t="shared" si="134"/>
        <v>3.5</v>
      </c>
      <c r="AQ156" s="4">
        <f t="shared" si="124"/>
        <v>28</v>
      </c>
      <c r="AR156" s="12">
        <f t="shared" si="135"/>
        <v>90.5</v>
      </c>
      <c r="AS156" s="20">
        <f t="shared" si="136"/>
        <v>147.78</v>
      </c>
      <c r="AT156" s="4">
        <v>12</v>
      </c>
      <c r="AU156" s="4">
        <v>7</v>
      </c>
      <c r="AV156" s="4">
        <v>14</v>
      </c>
      <c r="AW156" s="24">
        <f t="shared" si="137"/>
        <v>164.28</v>
      </c>
      <c r="AX156" s="28">
        <f t="shared" si="138"/>
        <v>292.85142857142858</v>
      </c>
      <c r="AY156" s="41">
        <f t="shared" si="139"/>
        <v>7.56</v>
      </c>
      <c r="AZ156" s="41">
        <f t="shared" si="140"/>
        <v>11.71</v>
      </c>
      <c r="BA156" s="9">
        <f t="shared" si="141"/>
        <v>-4.1500000000000012</v>
      </c>
      <c r="BB156" s="43">
        <f t="shared" si="142"/>
        <v>14.379999999999997</v>
      </c>
      <c r="BC156" s="41">
        <f t="shared" si="143"/>
        <v>6.666666666666667</v>
      </c>
      <c r="BD156" s="41">
        <f t="shared" si="144"/>
        <v>12.799999999999999</v>
      </c>
      <c r="BE156" s="9">
        <f t="shared" si="145"/>
        <v>-6.133333333333332</v>
      </c>
      <c r="BF156" s="43">
        <f t="shared" si="146"/>
        <v>7.7333333333333361</v>
      </c>
      <c r="BG156" s="41">
        <f t="shared" si="147"/>
        <v>8.7333333333333343</v>
      </c>
      <c r="BH156" s="41">
        <f t="shared" si="148"/>
        <v>14.166666666666666</v>
      </c>
      <c r="BI156" s="9">
        <f t="shared" si="149"/>
        <v>-5.4333333333333318</v>
      </c>
      <c r="BJ156" s="43">
        <f t="shared" si="150"/>
        <v>15.333333333333339</v>
      </c>
      <c r="BK156" s="45">
        <f t="shared" si="151"/>
        <v>37.446666666666673</v>
      </c>
      <c r="BL156" s="36">
        <v>8.81</v>
      </c>
      <c r="BM156" s="36">
        <v>27</v>
      </c>
      <c r="BN156" s="36">
        <v>32</v>
      </c>
      <c r="BO156" s="36">
        <v>18.5</v>
      </c>
      <c r="BP156" s="36">
        <v>2</v>
      </c>
      <c r="BQ156" s="36">
        <v>32</v>
      </c>
      <c r="DZ156" s="36">
        <v>12</v>
      </c>
      <c r="EA156" s="36">
        <v>7</v>
      </c>
      <c r="EC156" s="36">
        <v>14</v>
      </c>
      <c r="EN156" s="36" t="s">
        <v>510</v>
      </c>
      <c r="EO156" s="36" t="s">
        <v>503</v>
      </c>
      <c r="EP156" s="36">
        <v>10</v>
      </c>
      <c r="EQ156" s="36" t="s">
        <v>504</v>
      </c>
      <c r="ER156" s="36" t="s">
        <v>506</v>
      </c>
      <c r="ES156" s="36">
        <v>1</v>
      </c>
      <c r="ET156" s="36" t="s">
        <v>511</v>
      </c>
      <c r="EU156" s="36">
        <v>2</v>
      </c>
      <c r="EV156" s="36" t="s">
        <v>512</v>
      </c>
      <c r="EW156" s="36">
        <v>9.5299999999999994</v>
      </c>
      <c r="EX156" s="36">
        <v>10.66</v>
      </c>
      <c r="EY156" s="36">
        <v>2.2400000000000002</v>
      </c>
      <c r="EZ156" s="36">
        <v>17.22</v>
      </c>
      <c r="FA156" s="36" t="s">
        <v>513</v>
      </c>
      <c r="FB156" s="36">
        <v>8.81</v>
      </c>
      <c r="FC156" s="36">
        <v>12.55</v>
      </c>
      <c r="FD156" s="36">
        <v>5.14</v>
      </c>
      <c r="FE156" s="36">
        <v>19.14</v>
      </c>
      <c r="FF156" s="36" t="s">
        <v>513</v>
      </c>
      <c r="FG156" s="36">
        <v>18.5</v>
      </c>
      <c r="FH156" s="36">
        <v>15</v>
      </c>
      <c r="FI156" s="36">
        <v>9</v>
      </c>
      <c r="FJ156" s="36">
        <v>19</v>
      </c>
      <c r="FK156" s="36" t="s">
        <v>513</v>
      </c>
      <c r="TW156" s="36" t="s">
        <v>523</v>
      </c>
      <c r="TX156" s="36" t="s">
        <v>515</v>
      </c>
      <c r="TY156" s="36">
        <v>1</v>
      </c>
      <c r="TZ156" s="36" t="s">
        <v>504</v>
      </c>
      <c r="UA156" s="36" t="s">
        <v>506</v>
      </c>
      <c r="UB156" s="36">
        <v>1</v>
      </c>
      <c r="UC156" s="36" t="s">
        <v>511</v>
      </c>
      <c r="UD156" s="36">
        <v>3</v>
      </c>
      <c r="UE156" s="36" t="s">
        <v>516</v>
      </c>
      <c r="UF156" s="36">
        <v>14</v>
      </c>
      <c r="UG156" s="36">
        <v>11.81</v>
      </c>
      <c r="UH156" s="36">
        <v>3.66</v>
      </c>
      <c r="UI156" s="36">
        <v>17.84</v>
      </c>
      <c r="UJ156" s="36" t="s">
        <v>513</v>
      </c>
      <c r="UK156" s="36">
        <v>20</v>
      </c>
      <c r="UL156" s="36">
        <v>13.7</v>
      </c>
      <c r="UM156" s="36">
        <v>8.1</v>
      </c>
      <c r="UN156" s="36">
        <v>20</v>
      </c>
      <c r="UO156" s="36" t="s">
        <v>513</v>
      </c>
      <c r="UP156" s="36">
        <v>12.8</v>
      </c>
      <c r="UQ156" s="36">
        <v>12.8</v>
      </c>
      <c r="UR156" s="36">
        <v>9.5</v>
      </c>
      <c r="US156" s="36">
        <v>16.7</v>
      </c>
      <c r="UT156" s="36" t="s">
        <v>513</v>
      </c>
      <c r="ZG156" s="36">
        <v>11.33</v>
      </c>
      <c r="ZH156" s="36">
        <v>2.38</v>
      </c>
      <c r="ZI156" s="36">
        <v>17.12</v>
      </c>
      <c r="ZJ156" s="36" t="s">
        <v>513</v>
      </c>
      <c r="ZL156" s="36">
        <v>12.1</v>
      </c>
      <c r="ZM156" s="36">
        <v>6.2</v>
      </c>
      <c r="ZN156" s="36">
        <v>18.7</v>
      </c>
      <c r="ZO156" s="36" t="s">
        <v>513</v>
      </c>
      <c r="ZQ156" s="36">
        <v>14.2</v>
      </c>
      <c r="ZR156" s="36">
        <v>11.2</v>
      </c>
      <c r="ZS156" s="36">
        <v>17.2</v>
      </c>
      <c r="ZT156" s="36" t="s">
        <v>513</v>
      </c>
      <c r="AEF156" s="36">
        <v>8.68</v>
      </c>
      <c r="AEG156" s="36">
        <v>11.99</v>
      </c>
      <c r="AEH156" s="36">
        <v>4.75</v>
      </c>
      <c r="AEI156" s="36">
        <v>18.96</v>
      </c>
      <c r="AEJ156" s="36" t="s">
        <v>513</v>
      </c>
      <c r="AEL156" s="36">
        <v>12.6</v>
      </c>
      <c r="AEM156" s="36">
        <v>6.8</v>
      </c>
      <c r="AEN156" s="36">
        <v>18.2</v>
      </c>
      <c r="AEO156" s="36" t="s">
        <v>513</v>
      </c>
      <c r="AEP156" s="36">
        <v>13.4</v>
      </c>
      <c r="AEQ156" s="36">
        <v>15.5</v>
      </c>
      <c r="AER156" s="36">
        <v>12.3</v>
      </c>
      <c r="AES156" s="36">
        <v>19.600000000000001</v>
      </c>
      <c r="AET156" s="36" t="s">
        <v>513</v>
      </c>
    </row>
    <row r="157" spans="1:826" x14ac:dyDescent="0.2">
      <c r="A157" s="4">
        <v>137</v>
      </c>
      <c r="B157" s="5" t="s">
        <v>1090</v>
      </c>
      <c r="C157" s="26">
        <f t="shared" si="153"/>
        <v>321.19666666666666</v>
      </c>
      <c r="D157" s="4">
        <f t="shared" si="125"/>
        <v>10</v>
      </c>
      <c r="E157" s="35">
        <f t="shared" si="152"/>
        <v>331.19666666666666</v>
      </c>
      <c r="F157" s="4">
        <v>108462</v>
      </c>
      <c r="G157" s="5" t="s">
        <v>946</v>
      </c>
      <c r="H157" s="5" t="s">
        <v>947</v>
      </c>
      <c r="I157" s="5" t="s">
        <v>499</v>
      </c>
      <c r="J157" s="4" t="s">
        <v>500</v>
      </c>
      <c r="K157" s="5" t="s">
        <v>501</v>
      </c>
      <c r="L157" s="5" t="s">
        <v>1047</v>
      </c>
      <c r="M157" s="4" t="s">
        <v>504</v>
      </c>
      <c r="N157" s="5" t="s">
        <v>604</v>
      </c>
      <c r="O157" s="4" t="s">
        <v>1052</v>
      </c>
      <c r="Q157" s="6">
        <f>CHOOSE(MATCH(M157,{"P";"S";"ST2S";"STMG";"ES";"L";"DAEU";"STL";"STI2D";"SCI";"PA";"STAV"},0),0,100,15,0,5,0,0,10,0,20,10,10)</f>
        <v>100</v>
      </c>
      <c r="R157" s="4">
        <v>3</v>
      </c>
      <c r="S157" s="4">
        <v>2</v>
      </c>
      <c r="T157" s="4">
        <v>2</v>
      </c>
      <c r="U157" s="4">
        <f t="shared" si="126"/>
        <v>1</v>
      </c>
      <c r="V157" s="4">
        <v>4</v>
      </c>
      <c r="W157" s="10">
        <f t="shared" si="127"/>
        <v>25</v>
      </c>
      <c r="X157" s="5" t="s">
        <v>948</v>
      </c>
      <c r="Y157" s="4" t="s">
        <v>566</v>
      </c>
      <c r="Z157" s="12">
        <f>CHOOSE(MATCH(Y157,{"Faible";"Moyen";"Assez bon";"Bon";"Très bon"},0),-5,0,0,5,10)</f>
        <v>10</v>
      </c>
      <c r="AA157" s="15">
        <v>10.86</v>
      </c>
      <c r="AB157" s="4">
        <v>23</v>
      </c>
      <c r="AC157" s="4">
        <v>13.54</v>
      </c>
      <c r="AD157" s="4">
        <f t="shared" si="128"/>
        <v>-2.6799999999999997</v>
      </c>
      <c r="AE157" s="4">
        <f t="shared" si="129"/>
        <v>7</v>
      </c>
      <c r="AF157" s="12">
        <f t="shared" si="130"/>
        <v>34.22</v>
      </c>
      <c r="AG157" s="4">
        <v>10.7</v>
      </c>
      <c r="AH157" s="4">
        <v>23</v>
      </c>
      <c r="AI157" s="4">
        <v>14.7</v>
      </c>
      <c r="AJ157" s="4">
        <f t="shared" si="131"/>
        <v>-4</v>
      </c>
      <c r="AK157" s="4">
        <f t="shared" si="132"/>
        <v>7</v>
      </c>
      <c r="AL157" s="12">
        <f t="shared" si="133"/>
        <v>31.099999999999994</v>
      </c>
      <c r="AM157" s="5">
        <v>14</v>
      </c>
      <c r="AN157" s="4">
        <v>18</v>
      </c>
      <c r="AO157" s="4">
        <v>15.96</v>
      </c>
      <c r="AP157" s="4">
        <f t="shared" si="134"/>
        <v>-1.9600000000000009</v>
      </c>
      <c r="AQ157" s="4">
        <f t="shared" si="124"/>
        <v>12</v>
      </c>
      <c r="AR157" s="12">
        <f t="shared" si="135"/>
        <v>50.08</v>
      </c>
      <c r="AS157" s="20">
        <f t="shared" si="136"/>
        <v>115.39999999999999</v>
      </c>
      <c r="AT157" s="4">
        <v>10</v>
      </c>
      <c r="AU157" s="4">
        <v>9</v>
      </c>
      <c r="AV157" s="4">
        <v>17</v>
      </c>
      <c r="AW157" s="24">
        <f t="shared" si="137"/>
        <v>133.39999999999998</v>
      </c>
      <c r="AX157" s="28">
        <f t="shared" si="138"/>
        <v>258.39999999999998</v>
      </c>
      <c r="AY157" s="41">
        <f t="shared" si="139"/>
        <v>13.166666666666666</v>
      </c>
      <c r="AZ157" s="41">
        <f t="shared" si="140"/>
        <v>11.516666666666666</v>
      </c>
      <c r="BA157" s="9">
        <f t="shared" si="141"/>
        <v>1.6500000000000004</v>
      </c>
      <c r="BB157" s="43">
        <f t="shared" si="142"/>
        <v>42.8</v>
      </c>
      <c r="BC157" s="41">
        <f t="shared" si="143"/>
        <v>13.63</v>
      </c>
      <c r="BD157" s="41">
        <f t="shared" si="144"/>
        <v>12.81</v>
      </c>
      <c r="BE157" s="9">
        <f t="shared" si="145"/>
        <v>0.82000000000000028</v>
      </c>
      <c r="BF157" s="43">
        <f t="shared" si="146"/>
        <v>42.53</v>
      </c>
      <c r="BG157" s="41">
        <f t="shared" si="147"/>
        <v>13.790000000000001</v>
      </c>
      <c r="BH157" s="41">
        <f t="shared" si="148"/>
        <v>14.343333333333334</v>
      </c>
      <c r="BI157" s="9">
        <f t="shared" si="149"/>
        <v>-0.55333333333333279</v>
      </c>
      <c r="BJ157" s="43">
        <f t="shared" si="150"/>
        <v>40.263333333333335</v>
      </c>
      <c r="BK157" s="45">
        <f t="shared" si="151"/>
        <v>125.59333333333333</v>
      </c>
      <c r="BL157" s="36">
        <v>10.7</v>
      </c>
      <c r="BM157" s="36">
        <v>23</v>
      </c>
      <c r="BN157" s="36">
        <v>27</v>
      </c>
      <c r="BO157" s="36">
        <v>14</v>
      </c>
      <c r="BP157" s="36">
        <v>18</v>
      </c>
      <c r="BQ157" s="36">
        <v>27</v>
      </c>
      <c r="DZ157" s="36">
        <v>10</v>
      </c>
      <c r="EA157" s="36">
        <v>9</v>
      </c>
      <c r="EC157" s="36">
        <v>17</v>
      </c>
      <c r="EN157" s="36" t="s">
        <v>510</v>
      </c>
      <c r="EO157" s="36" t="s">
        <v>503</v>
      </c>
      <c r="EP157" s="36">
        <v>10</v>
      </c>
      <c r="EQ157" s="36" t="s">
        <v>504</v>
      </c>
      <c r="ER157" s="36" t="s">
        <v>506</v>
      </c>
      <c r="ES157" s="36">
        <v>1</v>
      </c>
      <c r="ET157" s="36" t="s">
        <v>511</v>
      </c>
      <c r="EU157" s="36">
        <v>2</v>
      </c>
      <c r="EV157" s="36" t="s">
        <v>512</v>
      </c>
      <c r="EW157" s="36">
        <v>10.86</v>
      </c>
      <c r="EX157" s="36">
        <v>13.54</v>
      </c>
      <c r="EY157" s="36">
        <v>7.34</v>
      </c>
      <c r="EZ157" s="36">
        <v>18.649999999999999</v>
      </c>
      <c r="FA157" s="36" t="s">
        <v>513</v>
      </c>
      <c r="FB157" s="36">
        <v>10.7</v>
      </c>
      <c r="FC157" s="36">
        <v>14.7</v>
      </c>
      <c r="FD157" s="36">
        <v>6.5</v>
      </c>
      <c r="FE157" s="36">
        <v>19.5</v>
      </c>
      <c r="FF157" s="36" t="s">
        <v>513</v>
      </c>
      <c r="FG157" s="36">
        <v>14</v>
      </c>
      <c r="FH157" s="36">
        <v>15.96</v>
      </c>
      <c r="FI157" s="36">
        <v>10.5</v>
      </c>
      <c r="FJ157" s="36">
        <v>20</v>
      </c>
      <c r="FK157" s="36" t="s">
        <v>513</v>
      </c>
      <c r="TW157" s="36" t="s">
        <v>523</v>
      </c>
      <c r="TX157" s="36" t="s">
        <v>515</v>
      </c>
      <c r="TY157" s="36">
        <v>1</v>
      </c>
      <c r="TZ157" s="36" t="s">
        <v>504</v>
      </c>
      <c r="UA157" s="36" t="s">
        <v>506</v>
      </c>
      <c r="UB157" s="36">
        <v>1</v>
      </c>
      <c r="UC157" s="36" t="s">
        <v>511</v>
      </c>
      <c r="UD157" s="36">
        <v>3</v>
      </c>
      <c r="UE157" s="36" t="s">
        <v>516</v>
      </c>
      <c r="UF157" s="36">
        <v>14.1</v>
      </c>
      <c r="UG157" s="36">
        <v>12.56</v>
      </c>
      <c r="UH157" s="36">
        <v>7.3</v>
      </c>
      <c r="UI157" s="36">
        <v>17.399999999999999</v>
      </c>
      <c r="UJ157" s="36" t="s">
        <v>513</v>
      </c>
      <c r="UK157" s="36">
        <v>14.85</v>
      </c>
      <c r="UL157" s="36">
        <v>13.4</v>
      </c>
      <c r="UM157" s="36">
        <v>7.22</v>
      </c>
      <c r="UN157" s="36">
        <v>20</v>
      </c>
      <c r="UO157" s="36" t="s">
        <v>513</v>
      </c>
      <c r="UP157" s="36">
        <v>15.36</v>
      </c>
      <c r="UQ157" s="36">
        <v>14.96</v>
      </c>
      <c r="UR157" s="36">
        <v>10.42</v>
      </c>
      <c r="US157" s="36">
        <v>19.64</v>
      </c>
      <c r="UT157" s="36" t="s">
        <v>513</v>
      </c>
      <c r="ZF157" s="36">
        <v>14.4</v>
      </c>
      <c r="ZG157" s="36">
        <v>11.4</v>
      </c>
      <c r="ZH157" s="36">
        <v>5.0999999999999996</v>
      </c>
      <c r="ZI157" s="36">
        <v>15.6</v>
      </c>
      <c r="ZJ157" s="36" t="s">
        <v>513</v>
      </c>
      <c r="ZK157" s="36">
        <v>15.5</v>
      </c>
      <c r="ZL157" s="36">
        <v>14.1</v>
      </c>
      <c r="ZM157" s="36">
        <v>5.29</v>
      </c>
      <c r="ZN157" s="36">
        <v>20</v>
      </c>
      <c r="ZO157" s="36" t="s">
        <v>513</v>
      </c>
      <c r="ZP157" s="36">
        <v>10.81</v>
      </c>
      <c r="ZQ157" s="36">
        <v>11.78</v>
      </c>
      <c r="ZR157" s="36">
        <v>4</v>
      </c>
      <c r="ZS157" s="36">
        <v>17.04</v>
      </c>
      <c r="ZT157" s="36" t="s">
        <v>513</v>
      </c>
      <c r="AEF157" s="36">
        <v>11</v>
      </c>
      <c r="AEG157" s="36">
        <v>10.59</v>
      </c>
      <c r="AEH157" s="36">
        <v>3.5</v>
      </c>
      <c r="AEI157" s="36">
        <v>18.2</v>
      </c>
      <c r="AEJ157" s="36" t="s">
        <v>513</v>
      </c>
      <c r="AEK157" s="36">
        <v>10.54</v>
      </c>
      <c r="AEL157" s="36">
        <v>10.93</v>
      </c>
      <c r="AEM157" s="36">
        <v>2.63</v>
      </c>
      <c r="AEN157" s="36">
        <v>18.760000000000002</v>
      </c>
      <c r="AEO157" s="36" t="s">
        <v>513</v>
      </c>
      <c r="AEP157" s="36">
        <v>15.2</v>
      </c>
      <c r="AEQ157" s="36">
        <v>16.29</v>
      </c>
      <c r="AER157" s="36">
        <v>12.36</v>
      </c>
      <c r="AES157" s="36">
        <v>18.82</v>
      </c>
      <c r="AET157" s="36" t="s">
        <v>513</v>
      </c>
    </row>
    <row r="158" spans="1:826" x14ac:dyDescent="0.2">
      <c r="A158" s="4">
        <v>137</v>
      </c>
      <c r="B158" s="5" t="s">
        <v>1090</v>
      </c>
      <c r="C158" s="26">
        <f t="shared" si="153"/>
        <v>343.7833333333333</v>
      </c>
      <c r="D158" s="4">
        <f t="shared" si="125"/>
        <v>0</v>
      </c>
      <c r="E158" s="35">
        <f t="shared" si="152"/>
        <v>343.7833333333333</v>
      </c>
      <c r="F158" s="4">
        <v>108468</v>
      </c>
      <c r="G158" s="5" t="s">
        <v>949</v>
      </c>
      <c r="H158" s="5" t="s">
        <v>950</v>
      </c>
      <c r="I158" s="5" t="s">
        <v>499</v>
      </c>
      <c r="J158" s="4" t="s">
        <v>500</v>
      </c>
      <c r="K158" s="5" t="s">
        <v>501</v>
      </c>
      <c r="L158" s="5" t="s">
        <v>1047</v>
      </c>
      <c r="M158" s="4" t="s">
        <v>504</v>
      </c>
      <c r="N158" s="5" t="s">
        <v>608</v>
      </c>
      <c r="O158" s="4" t="s">
        <v>1052</v>
      </c>
      <c r="Q158" s="6">
        <f>CHOOSE(MATCH(M158,{"P";"S";"ST2S";"STMG";"ES";"L";"DAEU";"STL";"STI2D";"SCI";"PA";"STAV"},0),0,100,15,0,5,0,0,10,0,20,10,10)</f>
        <v>100</v>
      </c>
      <c r="R158" s="4">
        <v>1</v>
      </c>
      <c r="S158" s="4">
        <v>1</v>
      </c>
      <c r="T158" s="4">
        <v>1</v>
      </c>
      <c r="U158" s="4">
        <f t="shared" si="126"/>
        <v>2</v>
      </c>
      <c r="V158" s="4">
        <v>3</v>
      </c>
      <c r="W158" s="10">
        <f t="shared" si="127"/>
        <v>40</v>
      </c>
      <c r="X158" s="5" t="s">
        <v>951</v>
      </c>
      <c r="Y158" s="4" t="s">
        <v>509</v>
      </c>
      <c r="Z158" s="12">
        <f>CHOOSE(MATCH(Y158,{"Faible";"Moyen";"Assez bon";"Bon";"Très bon"},0),-5,0,0,5,10)</f>
        <v>0</v>
      </c>
      <c r="AA158" s="15">
        <v>9.4700000000000006</v>
      </c>
      <c r="AB158" s="4">
        <v>19</v>
      </c>
      <c r="AC158" s="4">
        <v>10.7</v>
      </c>
      <c r="AD158" s="4">
        <f t="shared" si="128"/>
        <v>-1.2299999999999986</v>
      </c>
      <c r="AE158" s="4">
        <f t="shared" si="129"/>
        <v>11</v>
      </c>
      <c r="AF158" s="12">
        <f t="shared" si="130"/>
        <v>36.950000000000003</v>
      </c>
      <c r="AG158" s="4">
        <v>11</v>
      </c>
      <c r="AH158" s="4">
        <v>13</v>
      </c>
      <c r="AI158" s="4">
        <v>11.4</v>
      </c>
      <c r="AJ158" s="4">
        <f t="shared" si="131"/>
        <v>-0.40000000000000036</v>
      </c>
      <c r="AK158" s="4">
        <f t="shared" si="132"/>
        <v>17</v>
      </c>
      <c r="AL158" s="12">
        <f t="shared" si="133"/>
        <v>49.2</v>
      </c>
      <c r="AM158" s="5">
        <v>10.199999999999999</v>
      </c>
      <c r="AN158" s="4">
        <v>19</v>
      </c>
      <c r="AO158" s="4">
        <v>11.7</v>
      </c>
      <c r="AP158" s="4">
        <f t="shared" si="134"/>
        <v>-1.5</v>
      </c>
      <c r="AQ158" s="4">
        <f t="shared" ref="AQ158:AQ190" si="154">30-AN158</f>
        <v>11</v>
      </c>
      <c r="AR158" s="12">
        <f t="shared" si="135"/>
        <v>38.599999999999994</v>
      </c>
      <c r="AS158" s="20">
        <f t="shared" si="136"/>
        <v>124.75</v>
      </c>
      <c r="AT158" s="4">
        <v>7</v>
      </c>
      <c r="AU158" s="4">
        <v>13</v>
      </c>
      <c r="AV158" s="4">
        <v>19</v>
      </c>
      <c r="AW158" s="24">
        <f t="shared" si="137"/>
        <v>144.25</v>
      </c>
      <c r="AX158" s="28">
        <f t="shared" si="138"/>
        <v>284.25</v>
      </c>
      <c r="AY158" s="41">
        <f t="shared" si="139"/>
        <v>9.3333333333333339</v>
      </c>
      <c r="AZ158" s="41">
        <f t="shared" si="140"/>
        <v>9.3333333333333321</v>
      </c>
      <c r="BA158" s="9">
        <f t="shared" si="141"/>
        <v>0</v>
      </c>
      <c r="BB158" s="43">
        <f t="shared" si="142"/>
        <v>28</v>
      </c>
      <c r="BC158" s="41">
        <f t="shared" si="143"/>
        <v>13.763333333333334</v>
      </c>
      <c r="BD158" s="41">
        <f t="shared" si="144"/>
        <v>12.096666666666666</v>
      </c>
      <c r="BE158" s="9">
        <f t="shared" si="145"/>
        <v>1.6666666666666679</v>
      </c>
      <c r="BF158" s="43">
        <f t="shared" si="146"/>
        <v>44.623333333333335</v>
      </c>
      <c r="BG158" s="41">
        <f t="shared" si="147"/>
        <v>14.663333333333332</v>
      </c>
      <c r="BH158" s="41">
        <f t="shared" si="148"/>
        <v>13.436666666666667</v>
      </c>
      <c r="BI158" s="9">
        <f t="shared" si="149"/>
        <v>1.2266666666666648</v>
      </c>
      <c r="BJ158" s="43">
        <f t="shared" si="150"/>
        <v>46.443333333333328</v>
      </c>
      <c r="BK158" s="45">
        <f t="shared" si="151"/>
        <v>119.06666666666666</v>
      </c>
      <c r="BL158" s="36">
        <v>11</v>
      </c>
      <c r="BM158" s="36">
        <v>13</v>
      </c>
      <c r="BN158" s="36">
        <v>30</v>
      </c>
      <c r="BO158" s="36">
        <v>10.199999999999999</v>
      </c>
      <c r="BP158" s="36">
        <v>19</v>
      </c>
      <c r="BQ158" s="36">
        <v>30</v>
      </c>
      <c r="DZ158" s="36">
        <v>7</v>
      </c>
      <c r="EA158" s="36">
        <v>13</v>
      </c>
      <c r="EC158" s="36">
        <v>19</v>
      </c>
      <c r="EN158" s="36" t="s">
        <v>510</v>
      </c>
      <c r="EO158" s="36" t="s">
        <v>503</v>
      </c>
      <c r="EP158" s="36">
        <v>10</v>
      </c>
      <c r="EQ158" s="36" t="s">
        <v>504</v>
      </c>
      <c r="ER158" s="36" t="s">
        <v>506</v>
      </c>
      <c r="ES158" s="36">
        <v>1</v>
      </c>
      <c r="ET158" s="36" t="s">
        <v>511</v>
      </c>
      <c r="EU158" s="36">
        <v>2</v>
      </c>
      <c r="EV158" s="36" t="s">
        <v>512</v>
      </c>
      <c r="EW158" s="36">
        <v>9.4700000000000006</v>
      </c>
      <c r="EX158" s="36">
        <v>10.7</v>
      </c>
      <c r="EY158" s="36">
        <v>3.48</v>
      </c>
      <c r="EZ158" s="36">
        <v>18.670000000000002</v>
      </c>
      <c r="FA158" s="36" t="s">
        <v>513</v>
      </c>
      <c r="FB158" s="36">
        <v>11</v>
      </c>
      <c r="FC158" s="36">
        <v>11.4</v>
      </c>
      <c r="FD158" s="36">
        <v>7.5</v>
      </c>
      <c r="FE158" s="36">
        <v>18</v>
      </c>
      <c r="FF158" s="36" t="s">
        <v>513</v>
      </c>
      <c r="FG158" s="36">
        <v>10.199999999999999</v>
      </c>
      <c r="FH158" s="36">
        <v>11.7</v>
      </c>
      <c r="FI158" s="36">
        <v>6.1</v>
      </c>
      <c r="FJ158" s="36">
        <v>18.3</v>
      </c>
      <c r="FK158" s="36" t="s">
        <v>513</v>
      </c>
      <c r="TW158" s="36" t="s">
        <v>523</v>
      </c>
      <c r="TX158" s="36" t="s">
        <v>515</v>
      </c>
      <c r="TY158" s="36">
        <v>1</v>
      </c>
      <c r="TZ158" s="36" t="s">
        <v>504</v>
      </c>
      <c r="UA158" s="36" t="s">
        <v>506</v>
      </c>
      <c r="UB158" s="36">
        <v>1</v>
      </c>
      <c r="UC158" s="36" t="s">
        <v>511</v>
      </c>
      <c r="UD158" s="36">
        <v>3</v>
      </c>
      <c r="UE158" s="36" t="s">
        <v>516</v>
      </c>
      <c r="UF158" s="36">
        <v>11.6</v>
      </c>
      <c r="UG158" s="36">
        <v>9.1</v>
      </c>
      <c r="UH158" s="36">
        <v>2.8</v>
      </c>
      <c r="UI158" s="36">
        <v>18.600000000000001</v>
      </c>
      <c r="UJ158" s="36" t="s">
        <v>513</v>
      </c>
      <c r="UK158" s="36">
        <v>13.89</v>
      </c>
      <c r="UL158" s="36">
        <v>12.51</v>
      </c>
      <c r="UM158" s="36">
        <v>7.48</v>
      </c>
      <c r="UN158" s="36">
        <v>18.260000000000002</v>
      </c>
      <c r="UO158" s="36" t="s">
        <v>513</v>
      </c>
      <c r="UP158" s="36">
        <v>12.14</v>
      </c>
      <c r="UQ158" s="36">
        <v>14.14</v>
      </c>
      <c r="UR158" s="36">
        <v>8.57</v>
      </c>
      <c r="US158" s="36">
        <v>20</v>
      </c>
      <c r="UT158" s="36" t="s">
        <v>513</v>
      </c>
      <c r="ZF158" s="36">
        <v>9.3000000000000007</v>
      </c>
      <c r="ZG158" s="36">
        <v>9.1999999999999993</v>
      </c>
      <c r="ZH158" s="36">
        <v>3</v>
      </c>
      <c r="ZI158" s="36">
        <v>17.899999999999999</v>
      </c>
      <c r="ZJ158" s="36" t="s">
        <v>513</v>
      </c>
      <c r="ZK158" s="36">
        <v>13.37</v>
      </c>
      <c r="ZL158" s="36">
        <v>12.6</v>
      </c>
      <c r="ZM158" s="36">
        <v>7.45</v>
      </c>
      <c r="ZN158" s="36">
        <v>17.87</v>
      </c>
      <c r="ZO158" s="36" t="s">
        <v>513</v>
      </c>
      <c r="ZP158" s="36">
        <v>15.45</v>
      </c>
      <c r="ZQ158" s="36">
        <v>11.88</v>
      </c>
      <c r="ZR158" s="36">
        <v>5.41</v>
      </c>
      <c r="ZS158" s="36">
        <v>15.79</v>
      </c>
      <c r="ZT158" s="36" t="s">
        <v>513</v>
      </c>
      <c r="AEF158" s="36">
        <v>7.1</v>
      </c>
      <c r="AEG158" s="36">
        <v>9.6999999999999993</v>
      </c>
      <c r="AEH158" s="36">
        <v>3.2</v>
      </c>
      <c r="AEI158" s="36">
        <v>18.899999999999999</v>
      </c>
      <c r="AEJ158" s="36" t="s">
        <v>513</v>
      </c>
      <c r="AEK158" s="36">
        <v>14.03</v>
      </c>
      <c r="AEL158" s="36">
        <v>11.18</v>
      </c>
      <c r="AEM158" s="36">
        <v>4.16</v>
      </c>
      <c r="AEN158" s="36">
        <v>16.8</v>
      </c>
      <c r="AEO158" s="36" t="s">
        <v>513</v>
      </c>
      <c r="AEP158" s="36">
        <v>16.399999999999999</v>
      </c>
      <c r="AEQ158" s="36">
        <v>14.29</v>
      </c>
      <c r="AER158" s="36">
        <v>4</v>
      </c>
      <c r="AES158" s="36">
        <v>20</v>
      </c>
      <c r="AET158" s="36" t="s">
        <v>513</v>
      </c>
    </row>
    <row r="159" spans="1:826" x14ac:dyDescent="0.2">
      <c r="A159" s="4">
        <v>137</v>
      </c>
      <c r="B159" s="5" t="s">
        <v>1090</v>
      </c>
      <c r="C159" s="26">
        <f t="shared" si="153"/>
        <v>267.58666666666664</v>
      </c>
      <c r="D159" s="4">
        <f t="shared" si="125"/>
        <v>5</v>
      </c>
      <c r="E159" s="35">
        <f t="shared" si="152"/>
        <v>272.58666666666664</v>
      </c>
      <c r="F159" s="4">
        <v>108487</v>
      </c>
      <c r="G159" s="5" t="s">
        <v>796</v>
      </c>
      <c r="H159" s="5" t="s">
        <v>797</v>
      </c>
      <c r="I159" s="5" t="s">
        <v>527</v>
      </c>
      <c r="J159" s="4" t="s">
        <v>500</v>
      </c>
      <c r="K159" s="5" t="s">
        <v>501</v>
      </c>
      <c r="L159" s="5" t="s">
        <v>1047</v>
      </c>
      <c r="M159" s="4" t="s">
        <v>504</v>
      </c>
      <c r="N159" s="5" t="s">
        <v>644</v>
      </c>
      <c r="O159" s="4" t="s">
        <v>1052</v>
      </c>
      <c r="Q159" s="6">
        <f>CHOOSE(MATCH(M159,{"P";"S";"ST2S";"STMG";"ES";"L";"DAEU";"STL";"STI2D";"SCI";"PA";"STAV"},0),0,100,15,0,5,0,0,10,0,20,10,10)</f>
        <v>100</v>
      </c>
      <c r="R159" s="4">
        <v>3</v>
      </c>
      <c r="S159" s="4">
        <v>4</v>
      </c>
      <c r="T159" s="4">
        <v>3</v>
      </c>
      <c r="U159" s="4">
        <f t="shared" si="126"/>
        <v>2</v>
      </c>
      <c r="V159" s="4">
        <v>3</v>
      </c>
      <c r="W159" s="10">
        <f t="shared" si="127"/>
        <v>16.666666666666668</v>
      </c>
      <c r="Y159" s="4" t="s">
        <v>568</v>
      </c>
      <c r="Z159" s="12">
        <f>CHOOSE(MATCH(Y159,{"Faible";"Moyen";"Assez bon";"Bon";"Très bon"},0),-5,0,0,5,10)</f>
        <v>5</v>
      </c>
      <c r="AA159" s="15">
        <v>9.1199999999999992</v>
      </c>
      <c r="AB159" s="4">
        <v>22</v>
      </c>
      <c r="AC159" s="4">
        <v>10.66</v>
      </c>
      <c r="AD159" s="4">
        <f t="shared" si="128"/>
        <v>-1.5400000000000009</v>
      </c>
      <c r="AE159" s="4">
        <f t="shared" si="129"/>
        <v>8</v>
      </c>
      <c r="AF159" s="12">
        <f t="shared" si="130"/>
        <v>32.28</v>
      </c>
      <c r="AG159" s="4">
        <v>12.14</v>
      </c>
      <c r="AH159" s="4">
        <v>18</v>
      </c>
      <c r="AI159" s="4">
        <v>12.55</v>
      </c>
      <c r="AJ159" s="4">
        <f t="shared" si="131"/>
        <v>-0.41000000000000014</v>
      </c>
      <c r="AK159" s="4">
        <f t="shared" si="132"/>
        <v>12</v>
      </c>
      <c r="AL159" s="12">
        <f t="shared" si="133"/>
        <v>47.6</v>
      </c>
      <c r="AM159" s="5">
        <v>13</v>
      </c>
      <c r="AN159" s="4">
        <v>25</v>
      </c>
      <c r="AO159" s="4">
        <v>15</v>
      </c>
      <c r="AP159" s="4">
        <f t="shared" si="134"/>
        <v>-2</v>
      </c>
      <c r="AQ159" s="4">
        <f t="shared" si="154"/>
        <v>5</v>
      </c>
      <c r="AR159" s="12">
        <f t="shared" si="135"/>
        <v>40</v>
      </c>
      <c r="AS159" s="20">
        <f t="shared" si="136"/>
        <v>119.88</v>
      </c>
      <c r="AT159" s="4">
        <v>8</v>
      </c>
      <c r="AU159" s="4">
        <v>7</v>
      </c>
      <c r="AV159" s="4">
        <v>12</v>
      </c>
      <c r="AW159" s="24">
        <f t="shared" si="137"/>
        <v>133.38</v>
      </c>
      <c r="AX159" s="28">
        <f t="shared" si="138"/>
        <v>250.04666666666665</v>
      </c>
      <c r="AY159" s="41">
        <f t="shared" si="139"/>
        <v>5.1533333333333333</v>
      </c>
      <c r="AZ159" s="41">
        <f t="shared" si="140"/>
        <v>11.71</v>
      </c>
      <c r="BA159" s="9">
        <f t="shared" si="141"/>
        <v>-6.5566666666666675</v>
      </c>
      <c r="BB159" s="43">
        <f t="shared" si="142"/>
        <v>2.3466666666666658</v>
      </c>
      <c r="BC159" s="41">
        <f t="shared" si="143"/>
        <v>6</v>
      </c>
      <c r="BD159" s="41">
        <f t="shared" si="144"/>
        <v>12.799999999999999</v>
      </c>
      <c r="BE159" s="9">
        <f t="shared" si="145"/>
        <v>-6.7999999999999989</v>
      </c>
      <c r="BF159" s="43">
        <f t="shared" si="146"/>
        <v>4.4000000000000021</v>
      </c>
      <c r="BG159" s="41">
        <f t="shared" si="147"/>
        <v>11.333333333333334</v>
      </c>
      <c r="BH159" s="41">
        <f t="shared" si="148"/>
        <v>14.166666666666666</v>
      </c>
      <c r="BI159" s="9">
        <f t="shared" si="149"/>
        <v>-2.8333333333333321</v>
      </c>
      <c r="BJ159" s="43">
        <f t="shared" si="150"/>
        <v>28.333333333333336</v>
      </c>
      <c r="BK159" s="45">
        <f t="shared" si="151"/>
        <v>35.080000000000005</v>
      </c>
      <c r="BL159" s="36">
        <v>12.14</v>
      </c>
      <c r="BM159" s="36">
        <v>18</v>
      </c>
      <c r="BN159" s="36">
        <v>32</v>
      </c>
      <c r="BO159" s="36">
        <v>13</v>
      </c>
      <c r="BP159" s="36">
        <v>25</v>
      </c>
      <c r="BQ159" s="36">
        <v>32</v>
      </c>
      <c r="DZ159" s="36">
        <v>8</v>
      </c>
      <c r="EA159" s="36">
        <v>7</v>
      </c>
      <c r="EC159" s="36">
        <v>12</v>
      </c>
      <c r="EN159" s="36" t="s">
        <v>510</v>
      </c>
      <c r="EO159" s="36" t="s">
        <v>503</v>
      </c>
      <c r="EP159" s="36">
        <v>10</v>
      </c>
      <c r="EQ159" s="36" t="s">
        <v>504</v>
      </c>
      <c r="ER159" s="36" t="s">
        <v>506</v>
      </c>
      <c r="ES159" s="36">
        <v>1</v>
      </c>
      <c r="ET159" s="36" t="s">
        <v>511</v>
      </c>
      <c r="EU159" s="36">
        <v>2</v>
      </c>
      <c r="EV159" s="36" t="s">
        <v>512</v>
      </c>
      <c r="EW159" s="36">
        <v>9.1199999999999992</v>
      </c>
      <c r="EX159" s="36">
        <v>10.66</v>
      </c>
      <c r="EY159" s="36">
        <v>2.2400000000000002</v>
      </c>
      <c r="EZ159" s="36">
        <v>17.22</v>
      </c>
      <c r="FA159" s="36" t="s">
        <v>513</v>
      </c>
      <c r="FB159" s="36">
        <v>12.14</v>
      </c>
      <c r="FC159" s="36">
        <v>12.55</v>
      </c>
      <c r="FD159" s="36">
        <v>5.14</v>
      </c>
      <c r="FE159" s="36">
        <v>19.14</v>
      </c>
      <c r="FF159" s="36" t="s">
        <v>513</v>
      </c>
      <c r="FG159" s="36">
        <v>13</v>
      </c>
      <c r="FH159" s="36">
        <v>15</v>
      </c>
      <c r="FI159" s="36">
        <v>9</v>
      </c>
      <c r="FJ159" s="36">
        <v>19</v>
      </c>
      <c r="FK159" s="36" t="s">
        <v>513</v>
      </c>
      <c r="TW159" s="36" t="s">
        <v>523</v>
      </c>
      <c r="TX159" s="36" t="s">
        <v>515</v>
      </c>
      <c r="TY159" s="36">
        <v>1</v>
      </c>
      <c r="TZ159" s="36" t="s">
        <v>504</v>
      </c>
      <c r="UA159" s="36" t="s">
        <v>506</v>
      </c>
      <c r="UB159" s="36">
        <v>1</v>
      </c>
      <c r="UC159" s="36" t="s">
        <v>511</v>
      </c>
      <c r="UD159" s="36">
        <v>3</v>
      </c>
      <c r="UE159" s="36" t="s">
        <v>516</v>
      </c>
      <c r="UF159" s="36">
        <v>5.55</v>
      </c>
      <c r="UG159" s="36">
        <v>11.81</v>
      </c>
      <c r="UH159" s="36">
        <v>3.66</v>
      </c>
      <c r="UI159" s="36">
        <v>17.84</v>
      </c>
      <c r="UJ159" s="36" t="s">
        <v>513</v>
      </c>
      <c r="UK159" s="36">
        <v>10.8</v>
      </c>
      <c r="UL159" s="36">
        <v>13.7</v>
      </c>
      <c r="UM159" s="36">
        <v>8.1</v>
      </c>
      <c r="UN159" s="36">
        <v>20</v>
      </c>
      <c r="UO159" s="36" t="s">
        <v>513</v>
      </c>
      <c r="UP159" s="36">
        <v>9.5</v>
      </c>
      <c r="UQ159" s="36">
        <v>12.8</v>
      </c>
      <c r="UR159" s="36">
        <v>9.5</v>
      </c>
      <c r="US159" s="36">
        <v>16.7</v>
      </c>
      <c r="UT159" s="36" t="s">
        <v>513</v>
      </c>
      <c r="ZF159" s="36">
        <v>4.5599999999999996</v>
      </c>
      <c r="ZG159" s="36">
        <v>11.33</v>
      </c>
      <c r="ZH159" s="36">
        <v>2.38</v>
      </c>
      <c r="ZI159" s="36">
        <v>17.12</v>
      </c>
      <c r="ZJ159" s="36" t="s">
        <v>513</v>
      </c>
      <c r="ZK159" s="36">
        <v>7.2</v>
      </c>
      <c r="ZL159" s="36">
        <v>12.1</v>
      </c>
      <c r="ZM159" s="36">
        <v>6.2</v>
      </c>
      <c r="ZN159" s="36">
        <v>18.7</v>
      </c>
      <c r="ZO159" s="36" t="s">
        <v>513</v>
      </c>
      <c r="ZP159" s="36">
        <v>12</v>
      </c>
      <c r="ZQ159" s="36">
        <v>14.2</v>
      </c>
      <c r="ZR159" s="36">
        <v>11.2</v>
      </c>
      <c r="ZS159" s="36">
        <v>17.2</v>
      </c>
      <c r="ZT159" s="36" t="s">
        <v>513</v>
      </c>
      <c r="AEF159" s="36">
        <v>5.35</v>
      </c>
      <c r="AEG159" s="36">
        <v>11.99</v>
      </c>
      <c r="AEH159" s="36">
        <v>4.75</v>
      </c>
      <c r="AEI159" s="36">
        <v>18.96</v>
      </c>
      <c r="AEJ159" s="36" t="s">
        <v>513</v>
      </c>
      <c r="AEL159" s="36">
        <v>12.6</v>
      </c>
      <c r="AEM159" s="36">
        <v>6.8</v>
      </c>
      <c r="AEN159" s="36">
        <v>18.2</v>
      </c>
      <c r="AEO159" s="36" t="s">
        <v>513</v>
      </c>
      <c r="AEP159" s="36">
        <v>12.5</v>
      </c>
      <c r="AEQ159" s="36">
        <v>15.5</v>
      </c>
      <c r="AER159" s="36">
        <v>12.3</v>
      </c>
      <c r="AES159" s="36">
        <v>19.600000000000001</v>
      </c>
      <c r="AET159" s="36" t="s">
        <v>513</v>
      </c>
    </row>
    <row r="160" spans="1:826" x14ac:dyDescent="0.2">
      <c r="A160" s="4">
        <v>137</v>
      </c>
      <c r="B160" s="5" t="s">
        <v>1091</v>
      </c>
      <c r="C160" s="26">
        <f t="shared" si="153"/>
        <v>446.55333333333328</v>
      </c>
      <c r="D160" s="4">
        <f t="shared" si="125"/>
        <v>5</v>
      </c>
      <c r="E160" s="35">
        <f t="shared" si="152"/>
        <v>451.55333333333328</v>
      </c>
      <c r="F160" s="4">
        <v>108488</v>
      </c>
      <c r="G160" s="5" t="s">
        <v>798</v>
      </c>
      <c r="H160" s="5" t="s">
        <v>799</v>
      </c>
      <c r="I160" s="5" t="s">
        <v>527</v>
      </c>
      <c r="J160" s="4" t="s">
        <v>500</v>
      </c>
      <c r="K160" s="5" t="s">
        <v>501</v>
      </c>
      <c r="L160" s="5" t="s">
        <v>1047</v>
      </c>
      <c r="M160" s="4" t="s">
        <v>504</v>
      </c>
      <c r="N160" s="5" t="s">
        <v>644</v>
      </c>
      <c r="O160" s="4" t="s">
        <v>1052</v>
      </c>
      <c r="Q160" s="6">
        <f>CHOOSE(MATCH(M160,{"P";"S";"ST2S";"STMG";"ES";"L";"DAEU";"STL";"STI2D";"SCI";"PA";"STAV"},0),0,100,15,0,5,0,0,10,0,20,10,10)</f>
        <v>100</v>
      </c>
      <c r="R160" s="4">
        <v>1</v>
      </c>
      <c r="S160" s="4">
        <v>1</v>
      </c>
      <c r="T160" s="4">
        <v>1</v>
      </c>
      <c r="U160" s="4">
        <f t="shared" si="126"/>
        <v>1</v>
      </c>
      <c r="V160" s="4">
        <v>4</v>
      </c>
      <c r="W160" s="10">
        <f t="shared" si="127"/>
        <v>50</v>
      </c>
      <c r="Y160" s="4" t="s">
        <v>568</v>
      </c>
      <c r="Z160" s="12">
        <f>CHOOSE(MATCH(Y160,{"Faible";"Moyen";"Assez bon";"Bon";"Très bon"},0),-5,0,0,5,10)</f>
        <v>5</v>
      </c>
      <c r="AA160" s="15">
        <v>15.78</v>
      </c>
      <c r="AB160" s="4">
        <v>6</v>
      </c>
      <c r="AC160" s="4">
        <v>10.66</v>
      </c>
      <c r="AD160" s="4">
        <f t="shared" si="128"/>
        <v>5.1199999999999992</v>
      </c>
      <c r="AE160" s="4">
        <f t="shared" si="129"/>
        <v>24</v>
      </c>
      <c r="AF160" s="12">
        <f t="shared" si="130"/>
        <v>81.58</v>
      </c>
      <c r="AG160" s="4">
        <v>14.02</v>
      </c>
      <c r="AH160" s="4">
        <v>12</v>
      </c>
      <c r="AI160" s="4">
        <v>12.55</v>
      </c>
      <c r="AJ160" s="4">
        <f t="shared" si="131"/>
        <v>1.4699999999999989</v>
      </c>
      <c r="AK160" s="4">
        <f t="shared" si="132"/>
        <v>18</v>
      </c>
      <c r="AL160" s="12">
        <f t="shared" si="133"/>
        <v>63</v>
      </c>
      <c r="AM160" s="5">
        <v>15.5</v>
      </c>
      <c r="AN160" s="4">
        <v>16</v>
      </c>
      <c r="AO160" s="4">
        <v>15</v>
      </c>
      <c r="AP160" s="4">
        <f t="shared" si="134"/>
        <v>0.5</v>
      </c>
      <c r="AQ160" s="4">
        <f t="shared" si="154"/>
        <v>14</v>
      </c>
      <c r="AR160" s="12">
        <f t="shared" si="135"/>
        <v>61.5</v>
      </c>
      <c r="AS160" s="20">
        <f t="shared" si="136"/>
        <v>206.07999999999998</v>
      </c>
      <c r="AT160" s="4">
        <v>16</v>
      </c>
      <c r="AU160" s="4">
        <v>15</v>
      </c>
      <c r="AV160" s="4">
        <v>18</v>
      </c>
      <c r="AW160" s="24">
        <f t="shared" si="137"/>
        <v>230.57999999999998</v>
      </c>
      <c r="AX160" s="28">
        <f t="shared" si="138"/>
        <v>380.58</v>
      </c>
      <c r="AY160" s="41">
        <f t="shared" si="139"/>
        <v>12.253333333333332</v>
      </c>
      <c r="AZ160" s="41">
        <f t="shared" si="140"/>
        <v>11.496666666666668</v>
      </c>
      <c r="BA160" s="9">
        <f t="shared" si="141"/>
        <v>0.75666666666666416</v>
      </c>
      <c r="BB160" s="43">
        <f t="shared" si="142"/>
        <v>38.273333333333326</v>
      </c>
      <c r="BC160" s="41">
        <f t="shared" si="143"/>
        <v>14.153333333333334</v>
      </c>
      <c r="BD160" s="41">
        <f t="shared" si="144"/>
        <v>13.410000000000002</v>
      </c>
      <c r="BE160" s="9">
        <f t="shared" si="145"/>
        <v>0.74333333333333229</v>
      </c>
      <c r="BF160" s="43">
        <f t="shared" si="146"/>
        <v>43.946666666666665</v>
      </c>
      <c r="BG160" s="41">
        <f t="shared" si="147"/>
        <v>15.68</v>
      </c>
      <c r="BH160" s="41">
        <f t="shared" si="148"/>
        <v>14.336666666666668</v>
      </c>
      <c r="BI160" s="9">
        <f t="shared" si="149"/>
        <v>1.3433333333333319</v>
      </c>
      <c r="BJ160" s="43">
        <f t="shared" si="150"/>
        <v>49.726666666666659</v>
      </c>
      <c r="BK160" s="45">
        <f t="shared" si="151"/>
        <v>131.94666666666666</v>
      </c>
      <c r="BL160" s="36">
        <v>14.02</v>
      </c>
      <c r="BM160" s="36">
        <v>12</v>
      </c>
      <c r="BN160" s="36">
        <v>32</v>
      </c>
      <c r="BO160" s="36">
        <v>15.5</v>
      </c>
      <c r="BP160" s="36">
        <v>16</v>
      </c>
      <c r="BQ160" s="36">
        <v>32</v>
      </c>
      <c r="DZ160" s="36">
        <v>16</v>
      </c>
      <c r="EA160" s="36">
        <v>15</v>
      </c>
      <c r="EC160" s="36">
        <v>18</v>
      </c>
      <c r="EN160" s="36" t="s">
        <v>510</v>
      </c>
      <c r="EO160" s="36" t="s">
        <v>503</v>
      </c>
      <c r="EP160" s="36">
        <v>10</v>
      </c>
      <c r="EQ160" s="36" t="s">
        <v>504</v>
      </c>
      <c r="ER160" s="36" t="s">
        <v>506</v>
      </c>
      <c r="ES160" s="36">
        <v>1</v>
      </c>
      <c r="ET160" s="36" t="s">
        <v>511</v>
      </c>
      <c r="EU160" s="36">
        <v>2</v>
      </c>
      <c r="EV160" s="36" t="s">
        <v>512</v>
      </c>
      <c r="EW160" s="36">
        <v>15.78</v>
      </c>
      <c r="EX160" s="36">
        <v>10.66</v>
      </c>
      <c r="EY160" s="36">
        <v>2.2400000000000002</v>
      </c>
      <c r="EZ160" s="36">
        <v>17.22</v>
      </c>
      <c r="FA160" s="36" t="s">
        <v>513</v>
      </c>
      <c r="FB160" s="36">
        <v>14.02</v>
      </c>
      <c r="FC160" s="36">
        <v>12.55</v>
      </c>
      <c r="FD160" s="36">
        <v>5.14</v>
      </c>
      <c r="FE160" s="36">
        <v>19.14</v>
      </c>
      <c r="FF160" s="36" t="s">
        <v>513</v>
      </c>
      <c r="FG160" s="36">
        <v>15.5</v>
      </c>
      <c r="FH160" s="36">
        <v>15</v>
      </c>
      <c r="FI160" s="36">
        <v>9</v>
      </c>
      <c r="FJ160" s="36">
        <v>19</v>
      </c>
      <c r="FK160" s="36" t="s">
        <v>513</v>
      </c>
      <c r="TW160" s="36" t="s">
        <v>523</v>
      </c>
      <c r="TX160" s="36" t="s">
        <v>515</v>
      </c>
      <c r="TY160" s="36">
        <v>1</v>
      </c>
      <c r="TZ160" s="36" t="s">
        <v>504</v>
      </c>
      <c r="UA160" s="36" t="s">
        <v>506</v>
      </c>
      <c r="UB160" s="36">
        <v>1</v>
      </c>
      <c r="UC160" s="36" t="s">
        <v>511</v>
      </c>
      <c r="UD160" s="36">
        <v>3</v>
      </c>
      <c r="UE160" s="36" t="s">
        <v>516</v>
      </c>
      <c r="UF160" s="36">
        <v>10.37</v>
      </c>
      <c r="UG160" s="36">
        <v>10.25</v>
      </c>
      <c r="UH160" s="36">
        <v>3.28</v>
      </c>
      <c r="UI160" s="36">
        <v>17.72</v>
      </c>
      <c r="UJ160" s="36" t="s">
        <v>513</v>
      </c>
      <c r="UK160" s="36">
        <v>12.69</v>
      </c>
      <c r="UL160" s="36">
        <v>13.85</v>
      </c>
      <c r="UM160" s="36">
        <v>9.06</v>
      </c>
      <c r="UN160" s="36">
        <v>19.690000000000001</v>
      </c>
      <c r="UO160" s="36" t="s">
        <v>513</v>
      </c>
      <c r="UP160" s="36">
        <v>14.25</v>
      </c>
      <c r="UQ160" s="36">
        <v>14.49</v>
      </c>
      <c r="UR160" s="36">
        <v>9.33</v>
      </c>
      <c r="US160" s="36">
        <v>19.38</v>
      </c>
      <c r="UT160" s="36" t="s">
        <v>513</v>
      </c>
      <c r="ZF160" s="36">
        <v>16.89</v>
      </c>
      <c r="ZG160" s="36">
        <v>13.89</v>
      </c>
      <c r="ZH160" s="36">
        <v>8</v>
      </c>
      <c r="ZI160" s="36">
        <v>19.61</v>
      </c>
      <c r="ZJ160" s="36" t="s">
        <v>513</v>
      </c>
      <c r="ZK160" s="36">
        <v>14.67</v>
      </c>
      <c r="ZL160" s="36">
        <v>13.57</v>
      </c>
      <c r="ZM160" s="36">
        <v>9.32</v>
      </c>
      <c r="ZN160" s="36">
        <v>17.79</v>
      </c>
      <c r="ZO160" s="36" t="s">
        <v>513</v>
      </c>
      <c r="ZP160" s="36">
        <v>15.79</v>
      </c>
      <c r="ZQ160" s="36">
        <v>13.5</v>
      </c>
      <c r="ZR160" s="36">
        <v>7.72</v>
      </c>
      <c r="ZS160" s="36">
        <v>20</v>
      </c>
      <c r="ZT160" s="36" t="s">
        <v>513</v>
      </c>
      <c r="AEF160" s="36">
        <v>9.5</v>
      </c>
      <c r="AEG160" s="36">
        <v>10.35</v>
      </c>
      <c r="AEH160" s="36">
        <v>5.9</v>
      </c>
      <c r="AEI160" s="36">
        <v>16.66</v>
      </c>
      <c r="AEJ160" s="36" t="s">
        <v>513</v>
      </c>
      <c r="AEK160" s="36">
        <v>15.1</v>
      </c>
      <c r="AEL160" s="36">
        <v>12.81</v>
      </c>
      <c r="AEM160" s="36">
        <v>8.9</v>
      </c>
      <c r="AEN160" s="36">
        <v>18.7</v>
      </c>
      <c r="AEO160" s="36" t="s">
        <v>513</v>
      </c>
      <c r="AEP160" s="36">
        <v>17</v>
      </c>
      <c r="AEQ160" s="36">
        <v>15.02</v>
      </c>
      <c r="AER160" s="36">
        <v>9.92</v>
      </c>
      <c r="AES160" s="36">
        <v>20</v>
      </c>
      <c r="AET160" s="36" t="s">
        <v>513</v>
      </c>
    </row>
    <row r="161" spans="1:861" x14ac:dyDescent="0.2">
      <c r="A161" s="4">
        <v>137</v>
      </c>
      <c r="B161" s="5" t="s">
        <v>1090</v>
      </c>
      <c r="C161" s="26">
        <f t="shared" si="153"/>
        <v>151.39500000000001</v>
      </c>
      <c r="D161" s="4">
        <f t="shared" si="125"/>
        <v>5</v>
      </c>
      <c r="E161" s="35">
        <f t="shared" si="152"/>
        <v>156.39500000000001</v>
      </c>
      <c r="F161" s="4">
        <v>108491</v>
      </c>
      <c r="G161" s="5" t="s">
        <v>800</v>
      </c>
      <c r="H161" s="5" t="s">
        <v>801</v>
      </c>
      <c r="I161" s="5" t="s">
        <v>499</v>
      </c>
      <c r="J161" s="4" t="s">
        <v>500</v>
      </c>
      <c r="K161" s="5" t="s">
        <v>501</v>
      </c>
      <c r="L161" s="5" t="s">
        <v>1047</v>
      </c>
      <c r="M161" s="4" t="s">
        <v>541</v>
      </c>
      <c r="N161" s="5" t="s">
        <v>658</v>
      </c>
      <c r="Q161" s="6">
        <f>CHOOSE(MATCH(M161,{"P";"S";"ST2S";"STMG";"ES";"L";"DAEU";"STL";"STI2D";"SCI";"PA";"STAV"},0),0,100,15,0,5,0,0,10,0,20,10,10)</f>
        <v>5</v>
      </c>
      <c r="R161" s="4">
        <v>3</v>
      </c>
      <c r="S161" s="4">
        <v>2</v>
      </c>
      <c r="T161" s="4">
        <v>2</v>
      </c>
      <c r="U161" s="4">
        <f t="shared" si="126"/>
        <v>3</v>
      </c>
      <c r="V161" s="4">
        <v>2</v>
      </c>
      <c r="W161" s="10">
        <f t="shared" si="127"/>
        <v>20</v>
      </c>
      <c r="Y161" s="4" t="s">
        <v>568</v>
      </c>
      <c r="Z161" s="12">
        <f>CHOOSE(MATCH(Y161,{"Faible";"Moyen";"Assez bon";"Bon";"Très bon"},0),-5,0,0,5,10)</f>
        <v>5</v>
      </c>
      <c r="AA161" s="15">
        <v>8.39</v>
      </c>
      <c r="AB161" s="4">
        <v>24</v>
      </c>
      <c r="AC161" s="4">
        <v>9.86</v>
      </c>
      <c r="AD161" s="4">
        <f t="shared" si="128"/>
        <v>-1.4699999999999989</v>
      </c>
      <c r="AE161" s="4">
        <f t="shared" si="129"/>
        <v>6</v>
      </c>
      <c r="AF161" s="12">
        <f t="shared" si="130"/>
        <v>28.230000000000004</v>
      </c>
      <c r="AI161" s="4"/>
      <c r="AJ161" s="4">
        <f t="shared" si="131"/>
        <v>0</v>
      </c>
      <c r="AK161" s="4">
        <f t="shared" si="132"/>
        <v>30</v>
      </c>
      <c r="AL161" s="12">
        <f t="shared" si="133"/>
        <v>30</v>
      </c>
      <c r="AM161" s="5"/>
      <c r="AN161" s="4"/>
      <c r="AO161" s="4"/>
      <c r="AP161" s="4">
        <f t="shared" si="134"/>
        <v>0</v>
      </c>
      <c r="AQ161" s="4">
        <f t="shared" si="154"/>
        <v>30</v>
      </c>
      <c r="AR161" s="12">
        <f t="shared" si="135"/>
        <v>30</v>
      </c>
      <c r="AS161" s="20">
        <f t="shared" si="136"/>
        <v>88.23</v>
      </c>
      <c r="AT161" s="4">
        <v>7</v>
      </c>
      <c r="AU161" s="4">
        <v>9</v>
      </c>
      <c r="AV161" s="4">
        <v>15</v>
      </c>
      <c r="AW161" s="24">
        <f t="shared" si="137"/>
        <v>103.73</v>
      </c>
      <c r="AX161" s="28">
        <f t="shared" si="138"/>
        <v>128.73000000000002</v>
      </c>
      <c r="AY161" s="41">
        <f t="shared" si="139"/>
        <v>13.896666666666667</v>
      </c>
      <c r="AZ161" s="41">
        <f t="shared" si="140"/>
        <v>12.076666666666668</v>
      </c>
      <c r="BA161" s="9">
        <f t="shared" si="141"/>
        <v>1.8199999999999985</v>
      </c>
      <c r="BB161" s="43">
        <f t="shared" si="142"/>
        <v>45.33</v>
      </c>
      <c r="BC161" s="41">
        <f t="shared" si="143"/>
        <v>0</v>
      </c>
      <c r="BD161" s="41">
        <f t="shared" si="144"/>
        <v>0</v>
      </c>
      <c r="BE161" s="9">
        <f t="shared" si="145"/>
        <v>0</v>
      </c>
      <c r="BF161" s="43">
        <f t="shared" si="146"/>
        <v>0</v>
      </c>
      <c r="BG161" s="41">
        <f t="shared" si="147"/>
        <v>0</v>
      </c>
      <c r="BH161" s="41">
        <f t="shared" si="148"/>
        <v>0</v>
      </c>
      <c r="BI161" s="9">
        <f t="shared" si="149"/>
        <v>0</v>
      </c>
      <c r="BJ161" s="43">
        <f t="shared" si="150"/>
        <v>0</v>
      </c>
      <c r="BK161" s="45">
        <f t="shared" si="151"/>
        <v>45.33</v>
      </c>
      <c r="DZ161" s="36">
        <v>7</v>
      </c>
      <c r="EA161" s="36">
        <v>9</v>
      </c>
      <c r="EC161" s="36">
        <v>15</v>
      </c>
      <c r="EH161" s="36">
        <v>14</v>
      </c>
      <c r="EN161" s="36" t="s">
        <v>510</v>
      </c>
      <c r="EO161" s="36" t="s">
        <v>503</v>
      </c>
      <c r="EP161" s="36">
        <v>10</v>
      </c>
      <c r="EQ161" s="36" t="s">
        <v>541</v>
      </c>
      <c r="ER161" s="36" t="s">
        <v>543</v>
      </c>
      <c r="ES161" s="36">
        <v>1</v>
      </c>
      <c r="ET161" s="36" t="s">
        <v>511</v>
      </c>
      <c r="EU161" s="36">
        <v>2</v>
      </c>
      <c r="EV161" s="36" t="s">
        <v>512</v>
      </c>
      <c r="EW161" s="36">
        <v>8.39</v>
      </c>
      <c r="EX161" s="36">
        <v>9.86</v>
      </c>
      <c r="EY161" s="36">
        <v>5.08</v>
      </c>
      <c r="EZ161" s="36">
        <v>17.25</v>
      </c>
      <c r="FA161" s="36" t="s">
        <v>513</v>
      </c>
      <c r="TW161" s="36" t="s">
        <v>523</v>
      </c>
      <c r="TX161" s="36" t="s">
        <v>515</v>
      </c>
      <c r="TY161" s="36">
        <v>1</v>
      </c>
      <c r="TZ161" s="36" t="s">
        <v>541</v>
      </c>
      <c r="UA161" s="36" t="s">
        <v>543</v>
      </c>
      <c r="UB161" s="36">
        <v>1</v>
      </c>
      <c r="UC161" s="36" t="s">
        <v>511</v>
      </c>
      <c r="UD161" s="36">
        <v>3</v>
      </c>
      <c r="UE161" s="36" t="s">
        <v>516</v>
      </c>
      <c r="UF161" s="36">
        <v>14.29</v>
      </c>
      <c r="UG161" s="36">
        <v>12.68</v>
      </c>
      <c r="UH161" s="36">
        <v>4.5</v>
      </c>
      <c r="UI161" s="36">
        <v>17.559999999999999</v>
      </c>
      <c r="UJ161" s="36" t="s">
        <v>513</v>
      </c>
      <c r="VY161" s="36">
        <v>11.08</v>
      </c>
      <c r="VZ161" s="36">
        <v>14.27</v>
      </c>
      <c r="WA161" s="36">
        <v>7.35</v>
      </c>
      <c r="WB161" s="36">
        <v>18.75</v>
      </c>
      <c r="WC161" s="36" t="s">
        <v>513</v>
      </c>
      <c r="ZF161" s="36">
        <v>12.71</v>
      </c>
      <c r="ZG161" s="36">
        <v>11.6</v>
      </c>
      <c r="ZH161" s="36">
        <v>3.64</v>
      </c>
      <c r="ZI161" s="36">
        <v>18.600000000000001</v>
      </c>
      <c r="ZJ161" s="36" t="s">
        <v>513</v>
      </c>
      <c r="AAY161" s="36">
        <v>15.47</v>
      </c>
      <c r="AAZ161" s="36">
        <v>13.88</v>
      </c>
      <c r="ABA161" s="36">
        <v>9.09</v>
      </c>
      <c r="ABB161" s="36">
        <v>18.78</v>
      </c>
      <c r="ABC161" s="36" t="s">
        <v>513</v>
      </c>
      <c r="AEF161" s="36">
        <v>14.69</v>
      </c>
      <c r="AEG161" s="36">
        <v>11.95</v>
      </c>
      <c r="AEH161" s="36">
        <v>2.17</v>
      </c>
      <c r="AEI161" s="36">
        <v>16.850000000000001</v>
      </c>
      <c r="AEJ161" s="36" t="s">
        <v>513</v>
      </c>
      <c r="AFY161" s="36">
        <v>13.75</v>
      </c>
      <c r="AFZ161" s="36">
        <v>10.84</v>
      </c>
      <c r="AGA161" s="36">
        <v>5.01</v>
      </c>
      <c r="AGB161" s="36">
        <v>17.57</v>
      </c>
      <c r="AGC161" s="36" t="s">
        <v>513</v>
      </c>
    </row>
    <row r="162" spans="1:861" x14ac:dyDescent="0.2">
      <c r="A162" s="4">
        <v>137</v>
      </c>
      <c r="B162" s="5" t="s">
        <v>1090</v>
      </c>
      <c r="C162" s="26">
        <f t="shared" si="153"/>
        <v>281.755</v>
      </c>
      <c r="D162" s="4">
        <f t="shared" si="125"/>
        <v>5</v>
      </c>
      <c r="E162" s="35">
        <f t="shared" si="152"/>
        <v>286.755</v>
      </c>
      <c r="F162" s="4">
        <v>108492</v>
      </c>
      <c r="G162" s="5" t="s">
        <v>802</v>
      </c>
      <c r="H162" s="5" t="s">
        <v>803</v>
      </c>
      <c r="I162" s="5" t="s">
        <v>499</v>
      </c>
      <c r="J162" s="4" t="s">
        <v>500</v>
      </c>
      <c r="K162" s="5" t="s">
        <v>501</v>
      </c>
      <c r="L162" s="5" t="s">
        <v>1047</v>
      </c>
      <c r="M162" s="4" t="s">
        <v>504</v>
      </c>
      <c r="N162" s="5" t="s">
        <v>644</v>
      </c>
      <c r="O162" s="4" t="s">
        <v>1052</v>
      </c>
      <c r="Q162" s="6">
        <f>CHOOSE(MATCH(M162,{"P";"S";"ST2S";"STMG";"ES";"L";"DAEU";"STL";"STI2D";"SCI";"PA";"STAV"},0),0,100,15,0,5,0,0,10,0,20,10,10)</f>
        <v>100</v>
      </c>
      <c r="R162" s="4">
        <v>2</v>
      </c>
      <c r="S162" s="4">
        <v>1</v>
      </c>
      <c r="T162" s="4">
        <v>2</v>
      </c>
      <c r="U162" s="4">
        <f t="shared" si="126"/>
        <v>1</v>
      </c>
      <c r="V162" s="4">
        <v>4</v>
      </c>
      <c r="W162" s="10">
        <f t="shared" si="127"/>
        <v>33.333333333333336</v>
      </c>
      <c r="Y162" s="4" t="s">
        <v>568</v>
      </c>
      <c r="Z162" s="12">
        <f>CHOOSE(MATCH(Y162,{"Faible";"Moyen";"Assez bon";"Bon";"Très bon"},0),-5,0,0,5,10)</f>
        <v>5</v>
      </c>
      <c r="AA162" s="15">
        <v>3.44</v>
      </c>
      <c r="AB162" s="4">
        <v>28</v>
      </c>
      <c r="AC162" s="4">
        <v>10.66</v>
      </c>
      <c r="AD162" s="4">
        <f t="shared" si="128"/>
        <v>-7.2200000000000006</v>
      </c>
      <c r="AE162" s="4">
        <f t="shared" si="129"/>
        <v>2</v>
      </c>
      <c r="AF162" s="12">
        <f t="shared" si="130"/>
        <v>-2.120000000000001</v>
      </c>
      <c r="AG162" s="4">
        <v>12.6</v>
      </c>
      <c r="AH162" s="4">
        <v>16</v>
      </c>
      <c r="AI162" s="4">
        <v>12.55</v>
      </c>
      <c r="AJ162" s="4">
        <f t="shared" si="131"/>
        <v>4.9999999999998934E-2</v>
      </c>
      <c r="AK162" s="4">
        <f t="shared" si="132"/>
        <v>14</v>
      </c>
      <c r="AL162" s="12">
        <f t="shared" si="133"/>
        <v>51.899999999999991</v>
      </c>
      <c r="AM162" s="5">
        <v>10.5</v>
      </c>
      <c r="AN162" s="4">
        <v>29</v>
      </c>
      <c r="AO162" s="4">
        <v>15</v>
      </c>
      <c r="AP162" s="4">
        <f t="shared" si="134"/>
        <v>-4.5</v>
      </c>
      <c r="AQ162" s="4">
        <f t="shared" si="154"/>
        <v>1</v>
      </c>
      <c r="AR162" s="12">
        <f t="shared" si="135"/>
        <v>23.5</v>
      </c>
      <c r="AS162" s="20">
        <f t="shared" si="136"/>
        <v>73.279999999999987</v>
      </c>
      <c r="AT162" s="4">
        <v>13</v>
      </c>
      <c r="AU162" s="4">
        <v>11</v>
      </c>
      <c r="AV162" s="4">
        <v>14</v>
      </c>
      <c r="AW162" s="24">
        <f t="shared" si="137"/>
        <v>92.279999999999987</v>
      </c>
      <c r="AX162" s="28">
        <f t="shared" si="138"/>
        <v>225.61333333333332</v>
      </c>
      <c r="AY162" s="41">
        <f t="shared" si="139"/>
        <v>9.2633333333333336</v>
      </c>
      <c r="AZ162" s="41">
        <f t="shared" si="140"/>
        <v>9.4033333333333342</v>
      </c>
      <c r="BA162" s="9">
        <f t="shared" si="141"/>
        <v>-0.14000000000000057</v>
      </c>
      <c r="BB162" s="43">
        <f t="shared" si="142"/>
        <v>27.509999999999998</v>
      </c>
      <c r="BC162" s="41">
        <f t="shared" si="143"/>
        <v>11.626666666666667</v>
      </c>
      <c r="BD162" s="41">
        <f t="shared" si="144"/>
        <v>11.93</v>
      </c>
      <c r="BE162" s="9">
        <f t="shared" si="145"/>
        <v>-0.30333333333333279</v>
      </c>
      <c r="BF162" s="43">
        <f t="shared" si="146"/>
        <v>34.273333333333341</v>
      </c>
      <c r="BG162" s="41">
        <f t="shared" si="147"/>
        <v>14.766666666666666</v>
      </c>
      <c r="BH162" s="41">
        <f t="shared" si="148"/>
        <v>11.666666666666666</v>
      </c>
      <c r="BI162" s="9">
        <f t="shared" si="149"/>
        <v>3.0999999999999996</v>
      </c>
      <c r="BJ162" s="43">
        <f t="shared" si="150"/>
        <v>50.5</v>
      </c>
      <c r="BK162" s="45">
        <f t="shared" si="151"/>
        <v>112.28333333333333</v>
      </c>
      <c r="BL162" s="36">
        <v>12.6</v>
      </c>
      <c r="BM162" s="36">
        <v>16</v>
      </c>
      <c r="BN162" s="36">
        <v>32</v>
      </c>
      <c r="BO162" s="36">
        <v>10.5</v>
      </c>
      <c r="BP162" s="36">
        <v>29</v>
      </c>
      <c r="BQ162" s="36">
        <v>32</v>
      </c>
      <c r="DZ162" s="36">
        <v>13</v>
      </c>
      <c r="EA162" s="36">
        <v>11</v>
      </c>
      <c r="EC162" s="36">
        <v>14</v>
      </c>
      <c r="EN162" s="36" t="s">
        <v>510</v>
      </c>
      <c r="EO162" s="36" t="s">
        <v>503</v>
      </c>
      <c r="EP162" s="36">
        <v>10</v>
      </c>
      <c r="EQ162" s="36" t="s">
        <v>504</v>
      </c>
      <c r="ER162" s="36" t="s">
        <v>506</v>
      </c>
      <c r="ES162" s="36">
        <v>1</v>
      </c>
      <c r="ET162" s="36" t="s">
        <v>511</v>
      </c>
      <c r="EU162" s="36">
        <v>2</v>
      </c>
      <c r="EV162" s="36" t="s">
        <v>512</v>
      </c>
      <c r="EW162" s="36">
        <v>3.44</v>
      </c>
      <c r="EX162" s="36">
        <v>10.66</v>
      </c>
      <c r="EY162" s="36">
        <v>2.2400000000000002</v>
      </c>
      <c r="EZ162" s="36">
        <v>17.22</v>
      </c>
      <c r="FA162" s="36" t="s">
        <v>513</v>
      </c>
      <c r="FB162" s="36">
        <v>12.6</v>
      </c>
      <c r="FC162" s="36">
        <v>12.55</v>
      </c>
      <c r="FD162" s="36">
        <v>5.14</v>
      </c>
      <c r="FE162" s="36">
        <v>19.14</v>
      </c>
      <c r="FF162" s="36" t="s">
        <v>513</v>
      </c>
      <c r="FG162" s="36">
        <v>10.5</v>
      </c>
      <c r="FH162" s="36">
        <v>15</v>
      </c>
      <c r="FI162" s="36">
        <v>9</v>
      </c>
      <c r="FJ162" s="36">
        <v>19</v>
      </c>
      <c r="FK162" s="36" t="s">
        <v>513</v>
      </c>
      <c r="TW162" s="36" t="s">
        <v>523</v>
      </c>
      <c r="TX162" s="36" t="s">
        <v>515</v>
      </c>
      <c r="TY162" s="36">
        <v>1</v>
      </c>
      <c r="TZ162" s="36" t="s">
        <v>504</v>
      </c>
      <c r="UA162" s="36" t="s">
        <v>506</v>
      </c>
      <c r="UB162" s="36">
        <v>1</v>
      </c>
      <c r="UC162" s="36" t="s">
        <v>511</v>
      </c>
      <c r="UD162" s="36">
        <v>3</v>
      </c>
      <c r="UE162" s="36" t="s">
        <v>516</v>
      </c>
      <c r="UF162" s="36">
        <v>11.41</v>
      </c>
      <c r="UG162" s="36">
        <v>9.52</v>
      </c>
      <c r="UH162" s="36">
        <v>5.04</v>
      </c>
      <c r="UI162" s="36">
        <v>15.55</v>
      </c>
      <c r="UJ162" s="36" t="s">
        <v>513</v>
      </c>
      <c r="UK162" s="36">
        <v>11.41</v>
      </c>
      <c r="UL162" s="36">
        <v>11.84</v>
      </c>
      <c r="UM162" s="36">
        <v>6.71</v>
      </c>
      <c r="UN162" s="36">
        <v>17.68</v>
      </c>
      <c r="UO162" s="36" t="s">
        <v>513</v>
      </c>
      <c r="UP162" s="36">
        <v>15.38</v>
      </c>
      <c r="UQ162" s="36">
        <v>11.32</v>
      </c>
      <c r="UR162" s="36">
        <v>5.25</v>
      </c>
      <c r="US162" s="36">
        <v>15.56</v>
      </c>
      <c r="UT162" s="36" t="s">
        <v>513</v>
      </c>
      <c r="ZF162" s="36">
        <v>8.43</v>
      </c>
      <c r="ZG162" s="36">
        <v>10.15</v>
      </c>
      <c r="ZH162" s="36">
        <v>6</v>
      </c>
      <c r="ZI162" s="36">
        <v>15.17</v>
      </c>
      <c r="ZJ162" s="36" t="s">
        <v>513</v>
      </c>
      <c r="ZK162" s="36">
        <v>11</v>
      </c>
      <c r="ZL162" s="36">
        <v>12.48</v>
      </c>
      <c r="ZM162" s="36">
        <v>8.6300000000000008</v>
      </c>
      <c r="ZN162" s="36">
        <v>18.75</v>
      </c>
      <c r="ZO162" s="36" t="s">
        <v>513</v>
      </c>
      <c r="ZP162" s="36">
        <v>14.92</v>
      </c>
      <c r="ZQ162" s="36">
        <v>13.4</v>
      </c>
      <c r="ZR162" s="36">
        <v>5.22</v>
      </c>
      <c r="ZS162" s="36">
        <v>18.059999999999999</v>
      </c>
      <c r="ZT162" s="36" t="s">
        <v>513</v>
      </c>
      <c r="AEF162" s="36">
        <v>7.95</v>
      </c>
      <c r="AEG162" s="36">
        <v>8.5399999999999991</v>
      </c>
      <c r="AEH162" s="36">
        <v>1</v>
      </c>
      <c r="AEI162" s="36">
        <v>14.3</v>
      </c>
      <c r="AEJ162" s="36" t="s">
        <v>513</v>
      </c>
      <c r="AEK162" s="36">
        <v>12.47</v>
      </c>
      <c r="AEL162" s="36">
        <v>11.47</v>
      </c>
      <c r="AEM162" s="36">
        <v>4</v>
      </c>
      <c r="AEN162" s="36">
        <v>16.27</v>
      </c>
      <c r="AEO162" s="36" t="s">
        <v>513</v>
      </c>
      <c r="AEP162" s="36">
        <v>14</v>
      </c>
      <c r="AEQ162" s="36">
        <v>10.28</v>
      </c>
      <c r="AER162" s="36">
        <v>4.67</v>
      </c>
      <c r="AES162" s="36">
        <v>15.33</v>
      </c>
      <c r="AET162" s="36" t="s">
        <v>513</v>
      </c>
    </row>
    <row r="163" spans="1:861" x14ac:dyDescent="0.2">
      <c r="A163" s="4">
        <v>137</v>
      </c>
      <c r="B163" s="5" t="s">
        <v>1090</v>
      </c>
      <c r="C163" s="26">
        <f t="shared" si="153"/>
        <v>300.52999999999997</v>
      </c>
      <c r="D163" s="4">
        <f t="shared" ref="D163:D190" si="155">Z163</f>
        <v>5</v>
      </c>
      <c r="E163" s="35">
        <f t="shared" si="152"/>
        <v>305.52999999999997</v>
      </c>
      <c r="F163" s="4">
        <v>108495</v>
      </c>
      <c r="G163" s="5" t="s">
        <v>804</v>
      </c>
      <c r="H163" s="5" t="s">
        <v>805</v>
      </c>
      <c r="I163" s="5" t="s">
        <v>499</v>
      </c>
      <c r="J163" s="4" t="s">
        <v>500</v>
      </c>
      <c r="K163" s="5" t="s">
        <v>501</v>
      </c>
      <c r="L163" s="5" t="s">
        <v>1047</v>
      </c>
      <c r="M163" s="4" t="s">
        <v>504</v>
      </c>
      <c r="N163" s="5" t="s">
        <v>644</v>
      </c>
      <c r="O163" s="4" t="s">
        <v>1052</v>
      </c>
      <c r="Q163" s="6">
        <f>CHOOSE(MATCH(M163,{"P";"S";"ST2S";"STMG";"ES";"L";"DAEU";"STL";"STI2D";"SCI";"PA";"STAV"},0),0,100,15,0,5,0,0,10,0,20,10,10)</f>
        <v>100</v>
      </c>
      <c r="R163" s="4">
        <v>2</v>
      </c>
      <c r="S163" s="4">
        <v>1</v>
      </c>
      <c r="T163" s="4">
        <v>2</v>
      </c>
      <c r="U163" s="4">
        <f t="shared" ref="U163:U194" si="156">5-V163</f>
        <v>1</v>
      </c>
      <c r="V163" s="4">
        <v>4</v>
      </c>
      <c r="W163" s="10">
        <f t="shared" ref="W163:W190" si="157">200/SUM(R163:U163)</f>
        <v>33.333333333333336</v>
      </c>
      <c r="Y163" s="4" t="s">
        <v>568</v>
      </c>
      <c r="Z163" s="12">
        <f>CHOOSE(MATCH(Y163,{"Faible";"Moyen";"Assez bon";"Bon";"Très bon"},0),-5,0,0,5,10)</f>
        <v>5</v>
      </c>
      <c r="AA163" s="15">
        <v>6.93</v>
      </c>
      <c r="AB163" s="4">
        <v>25</v>
      </c>
      <c r="AC163" s="4">
        <v>10.66</v>
      </c>
      <c r="AD163" s="4">
        <f t="shared" ref="AD163:AD194" si="158">AA163-AC163</f>
        <v>-3.7300000000000004</v>
      </c>
      <c r="AE163" s="4">
        <f t="shared" ref="AE163:AE176" si="159">30-AB163</f>
        <v>5</v>
      </c>
      <c r="AF163" s="12">
        <f t="shared" ref="AF163:AF194" si="160">AA163*3+AD163*2+AE163</f>
        <v>18.329999999999998</v>
      </c>
      <c r="AG163" s="4">
        <v>9.9700000000000006</v>
      </c>
      <c r="AH163" s="4">
        <v>25</v>
      </c>
      <c r="AI163" s="4">
        <v>12.55</v>
      </c>
      <c r="AJ163" s="4">
        <f t="shared" ref="AJ163:AJ194" si="161">AG163-AI163</f>
        <v>-2.58</v>
      </c>
      <c r="AK163" s="4">
        <f t="shared" ref="AK163:AK176" si="162">30-AH163</f>
        <v>5</v>
      </c>
      <c r="AL163" s="12">
        <f t="shared" ref="AL163:AL194" si="163">AG163*3+AJ163*2+AK163</f>
        <v>29.750000000000004</v>
      </c>
      <c r="AM163" s="5">
        <v>16.5</v>
      </c>
      <c r="AN163" s="4">
        <v>6</v>
      </c>
      <c r="AO163" s="4">
        <v>15</v>
      </c>
      <c r="AP163" s="4">
        <f t="shared" ref="AP163:AP194" si="164">AM163-AO163</f>
        <v>1.5</v>
      </c>
      <c r="AQ163" s="4">
        <f t="shared" si="154"/>
        <v>24</v>
      </c>
      <c r="AR163" s="12">
        <f t="shared" ref="AR163:AR194" si="165">AM163*3+AP163*2+AQ163</f>
        <v>76.5</v>
      </c>
      <c r="AS163" s="20">
        <f t="shared" ref="AS163:AS194" si="166">AF163+AL163+AR163</f>
        <v>124.58</v>
      </c>
      <c r="AT163" s="4">
        <v>10</v>
      </c>
      <c r="AU163" s="4">
        <v>7</v>
      </c>
      <c r="AV163" s="4">
        <v>13</v>
      </c>
      <c r="AW163" s="24">
        <f t="shared" ref="AW163:AW194" si="167">AS163+(AT163+AU163+AV163)/2</f>
        <v>139.57999999999998</v>
      </c>
      <c r="AX163" s="28">
        <f t="shared" ref="AX163:AX194" si="168">AW163+W163+Q163</f>
        <v>272.9133333333333</v>
      </c>
      <c r="AY163" s="41">
        <f t="shared" ref="AY163:AY190" si="169">(UF163+ZF163+AEF163)/3</f>
        <v>4.8666666666666663</v>
      </c>
      <c r="AZ163" s="41">
        <f t="shared" ref="AZ163:AZ190" si="170">(UG163+ZG163+AEG163)/3</f>
        <v>9.3333333333333321</v>
      </c>
      <c r="BA163" s="9">
        <f t="shared" ref="BA163:BA194" si="171">AY163-AZ163</f>
        <v>-4.4666666666666659</v>
      </c>
      <c r="BB163" s="43">
        <f t="shared" ref="BB163:BB194" si="172">AY163*3+BA163*2</f>
        <v>5.6666666666666661</v>
      </c>
      <c r="BC163" s="41">
        <f t="shared" ref="BC163:BC190" si="173">(UK163+ZK163+AEK163)/3</f>
        <v>7.63</v>
      </c>
      <c r="BD163" s="41">
        <f t="shared" ref="BD163:BD190" si="174">(UL163+ZL163+AEL163)/3</f>
        <v>12.096666666666666</v>
      </c>
      <c r="BE163" s="9">
        <f t="shared" ref="BE163:BE194" si="175">BC163-BD163</f>
        <v>-4.4666666666666659</v>
      </c>
      <c r="BF163" s="43">
        <f t="shared" ref="BF163:BF194" si="176">BC163*3+BE163*2</f>
        <v>13.956666666666669</v>
      </c>
      <c r="BG163" s="41">
        <f t="shared" ref="BG163:BG190" si="177">(UP163+ZP163+AEP163)/3</f>
        <v>12.496666666666664</v>
      </c>
      <c r="BH163" s="41">
        <f t="shared" ref="BH163:BH190" si="178">(UQ163+ZQ163+AEQ163)/3</f>
        <v>13.436666666666667</v>
      </c>
      <c r="BI163" s="9">
        <f t="shared" ref="BI163:BI194" si="179">BG163-BH163</f>
        <v>-0.94000000000000306</v>
      </c>
      <c r="BJ163" s="43">
        <f t="shared" ref="BJ163:BJ194" si="180">BG163*3+BI163*2</f>
        <v>35.609999999999985</v>
      </c>
      <c r="BK163" s="45">
        <f t="shared" ref="BK163:BK194" si="181">BB163+BF163+BJ163</f>
        <v>55.23333333333332</v>
      </c>
      <c r="BL163" s="36">
        <v>9.9700000000000006</v>
      </c>
      <c r="BM163" s="36">
        <v>25</v>
      </c>
      <c r="BN163" s="36">
        <v>32</v>
      </c>
      <c r="BO163" s="36">
        <v>16.5</v>
      </c>
      <c r="BP163" s="36">
        <v>6</v>
      </c>
      <c r="BQ163" s="36">
        <v>32</v>
      </c>
      <c r="DZ163" s="36">
        <v>10</v>
      </c>
      <c r="EA163" s="36">
        <v>7</v>
      </c>
      <c r="EC163" s="36">
        <v>13</v>
      </c>
      <c r="EN163" s="36" t="s">
        <v>510</v>
      </c>
      <c r="EO163" s="36" t="s">
        <v>503</v>
      </c>
      <c r="EP163" s="36">
        <v>10</v>
      </c>
      <c r="EQ163" s="36" t="s">
        <v>504</v>
      </c>
      <c r="ER163" s="36" t="s">
        <v>506</v>
      </c>
      <c r="ES163" s="36">
        <v>1</v>
      </c>
      <c r="ET163" s="36" t="s">
        <v>511</v>
      </c>
      <c r="EU163" s="36">
        <v>2</v>
      </c>
      <c r="EV163" s="36" t="s">
        <v>512</v>
      </c>
      <c r="EW163" s="36">
        <v>6.93</v>
      </c>
      <c r="EX163" s="36">
        <v>10.66</v>
      </c>
      <c r="EY163" s="36">
        <v>2.2400000000000002</v>
      </c>
      <c r="EZ163" s="36">
        <v>17.22</v>
      </c>
      <c r="FA163" s="36" t="s">
        <v>513</v>
      </c>
      <c r="FB163" s="36">
        <v>9.9700000000000006</v>
      </c>
      <c r="FC163" s="36">
        <v>12.55</v>
      </c>
      <c r="FD163" s="36">
        <v>5.14</v>
      </c>
      <c r="FE163" s="36">
        <v>19.14</v>
      </c>
      <c r="FF163" s="36" t="s">
        <v>513</v>
      </c>
      <c r="FG163" s="36">
        <v>16.5</v>
      </c>
      <c r="FH163" s="36">
        <v>15</v>
      </c>
      <c r="FI163" s="36">
        <v>9</v>
      </c>
      <c r="FJ163" s="36">
        <v>19</v>
      </c>
      <c r="FK163" s="36" t="s">
        <v>513</v>
      </c>
      <c r="TW163" s="36" t="s">
        <v>523</v>
      </c>
      <c r="TX163" s="36" t="s">
        <v>515</v>
      </c>
      <c r="TY163" s="36">
        <v>1</v>
      </c>
      <c r="TZ163" s="36" t="s">
        <v>504</v>
      </c>
      <c r="UA163" s="36" t="s">
        <v>506</v>
      </c>
      <c r="UB163" s="36">
        <v>1</v>
      </c>
      <c r="UC163" s="36" t="s">
        <v>511</v>
      </c>
      <c r="UD163" s="36">
        <v>3</v>
      </c>
      <c r="UE163" s="36" t="s">
        <v>516</v>
      </c>
      <c r="UF163" s="36">
        <v>7.1</v>
      </c>
      <c r="UG163" s="36">
        <v>9.1</v>
      </c>
      <c r="UH163" s="36">
        <v>2.8</v>
      </c>
      <c r="UI163" s="36">
        <v>18.600000000000001</v>
      </c>
      <c r="UJ163" s="36" t="s">
        <v>513</v>
      </c>
      <c r="UK163" s="36">
        <v>8.91</v>
      </c>
      <c r="UL163" s="36">
        <v>12.51</v>
      </c>
      <c r="UM163" s="36">
        <v>7.48</v>
      </c>
      <c r="UN163" s="36">
        <v>18.260000000000002</v>
      </c>
      <c r="UO163" s="36" t="s">
        <v>513</v>
      </c>
      <c r="UP163" s="36">
        <v>10.43</v>
      </c>
      <c r="UQ163" s="36">
        <v>14.14</v>
      </c>
      <c r="UR163" s="36">
        <v>8.57</v>
      </c>
      <c r="US163" s="36">
        <v>20</v>
      </c>
      <c r="UT163" s="36" t="s">
        <v>513</v>
      </c>
      <c r="ZF163" s="36">
        <v>4.3</v>
      </c>
      <c r="ZG163" s="36">
        <v>9.1999999999999993</v>
      </c>
      <c r="ZH163" s="36">
        <v>3</v>
      </c>
      <c r="ZI163" s="36">
        <v>17.899999999999999</v>
      </c>
      <c r="ZJ163" s="36" t="s">
        <v>513</v>
      </c>
      <c r="ZK163" s="36">
        <v>7.75</v>
      </c>
      <c r="ZL163" s="36">
        <v>12.6</v>
      </c>
      <c r="ZM163" s="36">
        <v>7.45</v>
      </c>
      <c r="ZN163" s="36">
        <v>17.87</v>
      </c>
      <c r="ZO163" s="36" t="s">
        <v>513</v>
      </c>
      <c r="ZP163" s="36">
        <v>11.62</v>
      </c>
      <c r="ZQ163" s="36">
        <v>11.88</v>
      </c>
      <c r="ZR163" s="36">
        <v>5.41</v>
      </c>
      <c r="ZS163" s="36">
        <v>15.79</v>
      </c>
      <c r="ZT163" s="36" t="s">
        <v>513</v>
      </c>
      <c r="AEF163" s="36">
        <v>3.2</v>
      </c>
      <c r="AEG163" s="36">
        <v>9.6999999999999993</v>
      </c>
      <c r="AEH163" s="36">
        <v>3.2</v>
      </c>
      <c r="AEI163" s="36">
        <v>18.899999999999999</v>
      </c>
      <c r="AEJ163" s="36" t="s">
        <v>513</v>
      </c>
      <c r="AEK163" s="36">
        <v>6.23</v>
      </c>
      <c r="AEL163" s="36">
        <v>11.18</v>
      </c>
      <c r="AEM163" s="36">
        <v>4.16</v>
      </c>
      <c r="AEN163" s="36">
        <v>16.8</v>
      </c>
      <c r="AEO163" s="36" t="s">
        <v>513</v>
      </c>
      <c r="AEP163" s="36">
        <v>15.44</v>
      </c>
      <c r="AEQ163" s="36">
        <v>14.29</v>
      </c>
      <c r="AER163" s="36">
        <v>4</v>
      </c>
      <c r="AES163" s="36">
        <v>20</v>
      </c>
      <c r="AET163" s="36" t="s">
        <v>513</v>
      </c>
    </row>
    <row r="164" spans="1:861" x14ac:dyDescent="0.2">
      <c r="A164" s="4">
        <v>137</v>
      </c>
      <c r="B164" s="5" t="s">
        <v>1091</v>
      </c>
      <c r="C164" s="26">
        <f t="shared" si="153"/>
        <v>409.02833333333331</v>
      </c>
      <c r="D164" s="4">
        <f t="shared" si="155"/>
        <v>0</v>
      </c>
      <c r="E164" s="35">
        <f t="shared" si="152"/>
        <v>409.02833333333331</v>
      </c>
      <c r="F164" s="4">
        <v>108496</v>
      </c>
      <c r="G164" s="5" t="s">
        <v>806</v>
      </c>
      <c r="H164" s="5" t="s">
        <v>807</v>
      </c>
      <c r="I164" s="5" t="s">
        <v>527</v>
      </c>
      <c r="J164" s="4" t="s">
        <v>500</v>
      </c>
      <c r="K164" s="5" t="s">
        <v>501</v>
      </c>
      <c r="L164" s="5" t="s">
        <v>1047</v>
      </c>
      <c r="M164" s="4" t="s">
        <v>504</v>
      </c>
      <c r="N164" s="5" t="s">
        <v>608</v>
      </c>
      <c r="O164" s="4" t="s">
        <v>1052</v>
      </c>
      <c r="Q164" s="6">
        <f>CHOOSE(MATCH(M164,{"P";"S";"ST2S";"STMG";"ES";"L";"DAEU";"STL";"STI2D";"SCI";"PA";"STAV"},0),0,100,15,0,5,0,0,10,0,20,10,10)</f>
        <v>100</v>
      </c>
      <c r="R164" s="4">
        <v>2</v>
      </c>
      <c r="S164" s="4">
        <v>1</v>
      </c>
      <c r="T164" s="4">
        <v>1</v>
      </c>
      <c r="U164" s="4">
        <f t="shared" si="156"/>
        <v>1</v>
      </c>
      <c r="V164" s="4">
        <v>4</v>
      </c>
      <c r="W164" s="10">
        <f t="shared" si="157"/>
        <v>40</v>
      </c>
      <c r="X164" s="5" t="s">
        <v>808</v>
      </c>
      <c r="Y164" s="4" t="s">
        <v>509</v>
      </c>
      <c r="Z164" s="12">
        <f>CHOOSE(MATCH(Y164,{"Faible";"Moyen";"Assez bon";"Bon";"Très bon"},0),-5,0,0,5,10)</f>
        <v>0</v>
      </c>
      <c r="AA164" s="15">
        <v>15.42</v>
      </c>
      <c r="AB164" s="4">
        <v>4</v>
      </c>
      <c r="AC164" s="4">
        <v>10.7</v>
      </c>
      <c r="AD164" s="4">
        <f t="shared" si="158"/>
        <v>4.7200000000000006</v>
      </c>
      <c r="AE164" s="4">
        <f t="shared" si="159"/>
        <v>26</v>
      </c>
      <c r="AF164" s="12">
        <f t="shared" si="160"/>
        <v>81.7</v>
      </c>
      <c r="AG164" s="4">
        <v>12</v>
      </c>
      <c r="AH164" s="4">
        <v>11</v>
      </c>
      <c r="AI164" s="4">
        <v>11.4</v>
      </c>
      <c r="AJ164" s="4">
        <f t="shared" si="161"/>
        <v>0.59999999999999964</v>
      </c>
      <c r="AK164" s="4">
        <f t="shared" si="162"/>
        <v>19</v>
      </c>
      <c r="AL164" s="12">
        <f t="shared" si="163"/>
        <v>56.2</v>
      </c>
      <c r="AM164" s="5">
        <v>12.1</v>
      </c>
      <c r="AN164" s="4">
        <v>12</v>
      </c>
      <c r="AO164" s="4">
        <v>11.7</v>
      </c>
      <c r="AP164" s="4">
        <f t="shared" si="164"/>
        <v>0.40000000000000036</v>
      </c>
      <c r="AQ164" s="4">
        <f t="shared" si="154"/>
        <v>18</v>
      </c>
      <c r="AR164" s="12">
        <f t="shared" si="165"/>
        <v>55.099999999999994</v>
      </c>
      <c r="AS164" s="20">
        <f t="shared" si="166"/>
        <v>193</v>
      </c>
      <c r="AT164" s="4">
        <v>17</v>
      </c>
      <c r="AU164" s="4">
        <v>15</v>
      </c>
      <c r="AV164" s="4">
        <v>12</v>
      </c>
      <c r="AW164" s="24">
        <f t="shared" si="167"/>
        <v>215</v>
      </c>
      <c r="AX164" s="28">
        <f t="shared" si="168"/>
        <v>355</v>
      </c>
      <c r="AY164" s="41">
        <f t="shared" si="169"/>
        <v>11.333333333333334</v>
      </c>
      <c r="AZ164" s="41">
        <f t="shared" si="170"/>
        <v>12.133333333333335</v>
      </c>
      <c r="BA164" s="9">
        <f t="shared" si="171"/>
        <v>-0.80000000000000071</v>
      </c>
      <c r="BB164" s="43">
        <f t="shared" si="172"/>
        <v>32.4</v>
      </c>
      <c r="BC164" s="41">
        <f t="shared" si="173"/>
        <v>11.476666666666667</v>
      </c>
      <c r="BD164" s="41">
        <f t="shared" si="174"/>
        <v>12.780000000000001</v>
      </c>
      <c r="BE164" s="9">
        <f t="shared" si="175"/>
        <v>-1.3033333333333346</v>
      </c>
      <c r="BF164" s="43">
        <f t="shared" si="176"/>
        <v>31.823333333333331</v>
      </c>
      <c r="BG164" s="41">
        <f t="shared" si="177"/>
        <v>14.166666666666666</v>
      </c>
      <c r="BH164" s="41">
        <f t="shared" si="178"/>
        <v>13.5</v>
      </c>
      <c r="BI164" s="9">
        <f t="shared" si="179"/>
        <v>0.66666666666666607</v>
      </c>
      <c r="BJ164" s="43">
        <f t="shared" si="180"/>
        <v>43.833333333333329</v>
      </c>
      <c r="BK164" s="45">
        <f t="shared" si="181"/>
        <v>108.05666666666666</v>
      </c>
      <c r="BL164" s="36">
        <v>12</v>
      </c>
      <c r="BM164" s="36">
        <v>11</v>
      </c>
      <c r="BN164" s="36">
        <v>30</v>
      </c>
      <c r="BO164" s="36">
        <v>12.1</v>
      </c>
      <c r="BP164" s="36">
        <v>12</v>
      </c>
      <c r="BQ164" s="36">
        <v>30</v>
      </c>
      <c r="DZ164" s="36">
        <v>17</v>
      </c>
      <c r="EA164" s="36">
        <v>15</v>
      </c>
      <c r="EC164" s="36">
        <v>12</v>
      </c>
      <c r="EN164" s="36" t="s">
        <v>510</v>
      </c>
      <c r="EO164" s="36" t="s">
        <v>503</v>
      </c>
      <c r="EP164" s="36">
        <v>10</v>
      </c>
      <c r="EQ164" s="36" t="s">
        <v>504</v>
      </c>
      <c r="ER164" s="36" t="s">
        <v>506</v>
      </c>
      <c r="ES164" s="36">
        <v>1</v>
      </c>
      <c r="ET164" s="36" t="s">
        <v>511</v>
      </c>
      <c r="EU164" s="36">
        <v>2</v>
      </c>
      <c r="EV164" s="36" t="s">
        <v>512</v>
      </c>
      <c r="EW164" s="36">
        <v>15.42</v>
      </c>
      <c r="EX164" s="36">
        <v>10.7</v>
      </c>
      <c r="EY164" s="36">
        <v>3.48</v>
      </c>
      <c r="EZ164" s="36">
        <v>18.670000000000002</v>
      </c>
      <c r="FA164" s="36" t="s">
        <v>513</v>
      </c>
      <c r="FB164" s="36">
        <v>12</v>
      </c>
      <c r="FC164" s="36">
        <v>11.4</v>
      </c>
      <c r="FD164" s="36">
        <v>7.5</v>
      </c>
      <c r="FE164" s="36">
        <v>18</v>
      </c>
      <c r="FF164" s="36" t="s">
        <v>513</v>
      </c>
      <c r="FG164" s="36">
        <v>12.1</v>
      </c>
      <c r="FH164" s="36">
        <v>11.7</v>
      </c>
      <c r="FI164" s="36">
        <v>6.1</v>
      </c>
      <c r="FJ164" s="36">
        <v>18.3</v>
      </c>
      <c r="FK164" s="36" t="s">
        <v>513</v>
      </c>
      <c r="TW164" s="36" t="s">
        <v>523</v>
      </c>
      <c r="TX164" s="36" t="s">
        <v>515</v>
      </c>
      <c r="TY164" s="36">
        <v>1</v>
      </c>
      <c r="TZ164" s="36" t="s">
        <v>504</v>
      </c>
      <c r="UA164" s="36" t="s">
        <v>506</v>
      </c>
      <c r="UB164" s="36">
        <v>1</v>
      </c>
      <c r="UC164" s="36" t="s">
        <v>511</v>
      </c>
      <c r="UD164" s="36">
        <v>3</v>
      </c>
      <c r="UE164" s="36" t="s">
        <v>516</v>
      </c>
      <c r="UF164" s="36">
        <v>9.3000000000000007</v>
      </c>
      <c r="UG164" s="36">
        <v>11.9</v>
      </c>
      <c r="UH164" s="36">
        <v>6.1</v>
      </c>
      <c r="UI164" s="36">
        <v>19.7</v>
      </c>
      <c r="UJ164" s="36" t="s">
        <v>513</v>
      </c>
      <c r="UK164" s="36">
        <v>10.91</v>
      </c>
      <c r="UL164" s="36">
        <v>13.78</v>
      </c>
      <c r="UM164" s="36">
        <v>6.84</v>
      </c>
      <c r="UN164" s="36">
        <v>18.97</v>
      </c>
      <c r="UO164" s="36" t="s">
        <v>513</v>
      </c>
      <c r="UP164" s="36">
        <v>14.5</v>
      </c>
      <c r="UQ164" s="36">
        <v>13.5</v>
      </c>
      <c r="UR164" s="36">
        <v>9.5</v>
      </c>
      <c r="US164" s="36">
        <v>18</v>
      </c>
      <c r="UT164" s="36" t="s">
        <v>513</v>
      </c>
      <c r="ZF164" s="36">
        <v>8.1</v>
      </c>
      <c r="ZG164" s="36">
        <v>11.8</v>
      </c>
      <c r="ZH164" s="36">
        <v>4.3</v>
      </c>
      <c r="ZI164" s="36">
        <v>19.5</v>
      </c>
      <c r="ZJ164" s="36" t="s">
        <v>513</v>
      </c>
      <c r="ZK164" s="36">
        <v>14.05</v>
      </c>
      <c r="ZL164" s="36">
        <v>13.33</v>
      </c>
      <c r="ZM164" s="36">
        <v>5.25</v>
      </c>
      <c r="ZN164" s="36">
        <v>18.829999999999998</v>
      </c>
      <c r="ZO164" s="36" t="s">
        <v>513</v>
      </c>
      <c r="ZP164" s="36">
        <v>13.5</v>
      </c>
      <c r="ZQ164" s="36">
        <v>13</v>
      </c>
      <c r="ZR164" s="36">
        <v>7</v>
      </c>
      <c r="ZS164" s="36">
        <v>16.5</v>
      </c>
      <c r="ZT164" s="36" t="s">
        <v>513</v>
      </c>
      <c r="AEF164" s="36">
        <v>16.600000000000001</v>
      </c>
      <c r="AEG164" s="36">
        <v>12.7</v>
      </c>
      <c r="AEH164" s="36">
        <v>3.8</v>
      </c>
      <c r="AEI164" s="36">
        <v>19.7</v>
      </c>
      <c r="AEJ164" s="36" t="s">
        <v>513</v>
      </c>
      <c r="AEK164" s="36">
        <v>9.4700000000000006</v>
      </c>
      <c r="AEL164" s="36">
        <v>11.23</v>
      </c>
      <c r="AEM164" s="36">
        <v>5.84</v>
      </c>
      <c r="AEN164" s="36">
        <v>19.03</v>
      </c>
      <c r="AEO164" s="36" t="s">
        <v>513</v>
      </c>
      <c r="AEP164" s="36">
        <v>14.5</v>
      </c>
      <c r="AEQ164" s="36">
        <v>14</v>
      </c>
      <c r="AER164" s="36">
        <v>10.5</v>
      </c>
      <c r="AES164" s="36">
        <v>19</v>
      </c>
      <c r="AET164" s="36" t="s">
        <v>513</v>
      </c>
    </row>
    <row r="165" spans="1:861" x14ac:dyDescent="0.2">
      <c r="A165" s="4">
        <v>137</v>
      </c>
      <c r="B165" s="5" t="s">
        <v>1091</v>
      </c>
      <c r="C165" s="26">
        <f t="shared" si="153"/>
        <v>514.32833333333338</v>
      </c>
      <c r="D165" s="4">
        <f t="shared" si="155"/>
        <v>5</v>
      </c>
      <c r="E165" s="35">
        <f t="shared" si="152"/>
        <v>519.32833333333338</v>
      </c>
      <c r="F165" s="4">
        <v>108504</v>
      </c>
      <c r="G165" s="5" t="s">
        <v>809</v>
      </c>
      <c r="H165" s="5" t="s">
        <v>810</v>
      </c>
      <c r="I165" s="5" t="s">
        <v>527</v>
      </c>
      <c r="J165" s="4" t="s">
        <v>500</v>
      </c>
      <c r="K165" s="5" t="s">
        <v>501</v>
      </c>
      <c r="L165" s="5" t="s">
        <v>1047</v>
      </c>
      <c r="M165" s="4" t="s">
        <v>504</v>
      </c>
      <c r="N165" s="5" t="s">
        <v>644</v>
      </c>
      <c r="O165" s="4" t="s">
        <v>1052</v>
      </c>
      <c r="Q165" s="6">
        <f>CHOOSE(MATCH(M165,{"P";"S";"ST2S";"STMG";"ES";"L";"DAEU";"STL";"STI2D";"SCI";"PA";"STAV"},0),0,100,15,0,5,0,0,10,0,20,10,10)</f>
        <v>100</v>
      </c>
      <c r="R165" s="4">
        <v>1</v>
      </c>
      <c r="S165" s="4">
        <v>1</v>
      </c>
      <c r="T165" s="4">
        <v>2</v>
      </c>
      <c r="U165" s="4">
        <f t="shared" si="156"/>
        <v>1</v>
      </c>
      <c r="V165" s="4">
        <v>4</v>
      </c>
      <c r="W165" s="10">
        <f t="shared" si="157"/>
        <v>40</v>
      </c>
      <c r="Y165" s="4" t="s">
        <v>568</v>
      </c>
      <c r="Z165" s="12">
        <f>CHOOSE(MATCH(Y165,{"Faible";"Moyen";"Assez bon";"Bon";"Très bon"},0),-5,0,0,5,10)</f>
        <v>5</v>
      </c>
      <c r="AA165" s="15">
        <v>16.579999999999998</v>
      </c>
      <c r="AB165" s="4">
        <v>2</v>
      </c>
      <c r="AC165" s="4">
        <v>10.66</v>
      </c>
      <c r="AD165" s="4">
        <f t="shared" si="158"/>
        <v>5.9199999999999982</v>
      </c>
      <c r="AE165" s="4">
        <f t="shared" si="159"/>
        <v>28</v>
      </c>
      <c r="AF165" s="12">
        <f t="shared" si="160"/>
        <v>89.579999999999984</v>
      </c>
      <c r="AG165" s="4">
        <v>18.38</v>
      </c>
      <c r="AH165" s="4">
        <v>3</v>
      </c>
      <c r="AI165" s="4">
        <v>12.55</v>
      </c>
      <c r="AJ165" s="4">
        <f t="shared" si="161"/>
        <v>5.8299999999999983</v>
      </c>
      <c r="AK165" s="4">
        <f t="shared" si="162"/>
        <v>27</v>
      </c>
      <c r="AL165" s="12">
        <f t="shared" si="163"/>
        <v>93.8</v>
      </c>
      <c r="AM165" s="5">
        <v>19</v>
      </c>
      <c r="AN165" s="4">
        <v>1</v>
      </c>
      <c r="AO165" s="4">
        <v>15</v>
      </c>
      <c r="AP165" s="4">
        <f t="shared" si="164"/>
        <v>4</v>
      </c>
      <c r="AQ165" s="4">
        <f t="shared" si="154"/>
        <v>29</v>
      </c>
      <c r="AR165" s="12">
        <f t="shared" si="165"/>
        <v>94</v>
      </c>
      <c r="AS165" s="20">
        <f t="shared" si="166"/>
        <v>277.38</v>
      </c>
      <c r="AT165" s="4">
        <v>14</v>
      </c>
      <c r="AU165" s="4">
        <v>15</v>
      </c>
      <c r="AV165" s="4">
        <v>18</v>
      </c>
      <c r="AW165" s="24">
        <f t="shared" si="167"/>
        <v>300.88</v>
      </c>
      <c r="AX165" s="28">
        <f t="shared" si="168"/>
        <v>440.88</v>
      </c>
      <c r="AY165" s="41">
        <f t="shared" si="169"/>
        <v>15.516666666666666</v>
      </c>
      <c r="AZ165" s="41">
        <f t="shared" si="170"/>
        <v>11.71</v>
      </c>
      <c r="BA165" s="9">
        <f t="shared" si="171"/>
        <v>3.8066666666666649</v>
      </c>
      <c r="BB165" s="43">
        <f t="shared" si="172"/>
        <v>54.163333333333327</v>
      </c>
      <c r="BC165" s="41">
        <f t="shared" si="173"/>
        <v>14.433333333333332</v>
      </c>
      <c r="BD165" s="41">
        <f t="shared" si="174"/>
        <v>12.799999999999999</v>
      </c>
      <c r="BE165" s="9">
        <f t="shared" si="175"/>
        <v>1.6333333333333329</v>
      </c>
      <c r="BF165" s="43">
        <f t="shared" si="176"/>
        <v>46.566666666666663</v>
      </c>
      <c r="BG165" s="41">
        <f t="shared" si="177"/>
        <v>14.9</v>
      </c>
      <c r="BH165" s="41">
        <f t="shared" si="178"/>
        <v>14.166666666666666</v>
      </c>
      <c r="BI165" s="9">
        <f t="shared" si="179"/>
        <v>0.73333333333333428</v>
      </c>
      <c r="BJ165" s="43">
        <f t="shared" si="180"/>
        <v>46.166666666666671</v>
      </c>
      <c r="BK165" s="45">
        <f t="shared" si="181"/>
        <v>146.89666666666665</v>
      </c>
      <c r="BL165" s="36">
        <v>18.38</v>
      </c>
      <c r="BM165" s="36">
        <v>3</v>
      </c>
      <c r="BN165" s="36">
        <v>32</v>
      </c>
      <c r="BO165" s="36">
        <v>19</v>
      </c>
      <c r="BP165" s="36">
        <v>1</v>
      </c>
      <c r="BQ165" s="36">
        <v>32</v>
      </c>
      <c r="DZ165" s="36">
        <v>14</v>
      </c>
      <c r="EA165" s="36">
        <v>15</v>
      </c>
      <c r="EC165" s="36">
        <v>18</v>
      </c>
      <c r="EN165" s="36" t="s">
        <v>510</v>
      </c>
      <c r="EO165" s="36" t="s">
        <v>503</v>
      </c>
      <c r="EP165" s="36">
        <v>10</v>
      </c>
      <c r="EQ165" s="36" t="s">
        <v>504</v>
      </c>
      <c r="ER165" s="36" t="s">
        <v>506</v>
      </c>
      <c r="ES165" s="36">
        <v>1</v>
      </c>
      <c r="ET165" s="36" t="s">
        <v>511</v>
      </c>
      <c r="EU165" s="36">
        <v>2</v>
      </c>
      <c r="EV165" s="36" t="s">
        <v>512</v>
      </c>
      <c r="EW165" s="36">
        <v>16.579999999999998</v>
      </c>
      <c r="EX165" s="36">
        <v>10.66</v>
      </c>
      <c r="EY165" s="36">
        <v>2.2400000000000002</v>
      </c>
      <c r="EZ165" s="36">
        <v>17.22</v>
      </c>
      <c r="FA165" s="36" t="s">
        <v>513</v>
      </c>
      <c r="FB165" s="36">
        <v>18.38</v>
      </c>
      <c r="FC165" s="36">
        <v>12.55</v>
      </c>
      <c r="FD165" s="36">
        <v>5.14</v>
      </c>
      <c r="FE165" s="36">
        <v>19.14</v>
      </c>
      <c r="FF165" s="36" t="s">
        <v>513</v>
      </c>
      <c r="FG165" s="36">
        <v>19</v>
      </c>
      <c r="FH165" s="36">
        <v>15</v>
      </c>
      <c r="FI165" s="36">
        <v>9</v>
      </c>
      <c r="FJ165" s="36">
        <v>19</v>
      </c>
      <c r="FK165" s="36" t="s">
        <v>513</v>
      </c>
      <c r="TW165" s="36" t="s">
        <v>523</v>
      </c>
      <c r="TX165" s="36" t="s">
        <v>515</v>
      </c>
      <c r="TY165" s="36">
        <v>1</v>
      </c>
      <c r="TZ165" s="36" t="s">
        <v>504</v>
      </c>
      <c r="UA165" s="36" t="s">
        <v>506</v>
      </c>
      <c r="UB165" s="36">
        <v>1</v>
      </c>
      <c r="UC165" s="36" t="s">
        <v>511</v>
      </c>
      <c r="UD165" s="36">
        <v>3</v>
      </c>
      <c r="UE165" s="36" t="s">
        <v>516</v>
      </c>
      <c r="UF165" s="36">
        <v>14.79</v>
      </c>
      <c r="UG165" s="36">
        <v>11.81</v>
      </c>
      <c r="UH165" s="36">
        <v>3.66</v>
      </c>
      <c r="UI165" s="36">
        <v>17.84</v>
      </c>
      <c r="UJ165" s="36" t="s">
        <v>513</v>
      </c>
      <c r="UK165" s="36">
        <v>16.100000000000001</v>
      </c>
      <c r="UL165" s="36">
        <v>13.7</v>
      </c>
      <c r="UM165" s="36">
        <v>8.1</v>
      </c>
      <c r="UN165" s="36">
        <v>20</v>
      </c>
      <c r="UO165" s="36" t="s">
        <v>513</v>
      </c>
      <c r="UP165" s="36">
        <v>12.9</v>
      </c>
      <c r="UQ165" s="36">
        <v>12.8</v>
      </c>
      <c r="UR165" s="36">
        <v>9.5</v>
      </c>
      <c r="US165" s="36">
        <v>16.7</v>
      </c>
      <c r="UT165" s="36" t="s">
        <v>513</v>
      </c>
      <c r="ZF165" s="36">
        <v>16.149999999999999</v>
      </c>
      <c r="ZG165" s="36">
        <v>11.33</v>
      </c>
      <c r="ZH165" s="36">
        <v>2.38</v>
      </c>
      <c r="ZI165" s="36">
        <v>17.12</v>
      </c>
      <c r="ZJ165" s="36" t="s">
        <v>513</v>
      </c>
      <c r="ZK165" s="36">
        <v>11.9</v>
      </c>
      <c r="ZL165" s="36">
        <v>12.1</v>
      </c>
      <c r="ZM165" s="36">
        <v>6.2</v>
      </c>
      <c r="ZN165" s="36">
        <v>18.7</v>
      </c>
      <c r="ZO165" s="36" t="s">
        <v>513</v>
      </c>
      <c r="ZP165" s="36">
        <v>16.600000000000001</v>
      </c>
      <c r="ZQ165" s="36">
        <v>14.2</v>
      </c>
      <c r="ZR165" s="36">
        <v>11.2</v>
      </c>
      <c r="ZS165" s="36">
        <v>17.2</v>
      </c>
      <c r="ZT165" s="36" t="s">
        <v>513</v>
      </c>
      <c r="AEF165" s="36">
        <v>15.61</v>
      </c>
      <c r="AEG165" s="36">
        <v>11.99</v>
      </c>
      <c r="AEH165" s="36">
        <v>4.75</v>
      </c>
      <c r="AEI165" s="36">
        <v>18.96</v>
      </c>
      <c r="AEJ165" s="36" t="s">
        <v>513</v>
      </c>
      <c r="AEK165" s="36">
        <v>15.3</v>
      </c>
      <c r="AEL165" s="36">
        <v>12.6</v>
      </c>
      <c r="AEM165" s="36">
        <v>6.8</v>
      </c>
      <c r="AEN165" s="36">
        <v>18.2</v>
      </c>
      <c r="AEO165" s="36" t="s">
        <v>513</v>
      </c>
      <c r="AEP165" s="36">
        <v>15.2</v>
      </c>
      <c r="AEQ165" s="36">
        <v>15.5</v>
      </c>
      <c r="AER165" s="36">
        <v>12.3</v>
      </c>
      <c r="AES165" s="36">
        <v>19.600000000000001</v>
      </c>
      <c r="AET165" s="36" t="s">
        <v>513</v>
      </c>
    </row>
    <row r="166" spans="1:861" x14ac:dyDescent="0.2">
      <c r="A166" s="4">
        <v>137</v>
      </c>
      <c r="B166" s="5" t="s">
        <v>1090</v>
      </c>
      <c r="C166" s="26">
        <f t="shared" si="153"/>
        <v>232.64500000000004</v>
      </c>
      <c r="D166" s="4">
        <f t="shared" si="155"/>
        <v>10</v>
      </c>
      <c r="E166" s="35">
        <f t="shared" ref="E166:E197" si="182">C166+D166</f>
        <v>242.64500000000004</v>
      </c>
      <c r="F166" s="4">
        <v>108505</v>
      </c>
      <c r="G166" s="5" t="s">
        <v>811</v>
      </c>
      <c r="H166" s="5" t="s">
        <v>812</v>
      </c>
      <c r="I166" s="5" t="s">
        <v>527</v>
      </c>
      <c r="J166" s="4" t="s">
        <v>500</v>
      </c>
      <c r="K166" s="5" t="s">
        <v>501</v>
      </c>
      <c r="L166" s="5" t="s">
        <v>1047</v>
      </c>
      <c r="M166" s="4" t="s">
        <v>504</v>
      </c>
      <c r="N166" s="5" t="s">
        <v>631</v>
      </c>
      <c r="O166" s="4" t="s">
        <v>1052</v>
      </c>
      <c r="Q166" s="6">
        <f>CHOOSE(MATCH(M166,{"P";"S";"ST2S";"STMG";"ES";"L";"DAEU";"STL";"STI2D";"SCI";"PA";"STAV"},0),0,100,15,0,5,0,0,10,0,20,10,10)</f>
        <v>100</v>
      </c>
      <c r="R166" s="4">
        <v>3</v>
      </c>
      <c r="S166" s="4">
        <v>3</v>
      </c>
      <c r="T166" s="4">
        <v>3</v>
      </c>
      <c r="U166" s="4">
        <f t="shared" si="156"/>
        <v>3</v>
      </c>
      <c r="V166" s="4">
        <v>2</v>
      </c>
      <c r="W166" s="10">
        <f t="shared" si="157"/>
        <v>16.666666666666668</v>
      </c>
      <c r="X166" s="5" t="s">
        <v>813</v>
      </c>
      <c r="Y166" s="4" t="s">
        <v>566</v>
      </c>
      <c r="Z166" s="12">
        <f>CHOOSE(MATCH(Y166,{"Faible";"Moyen";"Assez bon";"Bon";"Très bon"},0),-5,0,0,5,10)</f>
        <v>10</v>
      </c>
      <c r="AA166" s="15">
        <v>6.79</v>
      </c>
      <c r="AB166" s="4">
        <v>28</v>
      </c>
      <c r="AC166" s="4">
        <v>12.07</v>
      </c>
      <c r="AD166" s="4">
        <f t="shared" si="158"/>
        <v>-5.28</v>
      </c>
      <c r="AE166" s="4">
        <f t="shared" si="159"/>
        <v>2</v>
      </c>
      <c r="AF166" s="12">
        <f t="shared" si="160"/>
        <v>11.81</v>
      </c>
      <c r="AG166" s="4">
        <v>9</v>
      </c>
      <c r="AH166" s="4">
        <v>27</v>
      </c>
      <c r="AI166" s="4">
        <v>13.76</v>
      </c>
      <c r="AJ166" s="4">
        <f t="shared" si="161"/>
        <v>-4.76</v>
      </c>
      <c r="AK166" s="4">
        <f t="shared" si="162"/>
        <v>3</v>
      </c>
      <c r="AL166" s="12">
        <f t="shared" si="163"/>
        <v>20.48</v>
      </c>
      <c r="AM166" s="5">
        <v>11.01</v>
      </c>
      <c r="AN166" s="4">
        <v>23</v>
      </c>
      <c r="AO166" s="4">
        <v>13.77</v>
      </c>
      <c r="AP166" s="4">
        <f t="shared" si="164"/>
        <v>-2.76</v>
      </c>
      <c r="AQ166" s="4">
        <f t="shared" si="154"/>
        <v>7</v>
      </c>
      <c r="AR166" s="12">
        <f t="shared" si="165"/>
        <v>34.510000000000005</v>
      </c>
      <c r="AS166" s="20">
        <f t="shared" si="166"/>
        <v>66.800000000000011</v>
      </c>
      <c r="AT166" s="4">
        <v>10</v>
      </c>
      <c r="AU166" s="4">
        <v>10</v>
      </c>
      <c r="AV166" s="4">
        <v>15</v>
      </c>
      <c r="AW166" s="24">
        <f t="shared" si="167"/>
        <v>84.300000000000011</v>
      </c>
      <c r="AX166" s="28">
        <f t="shared" si="168"/>
        <v>200.9666666666667</v>
      </c>
      <c r="AY166" s="41">
        <f t="shared" si="169"/>
        <v>7.0333333333333341</v>
      </c>
      <c r="AZ166" s="41">
        <f t="shared" si="170"/>
        <v>12.133333333333335</v>
      </c>
      <c r="BA166" s="9">
        <f t="shared" si="171"/>
        <v>-5.1000000000000005</v>
      </c>
      <c r="BB166" s="43">
        <f t="shared" si="172"/>
        <v>10.9</v>
      </c>
      <c r="BC166" s="41">
        <f t="shared" si="173"/>
        <v>9.5033333333333356</v>
      </c>
      <c r="BD166" s="41">
        <f t="shared" si="174"/>
        <v>12.780000000000001</v>
      </c>
      <c r="BE166" s="9">
        <f t="shared" si="175"/>
        <v>-3.2766666666666655</v>
      </c>
      <c r="BF166" s="43">
        <f t="shared" si="176"/>
        <v>21.956666666666674</v>
      </c>
      <c r="BG166" s="41">
        <f t="shared" si="177"/>
        <v>11.5</v>
      </c>
      <c r="BH166" s="41">
        <f t="shared" si="178"/>
        <v>13.5</v>
      </c>
      <c r="BI166" s="9">
        <f t="shared" si="179"/>
        <v>-2</v>
      </c>
      <c r="BJ166" s="43">
        <f t="shared" si="180"/>
        <v>30.5</v>
      </c>
      <c r="BK166" s="45">
        <f t="shared" si="181"/>
        <v>63.356666666666676</v>
      </c>
      <c r="BL166" s="36">
        <v>9</v>
      </c>
      <c r="BM166" s="36">
        <v>27</v>
      </c>
      <c r="BN166" s="36">
        <v>29</v>
      </c>
      <c r="BO166" s="36">
        <v>11.01</v>
      </c>
      <c r="BP166" s="36">
        <v>23</v>
      </c>
      <c r="BQ166" s="36">
        <v>29</v>
      </c>
      <c r="DZ166" s="36">
        <v>10</v>
      </c>
      <c r="EA166" s="36">
        <v>10</v>
      </c>
      <c r="EC166" s="36">
        <v>15</v>
      </c>
      <c r="EN166" s="36" t="s">
        <v>510</v>
      </c>
      <c r="EO166" s="36" t="s">
        <v>503</v>
      </c>
      <c r="EP166" s="36">
        <v>10</v>
      </c>
      <c r="EQ166" s="36" t="s">
        <v>504</v>
      </c>
      <c r="ER166" s="36" t="s">
        <v>506</v>
      </c>
      <c r="ES166" s="36">
        <v>1</v>
      </c>
      <c r="ET166" s="36" t="s">
        <v>511</v>
      </c>
      <c r="EU166" s="36">
        <v>2</v>
      </c>
      <c r="EV166" s="36" t="s">
        <v>512</v>
      </c>
      <c r="EW166" s="36">
        <v>6.79</v>
      </c>
      <c r="EX166" s="36">
        <v>12.07</v>
      </c>
      <c r="EY166" s="36">
        <v>6.13</v>
      </c>
      <c r="EZ166" s="36">
        <v>17.809999999999999</v>
      </c>
      <c r="FA166" s="36" t="s">
        <v>513</v>
      </c>
      <c r="FB166" s="36">
        <v>9</v>
      </c>
      <c r="FC166" s="36">
        <v>13.76</v>
      </c>
      <c r="FD166" s="36">
        <v>8.5</v>
      </c>
      <c r="FE166" s="36">
        <v>20</v>
      </c>
      <c r="FF166" s="36" t="s">
        <v>513</v>
      </c>
      <c r="FG166" s="36">
        <v>11.01</v>
      </c>
      <c r="FH166" s="36">
        <v>13.77</v>
      </c>
      <c r="FI166" s="36">
        <v>8.58</v>
      </c>
      <c r="FJ166" s="36">
        <v>18.829999999999998</v>
      </c>
      <c r="FK166" s="36" t="s">
        <v>513</v>
      </c>
      <c r="TW166" s="36" t="s">
        <v>523</v>
      </c>
      <c r="TX166" s="36" t="s">
        <v>515</v>
      </c>
      <c r="TY166" s="36">
        <v>1</v>
      </c>
      <c r="TZ166" s="36" t="s">
        <v>504</v>
      </c>
      <c r="UA166" s="36" t="s">
        <v>506</v>
      </c>
      <c r="UB166" s="36">
        <v>1</v>
      </c>
      <c r="UC166" s="36" t="s">
        <v>511</v>
      </c>
      <c r="UD166" s="36">
        <v>3</v>
      </c>
      <c r="UE166" s="36" t="s">
        <v>516</v>
      </c>
      <c r="UF166" s="36">
        <v>7.3</v>
      </c>
      <c r="UG166" s="36">
        <v>11.9</v>
      </c>
      <c r="UH166" s="36">
        <v>6.1</v>
      </c>
      <c r="UI166" s="36">
        <v>19.7</v>
      </c>
      <c r="UJ166" s="36" t="s">
        <v>513</v>
      </c>
      <c r="UK166" s="36">
        <v>9.81</v>
      </c>
      <c r="UL166" s="36">
        <v>13.78</v>
      </c>
      <c r="UM166" s="36">
        <v>6.84</v>
      </c>
      <c r="UN166" s="36">
        <v>18.97</v>
      </c>
      <c r="UO166" s="36" t="s">
        <v>513</v>
      </c>
      <c r="UP166" s="36">
        <v>14.5</v>
      </c>
      <c r="UQ166" s="36">
        <v>13.5</v>
      </c>
      <c r="UR166" s="36">
        <v>9.5</v>
      </c>
      <c r="US166" s="36">
        <v>18</v>
      </c>
      <c r="UT166" s="36" t="s">
        <v>513</v>
      </c>
      <c r="ZF166" s="36">
        <v>7</v>
      </c>
      <c r="ZG166" s="36">
        <v>11.8</v>
      </c>
      <c r="ZH166" s="36">
        <v>4.3</v>
      </c>
      <c r="ZI166" s="36">
        <v>19.5</v>
      </c>
      <c r="ZJ166" s="36" t="s">
        <v>513</v>
      </c>
      <c r="ZK166" s="36">
        <v>10.07</v>
      </c>
      <c r="ZL166" s="36">
        <v>13.33</v>
      </c>
      <c r="ZM166" s="36">
        <v>5.25</v>
      </c>
      <c r="ZN166" s="36">
        <v>18.829999999999998</v>
      </c>
      <c r="ZO166" s="36" t="s">
        <v>513</v>
      </c>
      <c r="ZP166" s="36">
        <v>9.5</v>
      </c>
      <c r="ZQ166" s="36">
        <v>13</v>
      </c>
      <c r="ZR166" s="36">
        <v>7</v>
      </c>
      <c r="ZS166" s="36">
        <v>16.5</v>
      </c>
      <c r="ZT166" s="36" t="s">
        <v>513</v>
      </c>
      <c r="AEF166" s="36">
        <v>6.8</v>
      </c>
      <c r="AEG166" s="36">
        <v>12.7</v>
      </c>
      <c r="AEH166" s="36">
        <v>3.8</v>
      </c>
      <c r="AEI166" s="36">
        <v>19.7</v>
      </c>
      <c r="AEJ166" s="36" t="s">
        <v>513</v>
      </c>
      <c r="AEK166" s="36">
        <v>8.6300000000000008</v>
      </c>
      <c r="AEL166" s="36">
        <v>11.23</v>
      </c>
      <c r="AEM166" s="36">
        <v>5.84</v>
      </c>
      <c r="AEN166" s="36">
        <v>19.03</v>
      </c>
      <c r="AEO166" s="36" t="s">
        <v>513</v>
      </c>
      <c r="AEP166" s="36">
        <v>10.5</v>
      </c>
      <c r="AEQ166" s="36">
        <v>14</v>
      </c>
      <c r="AER166" s="36">
        <v>10.5</v>
      </c>
      <c r="AES166" s="36">
        <v>19</v>
      </c>
      <c r="AET166" s="36" t="s">
        <v>513</v>
      </c>
    </row>
    <row r="167" spans="1:861" x14ac:dyDescent="0.2">
      <c r="A167" s="4">
        <v>137</v>
      </c>
      <c r="B167" s="5" t="s">
        <v>1090</v>
      </c>
      <c r="C167" s="26">
        <f t="shared" si="153"/>
        <v>378.62833333333333</v>
      </c>
      <c r="D167" s="4">
        <f t="shared" si="155"/>
        <v>5</v>
      </c>
      <c r="E167" s="35">
        <f t="shared" si="182"/>
        <v>383.62833333333333</v>
      </c>
      <c r="F167" s="4">
        <v>108517</v>
      </c>
      <c r="G167" s="5" t="s">
        <v>826</v>
      </c>
      <c r="H167" s="5" t="s">
        <v>827</v>
      </c>
      <c r="I167" s="5" t="s">
        <v>499</v>
      </c>
      <c r="J167" s="4" t="s">
        <v>500</v>
      </c>
      <c r="K167" s="5" t="s">
        <v>501</v>
      </c>
      <c r="L167" s="5" t="s">
        <v>1047</v>
      </c>
      <c r="M167" s="4" t="s">
        <v>504</v>
      </c>
      <c r="N167" s="5" t="s">
        <v>644</v>
      </c>
      <c r="O167" s="4" t="s">
        <v>1052</v>
      </c>
      <c r="Q167" s="6">
        <f>CHOOSE(MATCH(M167,{"P";"S";"ST2S";"STMG";"ES";"L";"DAEU";"STL";"STI2D";"SCI";"PA";"STAV"},0),0,100,15,0,5,0,0,10,0,20,10,10)</f>
        <v>100</v>
      </c>
      <c r="R167" s="4">
        <v>2</v>
      </c>
      <c r="S167" s="4">
        <v>1</v>
      </c>
      <c r="T167" s="4">
        <v>1</v>
      </c>
      <c r="U167" s="4">
        <f t="shared" si="156"/>
        <v>1</v>
      </c>
      <c r="V167" s="4">
        <v>4</v>
      </c>
      <c r="W167" s="10">
        <f t="shared" si="157"/>
        <v>40</v>
      </c>
      <c r="Y167" s="4" t="s">
        <v>568</v>
      </c>
      <c r="Z167" s="12">
        <f>CHOOSE(MATCH(Y167,{"Faible";"Moyen";"Assez bon";"Bon";"Très bon"},0),-5,0,0,5,10)</f>
        <v>5</v>
      </c>
      <c r="AA167" s="15">
        <v>12.87</v>
      </c>
      <c r="AB167" s="4">
        <v>13</v>
      </c>
      <c r="AC167" s="4">
        <v>10.66</v>
      </c>
      <c r="AD167" s="4">
        <f t="shared" si="158"/>
        <v>2.2099999999999991</v>
      </c>
      <c r="AE167" s="4">
        <f t="shared" si="159"/>
        <v>17</v>
      </c>
      <c r="AF167" s="12">
        <f t="shared" si="160"/>
        <v>60.03</v>
      </c>
      <c r="AG167" s="4">
        <v>13.95</v>
      </c>
      <c r="AH167" s="4">
        <v>13</v>
      </c>
      <c r="AI167" s="4">
        <v>12.55</v>
      </c>
      <c r="AJ167" s="4">
        <f t="shared" si="161"/>
        <v>1.3999999999999986</v>
      </c>
      <c r="AK167" s="4">
        <f t="shared" si="162"/>
        <v>17</v>
      </c>
      <c r="AL167" s="12">
        <f t="shared" si="163"/>
        <v>61.649999999999991</v>
      </c>
      <c r="AM167" s="5">
        <v>14</v>
      </c>
      <c r="AN167" s="4">
        <v>22</v>
      </c>
      <c r="AO167" s="4">
        <v>15</v>
      </c>
      <c r="AP167" s="4">
        <f t="shared" si="164"/>
        <v>-1</v>
      </c>
      <c r="AQ167" s="4">
        <f t="shared" si="154"/>
        <v>8</v>
      </c>
      <c r="AR167" s="12">
        <f t="shared" si="165"/>
        <v>48</v>
      </c>
      <c r="AS167" s="20">
        <f t="shared" si="166"/>
        <v>169.68</v>
      </c>
      <c r="AT167" s="4">
        <v>15</v>
      </c>
      <c r="AU167" s="4">
        <v>14</v>
      </c>
      <c r="AV167" s="4">
        <v>19</v>
      </c>
      <c r="AW167" s="24">
        <f t="shared" si="167"/>
        <v>193.68</v>
      </c>
      <c r="AX167" s="28">
        <f t="shared" si="168"/>
        <v>333.68</v>
      </c>
      <c r="AY167" s="41">
        <f t="shared" si="169"/>
        <v>9.9166666666666661</v>
      </c>
      <c r="AZ167" s="41">
        <f t="shared" si="170"/>
        <v>11.71</v>
      </c>
      <c r="BA167" s="9">
        <f t="shared" si="171"/>
        <v>-1.7933333333333348</v>
      </c>
      <c r="BB167" s="43">
        <f t="shared" si="172"/>
        <v>26.16333333333333</v>
      </c>
      <c r="BC167" s="41">
        <f t="shared" si="173"/>
        <v>10.266666666666667</v>
      </c>
      <c r="BD167" s="41">
        <f t="shared" si="174"/>
        <v>12.799999999999999</v>
      </c>
      <c r="BE167" s="9">
        <f t="shared" si="175"/>
        <v>-2.5333333333333314</v>
      </c>
      <c r="BF167" s="43">
        <f t="shared" si="176"/>
        <v>25.733333333333341</v>
      </c>
      <c r="BG167" s="41">
        <f t="shared" si="177"/>
        <v>13.266666666666667</v>
      </c>
      <c r="BH167" s="41">
        <f t="shared" si="178"/>
        <v>14.166666666666666</v>
      </c>
      <c r="BI167" s="9">
        <f t="shared" si="179"/>
        <v>-0.89999999999999858</v>
      </c>
      <c r="BJ167" s="43">
        <f t="shared" si="180"/>
        <v>38.000000000000007</v>
      </c>
      <c r="BK167" s="45">
        <f t="shared" si="181"/>
        <v>89.896666666666675</v>
      </c>
      <c r="BL167" s="36">
        <v>13.95</v>
      </c>
      <c r="BM167" s="36">
        <v>13</v>
      </c>
      <c r="BN167" s="36">
        <v>32</v>
      </c>
      <c r="BO167" s="36">
        <v>14</v>
      </c>
      <c r="BP167" s="36">
        <v>22</v>
      </c>
      <c r="BQ167" s="36">
        <v>32</v>
      </c>
      <c r="DZ167" s="36">
        <v>15</v>
      </c>
      <c r="EA167" s="36">
        <v>14</v>
      </c>
      <c r="EC167" s="36">
        <v>19</v>
      </c>
      <c r="EN167" s="36" t="s">
        <v>510</v>
      </c>
      <c r="EO167" s="36" t="s">
        <v>503</v>
      </c>
      <c r="EP167" s="36">
        <v>10</v>
      </c>
      <c r="EQ167" s="36" t="s">
        <v>504</v>
      </c>
      <c r="ER167" s="36" t="s">
        <v>506</v>
      </c>
      <c r="ES167" s="36">
        <v>1</v>
      </c>
      <c r="ET167" s="36" t="s">
        <v>511</v>
      </c>
      <c r="EU167" s="36">
        <v>2</v>
      </c>
      <c r="EV167" s="36" t="s">
        <v>512</v>
      </c>
      <c r="EW167" s="36">
        <v>12.87</v>
      </c>
      <c r="EX167" s="36">
        <v>10.66</v>
      </c>
      <c r="EY167" s="36">
        <v>2.2400000000000002</v>
      </c>
      <c r="EZ167" s="36">
        <v>17.22</v>
      </c>
      <c r="FA167" s="36" t="s">
        <v>513</v>
      </c>
      <c r="FB167" s="36">
        <v>13.95</v>
      </c>
      <c r="FC167" s="36">
        <v>12.55</v>
      </c>
      <c r="FD167" s="36">
        <v>5.14</v>
      </c>
      <c r="FE167" s="36">
        <v>19.14</v>
      </c>
      <c r="FF167" s="36" t="s">
        <v>513</v>
      </c>
      <c r="FG167" s="36">
        <v>14</v>
      </c>
      <c r="FH167" s="36">
        <v>15</v>
      </c>
      <c r="FI167" s="36">
        <v>9</v>
      </c>
      <c r="FJ167" s="36">
        <v>19</v>
      </c>
      <c r="FK167" s="36" t="s">
        <v>513</v>
      </c>
      <c r="TW167" s="36" t="s">
        <v>523</v>
      </c>
      <c r="TX167" s="36" t="s">
        <v>515</v>
      </c>
      <c r="TY167" s="36">
        <v>1</v>
      </c>
      <c r="TZ167" s="36" t="s">
        <v>504</v>
      </c>
      <c r="UA167" s="36" t="s">
        <v>506</v>
      </c>
      <c r="UB167" s="36">
        <v>1</v>
      </c>
      <c r="UC167" s="36" t="s">
        <v>511</v>
      </c>
      <c r="UD167" s="36">
        <v>3</v>
      </c>
      <c r="UE167" s="36" t="s">
        <v>516</v>
      </c>
      <c r="UF167" s="36">
        <v>12.01</v>
      </c>
      <c r="UG167" s="36">
        <v>11.81</v>
      </c>
      <c r="UH167" s="36">
        <v>3.66</v>
      </c>
      <c r="UI167" s="36">
        <v>17.84</v>
      </c>
      <c r="UJ167" s="36" t="s">
        <v>513</v>
      </c>
      <c r="UK167" s="36">
        <v>13.4</v>
      </c>
      <c r="UL167" s="36">
        <v>13.7</v>
      </c>
      <c r="UM167" s="36">
        <v>8.1</v>
      </c>
      <c r="UN167" s="36">
        <v>20</v>
      </c>
      <c r="UO167" s="36" t="s">
        <v>513</v>
      </c>
      <c r="UP167" s="36">
        <v>12.3</v>
      </c>
      <c r="UQ167" s="36">
        <v>12.8</v>
      </c>
      <c r="UR167" s="36">
        <v>9.5</v>
      </c>
      <c r="US167" s="36">
        <v>16.7</v>
      </c>
      <c r="UT167" s="36" t="s">
        <v>513</v>
      </c>
      <c r="ZF167" s="36">
        <v>7.06</v>
      </c>
      <c r="ZG167" s="36">
        <v>11.33</v>
      </c>
      <c r="ZH167" s="36">
        <v>2.38</v>
      </c>
      <c r="ZI167" s="36">
        <v>17.12</v>
      </c>
      <c r="ZJ167" s="36" t="s">
        <v>513</v>
      </c>
      <c r="ZK167" s="36">
        <v>10.6</v>
      </c>
      <c r="ZL167" s="36">
        <v>12.1</v>
      </c>
      <c r="ZM167" s="36">
        <v>6.2</v>
      </c>
      <c r="ZN167" s="36">
        <v>18.7</v>
      </c>
      <c r="ZO167" s="36" t="s">
        <v>513</v>
      </c>
      <c r="ZP167" s="36">
        <v>12.9</v>
      </c>
      <c r="ZQ167" s="36">
        <v>14.2</v>
      </c>
      <c r="ZR167" s="36">
        <v>11.2</v>
      </c>
      <c r="ZS167" s="36">
        <v>17.2</v>
      </c>
      <c r="ZT167" s="36" t="s">
        <v>513</v>
      </c>
      <c r="AEF167" s="36">
        <v>10.68</v>
      </c>
      <c r="AEG167" s="36">
        <v>11.99</v>
      </c>
      <c r="AEH167" s="36">
        <v>4.75</v>
      </c>
      <c r="AEI167" s="36">
        <v>18.96</v>
      </c>
      <c r="AEJ167" s="36" t="s">
        <v>513</v>
      </c>
      <c r="AEK167" s="36">
        <v>6.8</v>
      </c>
      <c r="AEL167" s="36">
        <v>12.6</v>
      </c>
      <c r="AEM167" s="36">
        <v>6.8</v>
      </c>
      <c r="AEN167" s="36">
        <v>18.2</v>
      </c>
      <c r="AEO167" s="36" t="s">
        <v>513</v>
      </c>
      <c r="AEP167" s="36">
        <v>14.6</v>
      </c>
      <c r="AEQ167" s="36">
        <v>15.5</v>
      </c>
      <c r="AER167" s="36">
        <v>12.3</v>
      </c>
      <c r="AES167" s="36">
        <v>19.600000000000001</v>
      </c>
      <c r="AET167" s="36" t="s">
        <v>513</v>
      </c>
    </row>
    <row r="168" spans="1:861" x14ac:dyDescent="0.2">
      <c r="A168" s="4">
        <v>137</v>
      </c>
      <c r="B168" s="5" t="s">
        <v>1091</v>
      </c>
      <c r="C168" s="26">
        <f t="shared" si="153"/>
        <v>506.00333333333327</v>
      </c>
      <c r="D168" s="4">
        <f t="shared" si="155"/>
        <v>10</v>
      </c>
      <c r="E168" s="35">
        <f t="shared" si="182"/>
        <v>516.00333333333333</v>
      </c>
      <c r="F168" s="4">
        <v>108518</v>
      </c>
      <c r="G168" s="5" t="s">
        <v>828</v>
      </c>
      <c r="H168" s="5" t="s">
        <v>829</v>
      </c>
      <c r="I168" s="5" t="s">
        <v>499</v>
      </c>
      <c r="J168" s="4" t="s">
        <v>500</v>
      </c>
      <c r="K168" s="5" t="s">
        <v>501</v>
      </c>
      <c r="L168" s="5" t="s">
        <v>1047</v>
      </c>
      <c r="M168" s="4" t="s">
        <v>504</v>
      </c>
      <c r="N168" s="5" t="s">
        <v>631</v>
      </c>
      <c r="O168" s="4" t="s">
        <v>1052</v>
      </c>
      <c r="Q168" s="6">
        <f>CHOOSE(MATCH(M168,{"P";"S";"ST2S";"STMG";"ES";"L";"DAEU";"STL";"STI2D";"SCI";"PA";"STAV"},0),0,100,15,0,5,0,0,10,0,20,10,10)</f>
        <v>100</v>
      </c>
      <c r="R168" s="4">
        <v>1</v>
      </c>
      <c r="S168" s="4">
        <v>1</v>
      </c>
      <c r="T168" s="4">
        <v>1</v>
      </c>
      <c r="U168" s="4">
        <f t="shared" si="156"/>
        <v>1</v>
      </c>
      <c r="V168" s="4">
        <v>4</v>
      </c>
      <c r="W168" s="10">
        <f t="shared" si="157"/>
        <v>50</v>
      </c>
      <c r="X168" s="5" t="s">
        <v>830</v>
      </c>
      <c r="Y168" s="4" t="s">
        <v>566</v>
      </c>
      <c r="Z168" s="12">
        <f>CHOOSE(MATCH(Y168,{"Faible";"Moyen";"Assez bon";"Bon";"Très bon"},0),-5,0,0,5,10)</f>
        <v>10</v>
      </c>
      <c r="AA168" s="15">
        <v>16.399999999999999</v>
      </c>
      <c r="AB168" s="4">
        <v>4</v>
      </c>
      <c r="AC168" s="4">
        <v>12.07</v>
      </c>
      <c r="AD168" s="4">
        <f t="shared" si="158"/>
        <v>4.3299999999999983</v>
      </c>
      <c r="AE168" s="4">
        <f t="shared" si="159"/>
        <v>26</v>
      </c>
      <c r="AF168" s="12">
        <f t="shared" si="160"/>
        <v>83.859999999999985</v>
      </c>
      <c r="AG168" s="4">
        <v>16</v>
      </c>
      <c r="AH168" s="4">
        <v>8</v>
      </c>
      <c r="AI168" s="4">
        <v>13.76</v>
      </c>
      <c r="AJ168" s="4">
        <f t="shared" si="161"/>
        <v>2.2400000000000002</v>
      </c>
      <c r="AK168" s="4">
        <f t="shared" si="162"/>
        <v>22</v>
      </c>
      <c r="AL168" s="12">
        <f t="shared" si="163"/>
        <v>74.48</v>
      </c>
      <c r="AM168" s="5">
        <v>18.829999999999998</v>
      </c>
      <c r="AN168" s="4">
        <v>1</v>
      </c>
      <c r="AO168" s="4">
        <v>13.77</v>
      </c>
      <c r="AP168" s="4">
        <f t="shared" si="164"/>
        <v>5.0599999999999987</v>
      </c>
      <c r="AQ168" s="4">
        <f t="shared" si="154"/>
        <v>29</v>
      </c>
      <c r="AR168" s="12">
        <f t="shared" si="165"/>
        <v>95.609999999999985</v>
      </c>
      <c r="AS168" s="20">
        <f t="shared" si="166"/>
        <v>253.94999999999996</v>
      </c>
      <c r="AT168" s="4">
        <v>13</v>
      </c>
      <c r="AU168" s="4">
        <v>17</v>
      </c>
      <c r="AV168" s="4">
        <v>18</v>
      </c>
      <c r="AW168" s="24">
        <f t="shared" si="167"/>
        <v>277.94999999999993</v>
      </c>
      <c r="AX168" s="28">
        <f t="shared" si="168"/>
        <v>427.94999999999993</v>
      </c>
      <c r="AY168" s="41">
        <f t="shared" si="169"/>
        <v>15.466666666666669</v>
      </c>
      <c r="AZ168" s="41">
        <f t="shared" si="170"/>
        <v>12.133333333333335</v>
      </c>
      <c r="BA168" s="9">
        <f t="shared" si="171"/>
        <v>3.3333333333333339</v>
      </c>
      <c r="BB168" s="43">
        <f t="shared" si="172"/>
        <v>53.066666666666677</v>
      </c>
      <c r="BC168" s="41">
        <f t="shared" si="173"/>
        <v>15.953333333333335</v>
      </c>
      <c r="BD168" s="41">
        <f t="shared" si="174"/>
        <v>12.780000000000001</v>
      </c>
      <c r="BE168" s="9">
        <f t="shared" si="175"/>
        <v>3.1733333333333338</v>
      </c>
      <c r="BF168" s="43">
        <f t="shared" si="176"/>
        <v>54.206666666666678</v>
      </c>
      <c r="BG168" s="41">
        <f t="shared" si="177"/>
        <v>15.166666666666666</v>
      </c>
      <c r="BH168" s="41">
        <f t="shared" si="178"/>
        <v>13.5</v>
      </c>
      <c r="BI168" s="9">
        <f t="shared" si="179"/>
        <v>1.6666666666666661</v>
      </c>
      <c r="BJ168" s="43">
        <f t="shared" si="180"/>
        <v>48.833333333333329</v>
      </c>
      <c r="BK168" s="45">
        <f t="shared" si="181"/>
        <v>156.10666666666668</v>
      </c>
      <c r="BL168" s="36">
        <v>16</v>
      </c>
      <c r="BM168" s="36">
        <v>8</v>
      </c>
      <c r="BN168" s="36">
        <v>29</v>
      </c>
      <c r="BO168" s="36">
        <v>18.829999999999998</v>
      </c>
      <c r="BP168" s="36">
        <v>1</v>
      </c>
      <c r="BQ168" s="36">
        <v>29</v>
      </c>
      <c r="DZ168" s="36">
        <v>13</v>
      </c>
      <c r="EA168" s="36">
        <v>17</v>
      </c>
      <c r="EC168" s="36">
        <v>18</v>
      </c>
      <c r="EN168" s="36" t="s">
        <v>510</v>
      </c>
      <c r="EO168" s="36" t="s">
        <v>503</v>
      </c>
      <c r="EP168" s="36">
        <v>10</v>
      </c>
      <c r="EQ168" s="36" t="s">
        <v>504</v>
      </c>
      <c r="ER168" s="36" t="s">
        <v>506</v>
      </c>
      <c r="ES168" s="36">
        <v>1</v>
      </c>
      <c r="ET168" s="36" t="s">
        <v>511</v>
      </c>
      <c r="EU168" s="36">
        <v>2</v>
      </c>
      <c r="EV168" s="36" t="s">
        <v>512</v>
      </c>
      <c r="EW168" s="36">
        <v>16.399999999999999</v>
      </c>
      <c r="EX168" s="36">
        <v>12.07</v>
      </c>
      <c r="EY168" s="36">
        <v>6.13</v>
      </c>
      <c r="EZ168" s="36">
        <v>17.809999999999999</v>
      </c>
      <c r="FA168" s="36" t="s">
        <v>513</v>
      </c>
      <c r="FB168" s="36">
        <v>16</v>
      </c>
      <c r="FC168" s="36">
        <v>13.76</v>
      </c>
      <c r="FD168" s="36">
        <v>8.5</v>
      </c>
      <c r="FE168" s="36">
        <v>20</v>
      </c>
      <c r="FF168" s="36" t="s">
        <v>513</v>
      </c>
      <c r="FG168" s="36">
        <v>18.829999999999998</v>
      </c>
      <c r="FH168" s="36">
        <v>13.77</v>
      </c>
      <c r="FI168" s="36">
        <v>8.58</v>
      </c>
      <c r="FJ168" s="36">
        <v>18.829999999999998</v>
      </c>
      <c r="FK168" s="36" t="s">
        <v>513</v>
      </c>
      <c r="TW168" s="36" t="s">
        <v>523</v>
      </c>
      <c r="TX168" s="36" t="s">
        <v>515</v>
      </c>
      <c r="TY168" s="36">
        <v>1</v>
      </c>
      <c r="TZ168" s="36" t="s">
        <v>504</v>
      </c>
      <c r="UA168" s="36" t="s">
        <v>506</v>
      </c>
      <c r="UB168" s="36">
        <v>1</v>
      </c>
      <c r="UC168" s="36" t="s">
        <v>511</v>
      </c>
      <c r="UD168" s="36">
        <v>3</v>
      </c>
      <c r="UE168" s="36" t="s">
        <v>516</v>
      </c>
      <c r="UF168" s="36">
        <v>15.9</v>
      </c>
      <c r="UG168" s="36">
        <v>11.9</v>
      </c>
      <c r="UH168" s="36">
        <v>6.1</v>
      </c>
      <c r="UI168" s="36">
        <v>19.7</v>
      </c>
      <c r="UJ168" s="36" t="s">
        <v>513</v>
      </c>
      <c r="UK168" s="36">
        <v>18.05</v>
      </c>
      <c r="UL168" s="36">
        <v>13.78</v>
      </c>
      <c r="UM168" s="36">
        <v>6.84</v>
      </c>
      <c r="UN168" s="36">
        <v>18.97</v>
      </c>
      <c r="UO168" s="36" t="s">
        <v>513</v>
      </c>
      <c r="UP168" s="36">
        <v>15.5</v>
      </c>
      <c r="UQ168" s="36">
        <v>13.5</v>
      </c>
      <c r="UR168" s="36">
        <v>9.5</v>
      </c>
      <c r="US168" s="36">
        <v>18</v>
      </c>
      <c r="UT168" s="36" t="s">
        <v>513</v>
      </c>
      <c r="ZF168" s="36">
        <v>13.9</v>
      </c>
      <c r="ZG168" s="36">
        <v>11.8</v>
      </c>
      <c r="ZH168" s="36">
        <v>4.3</v>
      </c>
      <c r="ZI168" s="36">
        <v>19.5</v>
      </c>
      <c r="ZJ168" s="36" t="s">
        <v>513</v>
      </c>
      <c r="ZK168" s="36">
        <v>15.68</v>
      </c>
      <c r="ZL168" s="36">
        <v>13.33</v>
      </c>
      <c r="ZM168" s="36">
        <v>5.25</v>
      </c>
      <c r="ZN168" s="36">
        <v>18.829999999999998</v>
      </c>
      <c r="ZO168" s="36" t="s">
        <v>513</v>
      </c>
      <c r="ZP168" s="36">
        <v>13</v>
      </c>
      <c r="ZQ168" s="36">
        <v>13</v>
      </c>
      <c r="ZR168" s="36">
        <v>7</v>
      </c>
      <c r="ZS168" s="36">
        <v>16.5</v>
      </c>
      <c r="ZT168" s="36" t="s">
        <v>513</v>
      </c>
      <c r="AEF168" s="36">
        <v>16.600000000000001</v>
      </c>
      <c r="AEG168" s="36">
        <v>12.7</v>
      </c>
      <c r="AEH168" s="36">
        <v>3.8</v>
      </c>
      <c r="AEI168" s="36">
        <v>19.7</v>
      </c>
      <c r="AEJ168" s="36" t="s">
        <v>513</v>
      </c>
      <c r="AEK168" s="36">
        <v>14.13</v>
      </c>
      <c r="AEL168" s="36">
        <v>11.23</v>
      </c>
      <c r="AEM168" s="36">
        <v>5.84</v>
      </c>
      <c r="AEN168" s="36">
        <v>19.03</v>
      </c>
      <c r="AEO168" s="36" t="s">
        <v>513</v>
      </c>
      <c r="AEP168" s="36">
        <v>17</v>
      </c>
      <c r="AEQ168" s="36">
        <v>14</v>
      </c>
      <c r="AER168" s="36">
        <v>10.5</v>
      </c>
      <c r="AES168" s="36">
        <v>19</v>
      </c>
      <c r="AET168" s="36" t="s">
        <v>513</v>
      </c>
    </row>
    <row r="169" spans="1:861" x14ac:dyDescent="0.2">
      <c r="A169" s="4">
        <v>137</v>
      </c>
      <c r="B169" s="5" t="s">
        <v>1091</v>
      </c>
      <c r="C169" s="26">
        <f t="shared" si="153"/>
        <v>461.94499999999994</v>
      </c>
      <c r="D169" s="4">
        <f t="shared" si="155"/>
        <v>10</v>
      </c>
      <c r="E169" s="35">
        <f t="shared" si="182"/>
        <v>471.94499999999994</v>
      </c>
      <c r="F169" s="4">
        <v>108520</v>
      </c>
      <c r="G169" s="5" t="s">
        <v>831</v>
      </c>
      <c r="H169" s="5" t="s">
        <v>832</v>
      </c>
      <c r="I169" s="5" t="s">
        <v>527</v>
      </c>
      <c r="J169" s="4" t="s">
        <v>500</v>
      </c>
      <c r="K169" s="5" t="s">
        <v>501</v>
      </c>
      <c r="L169" s="5" t="s">
        <v>1047</v>
      </c>
      <c r="M169" s="4" t="s">
        <v>504</v>
      </c>
      <c r="N169" s="5" t="s">
        <v>833</v>
      </c>
      <c r="O169" s="4" t="s">
        <v>1052</v>
      </c>
      <c r="Q169" s="6">
        <f>CHOOSE(MATCH(M169,{"P";"S";"ST2S";"STMG";"ES";"L";"DAEU";"STL";"STI2D";"SCI";"PA";"STAV"},0),0,100,15,0,5,0,0,10,0,20,10,10)</f>
        <v>100</v>
      </c>
      <c r="R169" s="4">
        <v>2</v>
      </c>
      <c r="S169" s="4">
        <v>1</v>
      </c>
      <c r="T169" s="4">
        <v>1</v>
      </c>
      <c r="U169" s="4">
        <f t="shared" si="156"/>
        <v>1</v>
      </c>
      <c r="V169" s="4">
        <v>4</v>
      </c>
      <c r="W169" s="10">
        <f t="shared" si="157"/>
        <v>40</v>
      </c>
      <c r="Y169" s="4" t="s">
        <v>566</v>
      </c>
      <c r="Z169" s="12">
        <f>CHOOSE(MATCH(Y169,{"Faible";"Moyen";"Assez bon";"Bon";"Très bon"},0),-5,0,0,5,10)</f>
        <v>10</v>
      </c>
      <c r="AA169" s="15">
        <v>15.5</v>
      </c>
      <c r="AB169" s="4">
        <v>11</v>
      </c>
      <c r="AC169" s="4">
        <v>15.25</v>
      </c>
      <c r="AD169" s="4">
        <f t="shared" si="158"/>
        <v>0.25</v>
      </c>
      <c r="AE169" s="4">
        <f t="shared" si="159"/>
        <v>19</v>
      </c>
      <c r="AF169" s="12">
        <f t="shared" si="160"/>
        <v>66</v>
      </c>
      <c r="AG169" s="4">
        <v>16.57</v>
      </c>
      <c r="AH169" s="4">
        <v>5</v>
      </c>
      <c r="AI169" s="4">
        <v>13.6</v>
      </c>
      <c r="AJ169" s="4">
        <f t="shared" si="161"/>
        <v>2.9700000000000006</v>
      </c>
      <c r="AK169" s="4">
        <f t="shared" si="162"/>
        <v>25</v>
      </c>
      <c r="AL169" s="12">
        <f t="shared" si="163"/>
        <v>80.650000000000006</v>
      </c>
      <c r="AM169" s="5">
        <v>16.5</v>
      </c>
      <c r="AN169" s="4">
        <v>4</v>
      </c>
      <c r="AO169" s="4">
        <v>14.5</v>
      </c>
      <c r="AP169" s="4">
        <f t="shared" si="164"/>
        <v>2</v>
      </c>
      <c r="AQ169" s="4">
        <f t="shared" si="154"/>
        <v>26</v>
      </c>
      <c r="AR169" s="12">
        <f t="shared" si="165"/>
        <v>79.5</v>
      </c>
      <c r="AS169" s="20">
        <f t="shared" si="166"/>
        <v>226.15</v>
      </c>
      <c r="AT169" s="4">
        <v>15</v>
      </c>
      <c r="AU169" s="4">
        <v>14</v>
      </c>
      <c r="AV169" s="4">
        <v>18</v>
      </c>
      <c r="AW169" s="24">
        <f t="shared" si="167"/>
        <v>249.65</v>
      </c>
      <c r="AX169" s="28">
        <f t="shared" si="168"/>
        <v>389.65</v>
      </c>
      <c r="AY169" s="41">
        <f t="shared" si="169"/>
        <v>14.573333333333332</v>
      </c>
      <c r="AZ169" s="41">
        <f t="shared" si="170"/>
        <v>13.270000000000001</v>
      </c>
      <c r="BA169" s="9">
        <f t="shared" si="171"/>
        <v>1.303333333333331</v>
      </c>
      <c r="BB169" s="43">
        <f t="shared" si="172"/>
        <v>46.326666666666661</v>
      </c>
      <c r="BC169" s="41">
        <f t="shared" si="173"/>
        <v>13.829999999999998</v>
      </c>
      <c r="BD169" s="41">
        <f t="shared" si="174"/>
        <v>12.96</v>
      </c>
      <c r="BE169" s="9">
        <f t="shared" si="175"/>
        <v>0.86999999999999744</v>
      </c>
      <c r="BF169" s="43">
        <f t="shared" si="176"/>
        <v>43.22999999999999</v>
      </c>
      <c r="BG169" s="41">
        <f t="shared" si="177"/>
        <v>16.033333333333335</v>
      </c>
      <c r="BH169" s="41">
        <f t="shared" si="178"/>
        <v>12.566666666666665</v>
      </c>
      <c r="BI169" s="9">
        <f t="shared" si="179"/>
        <v>3.4666666666666703</v>
      </c>
      <c r="BJ169" s="43">
        <f t="shared" si="180"/>
        <v>55.033333333333346</v>
      </c>
      <c r="BK169" s="45">
        <f t="shared" si="181"/>
        <v>144.58999999999997</v>
      </c>
      <c r="BL169" s="36">
        <v>16.57</v>
      </c>
      <c r="BM169" s="36">
        <v>5</v>
      </c>
      <c r="BN169" s="36">
        <v>25</v>
      </c>
      <c r="BO169" s="36">
        <v>16.5</v>
      </c>
      <c r="BP169" s="36">
        <v>4</v>
      </c>
      <c r="BQ169" s="36">
        <v>25</v>
      </c>
      <c r="DZ169" s="36">
        <v>15</v>
      </c>
      <c r="EA169" s="36">
        <v>14</v>
      </c>
      <c r="EC169" s="36">
        <v>18</v>
      </c>
      <c r="EN169" s="36" t="s">
        <v>510</v>
      </c>
      <c r="EO169" s="36" t="s">
        <v>503</v>
      </c>
      <c r="EP169" s="36">
        <v>10</v>
      </c>
      <c r="EQ169" s="36" t="s">
        <v>504</v>
      </c>
      <c r="ER169" s="36" t="s">
        <v>506</v>
      </c>
      <c r="ES169" s="36">
        <v>1</v>
      </c>
      <c r="ET169" s="36" t="s">
        <v>511</v>
      </c>
      <c r="EU169" s="36">
        <v>2</v>
      </c>
      <c r="EV169" s="36" t="s">
        <v>512</v>
      </c>
      <c r="EW169" s="36">
        <v>15.5</v>
      </c>
      <c r="EX169" s="36">
        <v>15.25</v>
      </c>
      <c r="EY169" s="36">
        <v>9.1999999999999993</v>
      </c>
      <c r="EZ169" s="36">
        <v>18.399999999999999</v>
      </c>
      <c r="FA169" s="36" t="s">
        <v>513</v>
      </c>
      <c r="FB169" s="36">
        <v>16.57</v>
      </c>
      <c r="FC169" s="36">
        <v>13.6</v>
      </c>
      <c r="FD169" s="36">
        <v>7.71</v>
      </c>
      <c r="FE169" s="36">
        <v>19.18</v>
      </c>
      <c r="FF169" s="36" t="s">
        <v>513</v>
      </c>
      <c r="FG169" s="36">
        <v>16.5</v>
      </c>
      <c r="FH169" s="36">
        <v>14.5</v>
      </c>
      <c r="FI169" s="36">
        <v>9.5</v>
      </c>
      <c r="FJ169" s="36">
        <v>19</v>
      </c>
      <c r="FK169" s="36" t="s">
        <v>513</v>
      </c>
      <c r="TW169" s="36" t="s">
        <v>523</v>
      </c>
      <c r="TX169" s="36" t="s">
        <v>515</v>
      </c>
      <c r="TY169" s="36">
        <v>1</v>
      </c>
      <c r="TZ169" s="36" t="s">
        <v>504</v>
      </c>
      <c r="UA169" s="36" t="s">
        <v>506</v>
      </c>
      <c r="UB169" s="36">
        <v>1</v>
      </c>
      <c r="UC169" s="36" t="s">
        <v>511</v>
      </c>
      <c r="UD169" s="36">
        <v>3</v>
      </c>
      <c r="UE169" s="36" t="s">
        <v>516</v>
      </c>
      <c r="UF169" s="36">
        <v>15.48</v>
      </c>
      <c r="UG169" s="36">
        <v>12.85</v>
      </c>
      <c r="UH169" s="36">
        <v>4.96</v>
      </c>
      <c r="UI169" s="36">
        <v>18.78</v>
      </c>
      <c r="UJ169" s="36" t="s">
        <v>513</v>
      </c>
      <c r="UK169" s="36">
        <v>13.6</v>
      </c>
      <c r="UL169" s="36">
        <v>12.88</v>
      </c>
      <c r="UM169" s="36">
        <v>7.65</v>
      </c>
      <c r="UN169" s="36">
        <v>17.21</v>
      </c>
      <c r="UO169" s="36" t="s">
        <v>513</v>
      </c>
      <c r="UP169" s="36">
        <v>16.3</v>
      </c>
      <c r="UQ169" s="36">
        <v>13.7</v>
      </c>
      <c r="UR169" s="36">
        <v>10</v>
      </c>
      <c r="US169" s="36">
        <v>17.8</v>
      </c>
      <c r="UT169" s="36" t="s">
        <v>513</v>
      </c>
      <c r="ZF169" s="36">
        <v>15.19</v>
      </c>
      <c r="ZG169" s="36">
        <v>13.33</v>
      </c>
      <c r="ZH169" s="36">
        <v>4.38</v>
      </c>
      <c r="ZI169" s="36">
        <v>18.05</v>
      </c>
      <c r="ZJ169" s="36" t="s">
        <v>513</v>
      </c>
      <c r="ZK169" s="36">
        <v>15.62</v>
      </c>
      <c r="ZL169" s="36">
        <v>13.75</v>
      </c>
      <c r="ZM169" s="36">
        <v>4.68</v>
      </c>
      <c r="ZN169" s="36">
        <v>18.559999999999999</v>
      </c>
      <c r="ZO169" s="36" t="s">
        <v>513</v>
      </c>
      <c r="ZP169" s="36">
        <v>17.2</v>
      </c>
      <c r="ZQ169" s="36">
        <v>12.6</v>
      </c>
      <c r="ZR169" s="36">
        <v>5.4</v>
      </c>
      <c r="ZS169" s="36">
        <v>19.8</v>
      </c>
      <c r="ZT169" s="36" t="s">
        <v>513</v>
      </c>
      <c r="AEF169" s="36">
        <v>13.05</v>
      </c>
      <c r="AEG169" s="36">
        <v>13.63</v>
      </c>
      <c r="AEH169" s="36">
        <v>6.55</v>
      </c>
      <c r="AEI169" s="36">
        <v>19.47</v>
      </c>
      <c r="AEJ169" s="36" t="s">
        <v>513</v>
      </c>
      <c r="AEK169" s="36">
        <v>12.27</v>
      </c>
      <c r="AEL169" s="36">
        <v>12.25</v>
      </c>
      <c r="AEM169" s="36">
        <v>3.63</v>
      </c>
      <c r="AEN169" s="36">
        <v>17.25</v>
      </c>
      <c r="AEO169" s="36" t="s">
        <v>513</v>
      </c>
      <c r="AEP169" s="36">
        <v>14.6</v>
      </c>
      <c r="AEQ169" s="36">
        <v>11.4</v>
      </c>
      <c r="AER169" s="36">
        <v>6.8</v>
      </c>
      <c r="AES169" s="36">
        <v>16.600000000000001</v>
      </c>
      <c r="AET169" s="36" t="s">
        <v>513</v>
      </c>
    </row>
    <row r="170" spans="1:861" x14ac:dyDescent="0.2">
      <c r="A170" s="4">
        <v>137</v>
      </c>
      <c r="B170" s="5" t="s">
        <v>1090</v>
      </c>
      <c r="C170" s="26">
        <f t="shared" si="153"/>
        <v>270.06642857142862</v>
      </c>
      <c r="D170" s="4">
        <f t="shared" si="155"/>
        <v>10</v>
      </c>
      <c r="E170" s="35">
        <f t="shared" si="182"/>
        <v>280.06642857142862</v>
      </c>
      <c r="F170" s="4">
        <v>108522</v>
      </c>
      <c r="G170" s="5" t="s">
        <v>834</v>
      </c>
      <c r="H170" s="5" t="s">
        <v>835</v>
      </c>
      <c r="I170" s="5" t="s">
        <v>527</v>
      </c>
      <c r="J170" s="4" t="s">
        <v>500</v>
      </c>
      <c r="K170" s="5" t="s">
        <v>501</v>
      </c>
      <c r="L170" s="5" t="s">
        <v>1047</v>
      </c>
      <c r="M170" s="4" t="s">
        <v>504</v>
      </c>
      <c r="N170" s="5" t="s">
        <v>631</v>
      </c>
      <c r="O170" s="4" t="s">
        <v>1052</v>
      </c>
      <c r="Q170" s="6">
        <f>CHOOSE(MATCH(M170,{"P";"S";"ST2S";"STMG";"ES";"L";"DAEU";"STL";"STI2D";"SCI";"PA";"STAV"},0),0,100,15,0,5,0,0,10,0,20,10,10)</f>
        <v>100</v>
      </c>
      <c r="R170" s="4">
        <v>2</v>
      </c>
      <c r="S170" s="4">
        <v>1</v>
      </c>
      <c r="T170" s="4">
        <v>2</v>
      </c>
      <c r="U170" s="4">
        <f t="shared" si="156"/>
        <v>2</v>
      </c>
      <c r="V170" s="4">
        <v>3</v>
      </c>
      <c r="W170" s="10">
        <f t="shared" si="157"/>
        <v>28.571428571428573</v>
      </c>
      <c r="X170" s="5" t="s">
        <v>836</v>
      </c>
      <c r="Y170" s="4" t="s">
        <v>566</v>
      </c>
      <c r="Z170" s="12">
        <f>CHOOSE(MATCH(Y170,{"Faible";"Moyen";"Assez bon";"Bon";"Très bon"},0),-5,0,0,5,10)</f>
        <v>10</v>
      </c>
      <c r="AA170" s="15">
        <v>9.3800000000000008</v>
      </c>
      <c r="AB170" s="4">
        <v>25</v>
      </c>
      <c r="AC170" s="4">
        <v>12.07</v>
      </c>
      <c r="AD170" s="4">
        <f t="shared" si="158"/>
        <v>-2.6899999999999995</v>
      </c>
      <c r="AE170" s="4">
        <f t="shared" si="159"/>
        <v>5</v>
      </c>
      <c r="AF170" s="12">
        <f t="shared" si="160"/>
        <v>27.76</v>
      </c>
      <c r="AG170" s="4">
        <v>10.5</v>
      </c>
      <c r="AH170" s="4">
        <v>22</v>
      </c>
      <c r="AI170" s="4">
        <v>13.76</v>
      </c>
      <c r="AJ170" s="4">
        <f t="shared" si="161"/>
        <v>-3.26</v>
      </c>
      <c r="AK170" s="4">
        <f t="shared" si="162"/>
        <v>8</v>
      </c>
      <c r="AL170" s="12">
        <f t="shared" si="163"/>
        <v>32.980000000000004</v>
      </c>
      <c r="AM170" s="5">
        <v>11</v>
      </c>
      <c r="AN170" s="4">
        <v>24</v>
      </c>
      <c r="AO170" s="4">
        <v>13.77</v>
      </c>
      <c r="AP170" s="4">
        <f t="shared" si="164"/>
        <v>-2.7699999999999996</v>
      </c>
      <c r="AQ170" s="4">
        <f t="shared" si="154"/>
        <v>6</v>
      </c>
      <c r="AR170" s="12">
        <f t="shared" si="165"/>
        <v>33.46</v>
      </c>
      <c r="AS170" s="20">
        <f t="shared" si="166"/>
        <v>94.200000000000017</v>
      </c>
      <c r="AT170" s="4">
        <v>7</v>
      </c>
      <c r="AU170" s="4">
        <v>9</v>
      </c>
      <c r="AV170" s="4">
        <v>15</v>
      </c>
      <c r="AW170" s="24">
        <f t="shared" si="167"/>
        <v>109.70000000000002</v>
      </c>
      <c r="AX170" s="28">
        <f t="shared" si="168"/>
        <v>238.2714285714286</v>
      </c>
      <c r="AY170" s="41">
        <f t="shared" si="169"/>
        <v>7.66</v>
      </c>
      <c r="AZ170" s="41">
        <f t="shared" si="170"/>
        <v>13.270000000000001</v>
      </c>
      <c r="BA170" s="9">
        <f t="shared" si="171"/>
        <v>-5.6100000000000012</v>
      </c>
      <c r="BB170" s="43">
        <f t="shared" si="172"/>
        <v>11.759999999999998</v>
      </c>
      <c r="BC170" s="41">
        <f t="shared" si="173"/>
        <v>11.410000000000002</v>
      </c>
      <c r="BD170" s="41">
        <f t="shared" si="174"/>
        <v>12.96</v>
      </c>
      <c r="BE170" s="9">
        <f t="shared" si="175"/>
        <v>-1.5499999999999989</v>
      </c>
      <c r="BF170" s="43">
        <f t="shared" si="176"/>
        <v>31.130000000000006</v>
      </c>
      <c r="BG170" s="41">
        <f t="shared" si="177"/>
        <v>9.1666666666666661</v>
      </c>
      <c r="BH170" s="41">
        <f t="shared" si="178"/>
        <v>12.566666666666665</v>
      </c>
      <c r="BI170" s="9">
        <f t="shared" si="179"/>
        <v>-3.3999999999999986</v>
      </c>
      <c r="BJ170" s="43">
        <f t="shared" si="180"/>
        <v>20.700000000000003</v>
      </c>
      <c r="BK170" s="45">
        <f t="shared" si="181"/>
        <v>63.59</v>
      </c>
      <c r="BL170" s="36">
        <v>10.5</v>
      </c>
      <c r="BM170" s="36">
        <v>22</v>
      </c>
      <c r="BN170" s="36">
        <v>29</v>
      </c>
      <c r="BO170" s="36">
        <v>11</v>
      </c>
      <c r="BP170" s="36">
        <v>24</v>
      </c>
      <c r="BQ170" s="36">
        <v>29</v>
      </c>
      <c r="DZ170" s="36">
        <v>7</v>
      </c>
      <c r="EA170" s="36">
        <v>9</v>
      </c>
      <c r="EC170" s="36">
        <v>15</v>
      </c>
      <c r="EN170" s="36" t="s">
        <v>510</v>
      </c>
      <c r="EO170" s="36" t="s">
        <v>503</v>
      </c>
      <c r="EP170" s="36">
        <v>10</v>
      </c>
      <c r="EQ170" s="36" t="s">
        <v>504</v>
      </c>
      <c r="ER170" s="36" t="s">
        <v>506</v>
      </c>
      <c r="ES170" s="36">
        <v>1</v>
      </c>
      <c r="ET170" s="36" t="s">
        <v>511</v>
      </c>
      <c r="EU170" s="36">
        <v>2</v>
      </c>
      <c r="EV170" s="36" t="s">
        <v>512</v>
      </c>
      <c r="EW170" s="36">
        <v>9.3800000000000008</v>
      </c>
      <c r="EX170" s="36">
        <v>12.07</v>
      </c>
      <c r="EY170" s="36">
        <v>6.13</v>
      </c>
      <c r="EZ170" s="36">
        <v>17.809999999999999</v>
      </c>
      <c r="FA170" s="36" t="s">
        <v>513</v>
      </c>
      <c r="FB170" s="36">
        <v>10.5</v>
      </c>
      <c r="FC170" s="36">
        <v>13.76</v>
      </c>
      <c r="FD170" s="36">
        <v>8.5</v>
      </c>
      <c r="FE170" s="36">
        <v>20</v>
      </c>
      <c r="FF170" s="36" t="s">
        <v>513</v>
      </c>
      <c r="FG170" s="36">
        <v>11</v>
      </c>
      <c r="FH170" s="36">
        <v>13.77</v>
      </c>
      <c r="FI170" s="36">
        <v>8.58</v>
      </c>
      <c r="FJ170" s="36">
        <v>18.829999999999998</v>
      </c>
      <c r="FK170" s="36" t="s">
        <v>513</v>
      </c>
      <c r="TW170" s="36" t="s">
        <v>523</v>
      </c>
      <c r="TX170" s="36" t="s">
        <v>515</v>
      </c>
      <c r="TY170" s="36">
        <v>1</v>
      </c>
      <c r="TZ170" s="36" t="s">
        <v>504</v>
      </c>
      <c r="UA170" s="36" t="s">
        <v>506</v>
      </c>
      <c r="UB170" s="36">
        <v>1</v>
      </c>
      <c r="UC170" s="36" t="s">
        <v>511</v>
      </c>
      <c r="UD170" s="36">
        <v>3</v>
      </c>
      <c r="UE170" s="36" t="s">
        <v>516</v>
      </c>
      <c r="UF170" s="36">
        <v>7.35</v>
      </c>
      <c r="UG170" s="36">
        <v>12.85</v>
      </c>
      <c r="UH170" s="36">
        <v>4.96</v>
      </c>
      <c r="UI170" s="36">
        <v>18.78</v>
      </c>
      <c r="UJ170" s="36" t="s">
        <v>513</v>
      </c>
      <c r="UK170" s="36">
        <v>11.38</v>
      </c>
      <c r="UL170" s="36">
        <v>12.88</v>
      </c>
      <c r="UM170" s="36">
        <v>7.65</v>
      </c>
      <c r="UN170" s="36">
        <v>17.21</v>
      </c>
      <c r="UO170" s="36" t="s">
        <v>513</v>
      </c>
      <c r="UP170" s="36">
        <v>12.4</v>
      </c>
      <c r="UQ170" s="36">
        <v>13.7</v>
      </c>
      <c r="UR170" s="36">
        <v>10</v>
      </c>
      <c r="US170" s="36">
        <v>17.8</v>
      </c>
      <c r="UT170" s="36" t="s">
        <v>513</v>
      </c>
      <c r="ZF170" s="36">
        <v>7.85</v>
      </c>
      <c r="ZG170" s="36">
        <v>13.33</v>
      </c>
      <c r="ZH170" s="36">
        <v>4.38</v>
      </c>
      <c r="ZI170" s="36">
        <v>18.05</v>
      </c>
      <c r="ZJ170" s="36" t="s">
        <v>513</v>
      </c>
      <c r="ZK170" s="36">
        <v>11.9</v>
      </c>
      <c r="ZL170" s="36">
        <v>13.75</v>
      </c>
      <c r="ZM170" s="36">
        <v>4.68</v>
      </c>
      <c r="ZN170" s="36">
        <v>18.559999999999999</v>
      </c>
      <c r="ZO170" s="36" t="s">
        <v>513</v>
      </c>
      <c r="ZP170" s="36">
        <v>7.4</v>
      </c>
      <c r="ZQ170" s="36">
        <v>12.6</v>
      </c>
      <c r="ZR170" s="36">
        <v>5.4</v>
      </c>
      <c r="ZS170" s="36">
        <v>19.8</v>
      </c>
      <c r="ZT170" s="36" t="s">
        <v>513</v>
      </c>
      <c r="AEF170" s="36">
        <v>7.78</v>
      </c>
      <c r="AEG170" s="36">
        <v>13.63</v>
      </c>
      <c r="AEH170" s="36">
        <v>6.55</v>
      </c>
      <c r="AEI170" s="36">
        <v>19.47</v>
      </c>
      <c r="AEJ170" s="36" t="s">
        <v>513</v>
      </c>
      <c r="AEK170" s="36">
        <v>10.95</v>
      </c>
      <c r="AEL170" s="36">
        <v>12.25</v>
      </c>
      <c r="AEM170" s="36">
        <v>3.63</v>
      </c>
      <c r="AEN170" s="36">
        <v>17.25</v>
      </c>
      <c r="AEO170" s="36" t="s">
        <v>513</v>
      </c>
      <c r="AEP170" s="36">
        <v>7.7</v>
      </c>
      <c r="AEQ170" s="36">
        <v>11.4</v>
      </c>
      <c r="AER170" s="36">
        <v>6.8</v>
      </c>
      <c r="AES170" s="36">
        <v>16.600000000000001</v>
      </c>
      <c r="AET170" s="36" t="s">
        <v>513</v>
      </c>
    </row>
    <row r="171" spans="1:861" x14ac:dyDescent="0.2">
      <c r="A171" s="4">
        <v>137</v>
      </c>
      <c r="B171" s="5" t="s">
        <v>1090</v>
      </c>
      <c r="C171" s="26">
        <f t="shared" si="153"/>
        <v>362.41142857142859</v>
      </c>
      <c r="D171" s="4">
        <f t="shared" si="155"/>
        <v>0</v>
      </c>
      <c r="E171" s="35">
        <f t="shared" si="182"/>
        <v>362.41142857142859</v>
      </c>
      <c r="F171" s="4">
        <v>108527</v>
      </c>
      <c r="G171" s="5" t="s">
        <v>837</v>
      </c>
      <c r="H171" s="5" t="s">
        <v>838</v>
      </c>
      <c r="I171" s="5" t="s">
        <v>499</v>
      </c>
      <c r="J171" s="4" t="s">
        <v>500</v>
      </c>
      <c r="K171" s="5" t="s">
        <v>501</v>
      </c>
      <c r="L171" s="5" t="s">
        <v>1047</v>
      </c>
      <c r="M171" s="4" t="s">
        <v>504</v>
      </c>
      <c r="N171" s="5" t="s">
        <v>608</v>
      </c>
      <c r="O171" s="4" t="s">
        <v>1052</v>
      </c>
      <c r="Q171" s="6">
        <f>CHOOSE(MATCH(M171,{"P";"S";"ST2S";"STMG";"ES";"L";"DAEU";"STL";"STI2D";"SCI";"PA";"STAV"},0),0,100,15,0,5,0,0,10,0,20,10,10)</f>
        <v>100</v>
      </c>
      <c r="R171" s="4">
        <v>2</v>
      </c>
      <c r="S171" s="4">
        <v>2</v>
      </c>
      <c r="T171" s="4">
        <v>2</v>
      </c>
      <c r="U171" s="4">
        <f t="shared" si="156"/>
        <v>1</v>
      </c>
      <c r="V171" s="4">
        <v>4</v>
      </c>
      <c r="W171" s="10">
        <f t="shared" si="157"/>
        <v>28.571428571428573</v>
      </c>
      <c r="X171" s="5" t="s">
        <v>839</v>
      </c>
      <c r="Y171" s="4" t="s">
        <v>509</v>
      </c>
      <c r="Z171" s="12">
        <f>CHOOSE(MATCH(Y171,{"Faible";"Moyen";"Assez bon";"Bon";"Très bon"},0),-5,0,0,5,10)</f>
        <v>0</v>
      </c>
      <c r="AA171" s="15">
        <v>13.29</v>
      </c>
      <c r="AB171" s="4">
        <v>10</v>
      </c>
      <c r="AC171" s="4">
        <v>10.7</v>
      </c>
      <c r="AD171" s="4">
        <f t="shared" si="158"/>
        <v>2.59</v>
      </c>
      <c r="AE171" s="4">
        <f t="shared" si="159"/>
        <v>20</v>
      </c>
      <c r="AF171" s="12">
        <f t="shared" si="160"/>
        <v>65.05</v>
      </c>
      <c r="AG171" s="4">
        <v>9.5</v>
      </c>
      <c r="AH171" s="4">
        <v>23</v>
      </c>
      <c r="AI171" s="4">
        <v>11.4</v>
      </c>
      <c r="AJ171" s="4">
        <f t="shared" si="161"/>
        <v>-1.9000000000000004</v>
      </c>
      <c r="AK171" s="4">
        <f t="shared" si="162"/>
        <v>7</v>
      </c>
      <c r="AL171" s="12">
        <f t="shared" si="163"/>
        <v>31.7</v>
      </c>
      <c r="AM171" s="5">
        <v>12.2</v>
      </c>
      <c r="AN171" s="4">
        <v>11</v>
      </c>
      <c r="AO171" s="4">
        <v>11.7</v>
      </c>
      <c r="AP171" s="4">
        <f t="shared" si="164"/>
        <v>0.5</v>
      </c>
      <c r="AQ171" s="4">
        <f t="shared" si="154"/>
        <v>19</v>
      </c>
      <c r="AR171" s="12">
        <f t="shared" si="165"/>
        <v>56.599999999999994</v>
      </c>
      <c r="AS171" s="20">
        <f t="shared" si="166"/>
        <v>153.35</v>
      </c>
      <c r="AT171" s="4">
        <v>15</v>
      </c>
      <c r="AU171" s="4">
        <v>9</v>
      </c>
      <c r="AV171" s="4">
        <v>15</v>
      </c>
      <c r="AW171" s="24">
        <f t="shared" si="167"/>
        <v>172.85</v>
      </c>
      <c r="AX171" s="28">
        <f t="shared" si="168"/>
        <v>301.42142857142858</v>
      </c>
      <c r="AY171" s="41">
        <f t="shared" si="169"/>
        <v>15.256666666666666</v>
      </c>
      <c r="AZ171" s="41">
        <f t="shared" si="170"/>
        <v>14.163333333333334</v>
      </c>
      <c r="BA171" s="9">
        <f t="shared" si="171"/>
        <v>1.0933333333333319</v>
      </c>
      <c r="BB171" s="43">
        <f t="shared" si="172"/>
        <v>47.956666666666663</v>
      </c>
      <c r="BC171" s="41">
        <f t="shared" si="173"/>
        <v>12.19</v>
      </c>
      <c r="BD171" s="41">
        <f t="shared" si="174"/>
        <v>13.446666666666665</v>
      </c>
      <c r="BE171" s="9">
        <f t="shared" si="175"/>
        <v>-1.2566666666666659</v>
      </c>
      <c r="BF171" s="43">
        <f t="shared" si="176"/>
        <v>34.056666666666672</v>
      </c>
      <c r="BG171" s="41">
        <f t="shared" si="177"/>
        <v>13.633333333333335</v>
      </c>
      <c r="BH171" s="41">
        <f t="shared" si="178"/>
        <v>14.1</v>
      </c>
      <c r="BI171" s="9">
        <f t="shared" si="179"/>
        <v>-0.46666666666666501</v>
      </c>
      <c r="BJ171" s="43">
        <f t="shared" si="180"/>
        <v>39.966666666666676</v>
      </c>
      <c r="BK171" s="45">
        <f t="shared" si="181"/>
        <v>121.98000000000002</v>
      </c>
      <c r="BL171" s="36">
        <v>9.5</v>
      </c>
      <c r="BM171" s="36">
        <v>23</v>
      </c>
      <c r="BN171" s="36">
        <v>30</v>
      </c>
      <c r="BO171" s="36">
        <v>12.2</v>
      </c>
      <c r="BP171" s="36">
        <v>11</v>
      </c>
      <c r="BQ171" s="36">
        <v>30</v>
      </c>
      <c r="DZ171" s="36">
        <v>15</v>
      </c>
      <c r="EA171" s="36">
        <v>9</v>
      </c>
      <c r="EC171" s="36">
        <v>15</v>
      </c>
      <c r="EN171" s="36" t="s">
        <v>510</v>
      </c>
      <c r="EO171" s="36" t="s">
        <v>503</v>
      </c>
      <c r="EP171" s="36">
        <v>10</v>
      </c>
      <c r="EQ171" s="36" t="s">
        <v>504</v>
      </c>
      <c r="ER171" s="36" t="s">
        <v>506</v>
      </c>
      <c r="ES171" s="36">
        <v>1</v>
      </c>
      <c r="ET171" s="36" t="s">
        <v>511</v>
      </c>
      <c r="EU171" s="36">
        <v>2</v>
      </c>
      <c r="EV171" s="36" t="s">
        <v>512</v>
      </c>
      <c r="EW171" s="36">
        <v>13.29</v>
      </c>
      <c r="EX171" s="36">
        <v>10.7</v>
      </c>
      <c r="EY171" s="36">
        <v>3.48</v>
      </c>
      <c r="EZ171" s="36">
        <v>18.670000000000002</v>
      </c>
      <c r="FA171" s="36" t="s">
        <v>513</v>
      </c>
      <c r="FB171" s="36">
        <v>9.5</v>
      </c>
      <c r="FC171" s="36">
        <v>11.4</v>
      </c>
      <c r="FD171" s="36">
        <v>7.5</v>
      </c>
      <c r="FE171" s="36">
        <v>18</v>
      </c>
      <c r="FF171" s="36" t="s">
        <v>513</v>
      </c>
      <c r="FG171" s="36">
        <v>12.2</v>
      </c>
      <c r="FH171" s="36">
        <v>11.7</v>
      </c>
      <c r="FI171" s="36">
        <v>6.1</v>
      </c>
      <c r="FJ171" s="36">
        <v>18.3</v>
      </c>
      <c r="FK171" s="36" t="s">
        <v>513</v>
      </c>
      <c r="TW171" s="36" t="s">
        <v>523</v>
      </c>
      <c r="TX171" s="36" t="s">
        <v>515</v>
      </c>
      <c r="TY171" s="36">
        <v>1</v>
      </c>
      <c r="TZ171" s="36" t="s">
        <v>504</v>
      </c>
      <c r="UA171" s="36" t="s">
        <v>506</v>
      </c>
      <c r="UB171" s="36">
        <v>1</v>
      </c>
      <c r="UC171" s="36" t="s">
        <v>511</v>
      </c>
      <c r="UD171" s="36">
        <v>3</v>
      </c>
      <c r="UE171" s="36" t="s">
        <v>516</v>
      </c>
      <c r="UF171" s="36">
        <v>15.77</v>
      </c>
      <c r="UG171" s="36">
        <v>16.05</v>
      </c>
      <c r="UH171" s="36">
        <v>10.36</v>
      </c>
      <c r="UI171" s="36">
        <v>19.8</v>
      </c>
      <c r="UJ171" s="36" t="s">
        <v>513</v>
      </c>
      <c r="UK171" s="36">
        <v>12.03</v>
      </c>
      <c r="UL171" s="36">
        <v>14.35</v>
      </c>
      <c r="UM171" s="36">
        <v>9.5299999999999994</v>
      </c>
      <c r="UN171" s="36">
        <v>18.440000000000001</v>
      </c>
      <c r="UO171" s="36" t="s">
        <v>513</v>
      </c>
      <c r="UP171" s="36">
        <v>10.9</v>
      </c>
      <c r="UQ171" s="36">
        <v>13</v>
      </c>
      <c r="UR171" s="36">
        <v>10.1</v>
      </c>
      <c r="US171" s="36">
        <v>15.5</v>
      </c>
      <c r="UT171" s="36" t="s">
        <v>513</v>
      </c>
      <c r="ZF171" s="36">
        <v>14</v>
      </c>
      <c r="ZG171" s="36">
        <v>12.87</v>
      </c>
      <c r="ZH171" s="36">
        <v>5</v>
      </c>
      <c r="ZI171" s="36">
        <v>17</v>
      </c>
      <c r="ZJ171" s="36" t="s">
        <v>513</v>
      </c>
      <c r="ZK171" s="36">
        <v>13.54</v>
      </c>
      <c r="ZL171" s="36">
        <v>14.37</v>
      </c>
      <c r="ZM171" s="36">
        <v>4.5</v>
      </c>
      <c r="ZN171" s="36">
        <v>17.03</v>
      </c>
      <c r="ZO171" s="36" t="s">
        <v>513</v>
      </c>
      <c r="ZP171" s="36">
        <v>13.8</v>
      </c>
      <c r="ZQ171" s="36">
        <v>14</v>
      </c>
      <c r="ZR171" s="36">
        <v>12</v>
      </c>
      <c r="ZS171" s="36">
        <v>16.5</v>
      </c>
      <c r="ZT171" s="36" t="s">
        <v>513</v>
      </c>
      <c r="AEF171" s="36">
        <v>16</v>
      </c>
      <c r="AEG171" s="36">
        <v>13.57</v>
      </c>
      <c r="AEH171" s="36">
        <v>4</v>
      </c>
      <c r="AEI171" s="36">
        <v>20</v>
      </c>
      <c r="AEJ171" s="36" t="s">
        <v>513</v>
      </c>
      <c r="AEK171" s="36">
        <v>11</v>
      </c>
      <c r="AEL171" s="36">
        <v>11.62</v>
      </c>
      <c r="AEM171" s="36">
        <v>1</v>
      </c>
      <c r="AEN171" s="36">
        <v>16.38</v>
      </c>
      <c r="AEO171" s="36" t="s">
        <v>513</v>
      </c>
      <c r="AEP171" s="36">
        <v>16.2</v>
      </c>
      <c r="AEQ171" s="36">
        <v>15.3</v>
      </c>
      <c r="AER171" s="36">
        <v>11.3</v>
      </c>
      <c r="AES171" s="36">
        <v>19</v>
      </c>
      <c r="AET171" s="36" t="s">
        <v>513</v>
      </c>
    </row>
    <row r="172" spans="1:861" x14ac:dyDescent="0.2">
      <c r="A172" s="4">
        <v>137</v>
      </c>
      <c r="B172" s="5" t="s">
        <v>1090</v>
      </c>
      <c r="C172" s="26">
        <f t="shared" si="153"/>
        <v>331.30666666666667</v>
      </c>
      <c r="D172" s="4">
        <f t="shared" si="155"/>
        <v>10</v>
      </c>
      <c r="E172" s="35">
        <f t="shared" si="182"/>
        <v>341.30666666666667</v>
      </c>
      <c r="F172" s="4">
        <v>108534</v>
      </c>
      <c r="G172" s="5" t="s">
        <v>840</v>
      </c>
      <c r="H172" s="5" t="s">
        <v>841</v>
      </c>
      <c r="I172" s="5" t="s">
        <v>499</v>
      </c>
      <c r="J172" s="4" t="s">
        <v>507</v>
      </c>
      <c r="K172" s="5" t="s">
        <v>501</v>
      </c>
      <c r="L172" s="5" t="s">
        <v>1047</v>
      </c>
      <c r="M172" s="4" t="s">
        <v>504</v>
      </c>
      <c r="N172" s="5" t="s">
        <v>631</v>
      </c>
      <c r="O172" s="4" t="s">
        <v>1052</v>
      </c>
      <c r="Q172" s="6">
        <f>CHOOSE(MATCH(M172,{"P";"S";"ST2S";"STMG";"ES";"L";"DAEU";"STL";"STI2D";"SCI";"PA";"STAV"},0),0,100,15,0,5,0,0,10,0,20,10,10)</f>
        <v>100</v>
      </c>
      <c r="R172" s="4">
        <v>1</v>
      </c>
      <c r="S172" s="4">
        <v>1</v>
      </c>
      <c r="T172" s="4">
        <v>1</v>
      </c>
      <c r="U172" s="4">
        <f t="shared" si="156"/>
        <v>2</v>
      </c>
      <c r="V172" s="4">
        <v>3</v>
      </c>
      <c r="W172" s="10">
        <f t="shared" si="157"/>
        <v>40</v>
      </c>
      <c r="X172" s="5" t="s">
        <v>842</v>
      </c>
      <c r="Y172" s="4" t="s">
        <v>566</v>
      </c>
      <c r="Z172" s="12">
        <f>CHOOSE(MATCH(Y172,{"Faible";"Moyen";"Assez bon";"Bon";"Très bon"},0),-5,0,0,5,10)</f>
        <v>10</v>
      </c>
      <c r="AA172" s="15">
        <v>11</v>
      </c>
      <c r="AB172" s="4">
        <v>18</v>
      </c>
      <c r="AC172" s="4">
        <v>12.07</v>
      </c>
      <c r="AD172" s="4">
        <f t="shared" si="158"/>
        <v>-1.0700000000000003</v>
      </c>
      <c r="AE172" s="4">
        <f t="shared" si="159"/>
        <v>12</v>
      </c>
      <c r="AF172" s="12">
        <f t="shared" si="160"/>
        <v>42.86</v>
      </c>
      <c r="AG172" s="4">
        <v>12</v>
      </c>
      <c r="AH172" s="4">
        <v>19</v>
      </c>
      <c r="AI172" s="4">
        <v>13.76</v>
      </c>
      <c r="AJ172" s="4">
        <f t="shared" si="161"/>
        <v>-1.7599999999999998</v>
      </c>
      <c r="AK172" s="4">
        <f t="shared" si="162"/>
        <v>11</v>
      </c>
      <c r="AL172" s="12">
        <f t="shared" si="163"/>
        <v>43.480000000000004</v>
      </c>
      <c r="AM172" s="5">
        <v>11.64</v>
      </c>
      <c r="AN172" s="4">
        <v>21</v>
      </c>
      <c r="AO172" s="4">
        <v>13.77</v>
      </c>
      <c r="AP172" s="4">
        <f t="shared" si="164"/>
        <v>-2.129999999999999</v>
      </c>
      <c r="AQ172" s="4">
        <f t="shared" si="154"/>
        <v>9</v>
      </c>
      <c r="AR172" s="12">
        <f t="shared" si="165"/>
        <v>39.660000000000004</v>
      </c>
      <c r="AS172" s="20">
        <f t="shared" si="166"/>
        <v>126</v>
      </c>
      <c r="AT172" s="4">
        <v>14</v>
      </c>
      <c r="AU172" s="4">
        <v>9</v>
      </c>
      <c r="AV172" s="4">
        <v>12</v>
      </c>
      <c r="AW172" s="24">
        <f t="shared" si="167"/>
        <v>143.5</v>
      </c>
      <c r="AX172" s="28">
        <f t="shared" si="168"/>
        <v>283.5</v>
      </c>
      <c r="AY172" s="41">
        <f t="shared" si="169"/>
        <v>10.57</v>
      </c>
      <c r="AZ172" s="41">
        <f t="shared" si="170"/>
        <v>14.163333333333334</v>
      </c>
      <c r="BA172" s="9">
        <f t="shared" si="171"/>
        <v>-3.5933333333333337</v>
      </c>
      <c r="BB172" s="43">
        <f t="shared" si="172"/>
        <v>24.523333333333333</v>
      </c>
      <c r="BC172" s="41">
        <f t="shared" si="173"/>
        <v>11.436666666666667</v>
      </c>
      <c r="BD172" s="41">
        <f t="shared" si="174"/>
        <v>13.446666666666665</v>
      </c>
      <c r="BE172" s="9">
        <f t="shared" si="175"/>
        <v>-2.009999999999998</v>
      </c>
      <c r="BF172" s="43">
        <f t="shared" si="176"/>
        <v>30.290000000000006</v>
      </c>
      <c r="BG172" s="41">
        <f t="shared" si="177"/>
        <v>13.799999999999999</v>
      </c>
      <c r="BH172" s="41">
        <f t="shared" si="178"/>
        <v>14.1</v>
      </c>
      <c r="BI172" s="9">
        <f t="shared" si="179"/>
        <v>-0.30000000000000071</v>
      </c>
      <c r="BJ172" s="43">
        <f t="shared" si="180"/>
        <v>40.799999999999997</v>
      </c>
      <c r="BK172" s="45">
        <f t="shared" si="181"/>
        <v>95.613333333333344</v>
      </c>
      <c r="BL172" s="36">
        <v>12</v>
      </c>
      <c r="BM172" s="36">
        <v>19</v>
      </c>
      <c r="BN172" s="36">
        <v>29</v>
      </c>
      <c r="BO172" s="36">
        <v>11.64</v>
      </c>
      <c r="BP172" s="36">
        <v>21</v>
      </c>
      <c r="BQ172" s="36">
        <v>29</v>
      </c>
      <c r="DZ172" s="36">
        <v>14</v>
      </c>
      <c r="EA172" s="36">
        <v>9</v>
      </c>
      <c r="EC172" s="36">
        <v>12</v>
      </c>
      <c r="EN172" s="36" t="s">
        <v>510</v>
      </c>
      <c r="EO172" s="36" t="s">
        <v>503</v>
      </c>
      <c r="EP172" s="36">
        <v>10</v>
      </c>
      <c r="EQ172" s="36" t="s">
        <v>504</v>
      </c>
      <c r="ER172" s="36" t="s">
        <v>506</v>
      </c>
      <c r="ES172" s="36">
        <v>1</v>
      </c>
      <c r="ET172" s="36" t="s">
        <v>511</v>
      </c>
      <c r="EU172" s="36">
        <v>2</v>
      </c>
      <c r="EV172" s="36" t="s">
        <v>512</v>
      </c>
      <c r="EW172" s="36">
        <v>11</v>
      </c>
      <c r="EX172" s="36">
        <v>12.07</v>
      </c>
      <c r="EY172" s="36">
        <v>6.13</v>
      </c>
      <c r="EZ172" s="36">
        <v>17.809999999999999</v>
      </c>
      <c r="FA172" s="36" t="s">
        <v>513</v>
      </c>
      <c r="FB172" s="36">
        <v>12</v>
      </c>
      <c r="FC172" s="36">
        <v>13.76</v>
      </c>
      <c r="FD172" s="36">
        <v>8.5</v>
      </c>
      <c r="FE172" s="36">
        <v>20</v>
      </c>
      <c r="FF172" s="36" t="s">
        <v>513</v>
      </c>
      <c r="FG172" s="36">
        <v>11.64</v>
      </c>
      <c r="FH172" s="36">
        <v>13.77</v>
      </c>
      <c r="FI172" s="36">
        <v>8.58</v>
      </c>
      <c r="FJ172" s="36">
        <v>18.829999999999998</v>
      </c>
      <c r="FK172" s="36" t="s">
        <v>513</v>
      </c>
      <c r="TW172" s="36" t="s">
        <v>523</v>
      </c>
      <c r="TX172" s="36" t="s">
        <v>515</v>
      </c>
      <c r="TY172" s="36">
        <v>1</v>
      </c>
      <c r="TZ172" s="36" t="s">
        <v>504</v>
      </c>
      <c r="UA172" s="36" t="s">
        <v>506</v>
      </c>
      <c r="UB172" s="36">
        <v>1</v>
      </c>
      <c r="UC172" s="36" t="s">
        <v>511</v>
      </c>
      <c r="UD172" s="36">
        <v>3</v>
      </c>
      <c r="UE172" s="36" t="s">
        <v>516</v>
      </c>
      <c r="UF172" s="36">
        <v>12.71</v>
      </c>
      <c r="UG172" s="36">
        <v>16.05</v>
      </c>
      <c r="UH172" s="36">
        <v>10.36</v>
      </c>
      <c r="UI172" s="36">
        <v>19.8</v>
      </c>
      <c r="UJ172" s="36" t="s">
        <v>513</v>
      </c>
      <c r="UK172" s="36">
        <v>11.78</v>
      </c>
      <c r="UL172" s="36">
        <v>14.35</v>
      </c>
      <c r="UM172" s="36">
        <v>9.5299999999999994</v>
      </c>
      <c r="UN172" s="36">
        <v>18.440000000000001</v>
      </c>
      <c r="UO172" s="36" t="s">
        <v>513</v>
      </c>
      <c r="UP172" s="36">
        <v>13.2</v>
      </c>
      <c r="UQ172" s="36">
        <v>13</v>
      </c>
      <c r="UR172" s="36">
        <v>10.1</v>
      </c>
      <c r="US172" s="36">
        <v>15.5</v>
      </c>
      <c r="UT172" s="36" t="s">
        <v>513</v>
      </c>
      <c r="ZF172" s="36">
        <v>8</v>
      </c>
      <c r="ZG172" s="36">
        <v>12.87</v>
      </c>
      <c r="ZH172" s="36">
        <v>5</v>
      </c>
      <c r="ZI172" s="36">
        <v>17</v>
      </c>
      <c r="ZJ172" s="36" t="s">
        <v>513</v>
      </c>
      <c r="ZK172" s="36">
        <v>12.5</v>
      </c>
      <c r="ZL172" s="36">
        <v>14.37</v>
      </c>
      <c r="ZM172" s="36">
        <v>4.5</v>
      </c>
      <c r="ZN172" s="36">
        <v>17.03</v>
      </c>
      <c r="ZO172" s="36" t="s">
        <v>513</v>
      </c>
      <c r="ZP172" s="36">
        <v>14.1</v>
      </c>
      <c r="ZQ172" s="36">
        <v>14</v>
      </c>
      <c r="ZR172" s="36">
        <v>12</v>
      </c>
      <c r="ZS172" s="36">
        <v>16.5</v>
      </c>
      <c r="ZT172" s="36" t="s">
        <v>513</v>
      </c>
      <c r="AEF172" s="36">
        <v>11</v>
      </c>
      <c r="AEG172" s="36">
        <v>13.57</v>
      </c>
      <c r="AEH172" s="36">
        <v>4</v>
      </c>
      <c r="AEI172" s="36">
        <v>20</v>
      </c>
      <c r="AEJ172" s="36" t="s">
        <v>513</v>
      </c>
      <c r="AEK172" s="36">
        <v>10.029999999999999</v>
      </c>
      <c r="AEL172" s="36">
        <v>11.62</v>
      </c>
      <c r="AEM172" s="36">
        <v>1</v>
      </c>
      <c r="AEN172" s="36">
        <v>16.38</v>
      </c>
      <c r="AEO172" s="36" t="s">
        <v>513</v>
      </c>
      <c r="AEP172" s="36">
        <v>14.1</v>
      </c>
      <c r="AEQ172" s="36">
        <v>15.3</v>
      </c>
      <c r="AER172" s="36">
        <v>11.3</v>
      </c>
      <c r="AES172" s="36">
        <v>19</v>
      </c>
      <c r="AET172" s="36" t="s">
        <v>513</v>
      </c>
    </row>
    <row r="173" spans="1:861" x14ac:dyDescent="0.2">
      <c r="A173" s="4">
        <v>137</v>
      </c>
      <c r="B173" s="5" t="s">
        <v>1090</v>
      </c>
      <c r="C173" s="26">
        <f t="shared" ref="C173:C190" si="183">AX173+(BK173/2)</f>
        <v>359.06333333333333</v>
      </c>
      <c r="D173" s="4">
        <f t="shared" si="155"/>
        <v>5</v>
      </c>
      <c r="E173" s="35">
        <f t="shared" si="182"/>
        <v>364.06333333333333</v>
      </c>
      <c r="F173" s="4">
        <v>108540</v>
      </c>
      <c r="G173" s="5" t="s">
        <v>852</v>
      </c>
      <c r="H173" s="5" t="s">
        <v>853</v>
      </c>
      <c r="I173" s="5" t="s">
        <v>499</v>
      </c>
      <c r="J173" s="4" t="s">
        <v>500</v>
      </c>
      <c r="K173" s="5" t="s">
        <v>501</v>
      </c>
      <c r="L173" s="5" t="s">
        <v>1047</v>
      </c>
      <c r="M173" s="4" t="s">
        <v>504</v>
      </c>
      <c r="N173" s="5" t="s">
        <v>644</v>
      </c>
      <c r="O173" s="4" t="s">
        <v>1052</v>
      </c>
      <c r="Q173" s="6">
        <f>CHOOSE(MATCH(M173,{"P";"S";"ST2S";"STMG";"ES";"L";"DAEU";"STL";"STI2D";"SCI";"PA";"STAV"},0),0,100,15,0,5,0,0,10,0,20,10,10)</f>
        <v>100</v>
      </c>
      <c r="R173" s="4">
        <v>2</v>
      </c>
      <c r="S173" s="4">
        <v>1</v>
      </c>
      <c r="T173" s="4">
        <v>1</v>
      </c>
      <c r="U173" s="4">
        <f t="shared" si="156"/>
        <v>1</v>
      </c>
      <c r="V173" s="4">
        <v>4</v>
      </c>
      <c r="W173" s="10">
        <f t="shared" si="157"/>
        <v>40</v>
      </c>
      <c r="Y173" s="4" t="s">
        <v>568</v>
      </c>
      <c r="Z173" s="12">
        <f>CHOOSE(MATCH(Y173,{"Faible";"Moyen";"Assez bon";"Bon";"Très bon"},0),-5,0,0,5,10)</f>
        <v>5</v>
      </c>
      <c r="AA173" s="15">
        <v>10.09</v>
      </c>
      <c r="AB173" s="4">
        <v>20</v>
      </c>
      <c r="AC173" s="4">
        <v>10.66</v>
      </c>
      <c r="AD173" s="4">
        <f t="shared" si="158"/>
        <v>-0.57000000000000028</v>
      </c>
      <c r="AE173" s="4">
        <f t="shared" si="159"/>
        <v>10</v>
      </c>
      <c r="AF173" s="12">
        <f t="shared" si="160"/>
        <v>39.129999999999995</v>
      </c>
      <c r="AG173" s="4">
        <v>9.57</v>
      </c>
      <c r="AH173" s="4">
        <v>26</v>
      </c>
      <c r="AI173" s="4">
        <v>12.55</v>
      </c>
      <c r="AJ173" s="4">
        <f t="shared" si="161"/>
        <v>-2.9800000000000004</v>
      </c>
      <c r="AK173" s="4">
        <f t="shared" si="162"/>
        <v>4</v>
      </c>
      <c r="AL173" s="12">
        <f t="shared" si="163"/>
        <v>26.75</v>
      </c>
      <c r="AM173" s="5">
        <v>16</v>
      </c>
      <c r="AN173" s="4">
        <v>12</v>
      </c>
      <c r="AO173" s="4">
        <v>15</v>
      </c>
      <c r="AP173" s="4">
        <f t="shared" si="164"/>
        <v>1</v>
      </c>
      <c r="AQ173" s="4">
        <f t="shared" si="154"/>
        <v>18</v>
      </c>
      <c r="AR173" s="12">
        <f t="shared" si="165"/>
        <v>68</v>
      </c>
      <c r="AS173" s="20">
        <f t="shared" si="166"/>
        <v>133.88</v>
      </c>
      <c r="AT173" s="4">
        <v>16</v>
      </c>
      <c r="AU173" s="4">
        <v>14</v>
      </c>
      <c r="AV173" s="4">
        <v>13</v>
      </c>
      <c r="AW173" s="24">
        <f t="shared" si="167"/>
        <v>155.38</v>
      </c>
      <c r="AX173" s="28">
        <f t="shared" si="168"/>
        <v>295.38</v>
      </c>
      <c r="AY173" s="41">
        <f t="shared" si="169"/>
        <v>11.266666666666666</v>
      </c>
      <c r="AZ173" s="41">
        <f t="shared" si="170"/>
        <v>9.3333333333333321</v>
      </c>
      <c r="BA173" s="9">
        <f t="shared" si="171"/>
        <v>1.9333333333333336</v>
      </c>
      <c r="BB173" s="43">
        <f t="shared" si="172"/>
        <v>37.666666666666664</v>
      </c>
      <c r="BC173" s="41">
        <f t="shared" si="173"/>
        <v>12.866666666666667</v>
      </c>
      <c r="BD173" s="41">
        <f t="shared" si="174"/>
        <v>12.096666666666666</v>
      </c>
      <c r="BE173" s="9">
        <f t="shared" si="175"/>
        <v>0.77000000000000135</v>
      </c>
      <c r="BF173" s="43">
        <f t="shared" si="176"/>
        <v>40.14</v>
      </c>
      <c r="BG173" s="41">
        <f t="shared" si="177"/>
        <v>15.286666666666667</v>
      </c>
      <c r="BH173" s="41">
        <f t="shared" si="178"/>
        <v>13.436666666666667</v>
      </c>
      <c r="BI173" s="9">
        <f t="shared" si="179"/>
        <v>1.8499999999999996</v>
      </c>
      <c r="BJ173" s="43">
        <f t="shared" si="180"/>
        <v>49.56</v>
      </c>
      <c r="BK173" s="45">
        <f t="shared" si="181"/>
        <v>127.36666666666667</v>
      </c>
      <c r="BL173" s="36">
        <v>9.57</v>
      </c>
      <c r="BM173" s="36">
        <v>26</v>
      </c>
      <c r="BN173" s="36">
        <v>32</v>
      </c>
      <c r="BO173" s="36">
        <v>16</v>
      </c>
      <c r="BP173" s="36">
        <v>12</v>
      </c>
      <c r="BQ173" s="36">
        <v>32</v>
      </c>
      <c r="DZ173" s="36">
        <v>16</v>
      </c>
      <c r="EA173" s="36">
        <v>14</v>
      </c>
      <c r="EC173" s="36">
        <v>13</v>
      </c>
      <c r="EN173" s="36" t="s">
        <v>510</v>
      </c>
      <c r="EO173" s="36" t="s">
        <v>503</v>
      </c>
      <c r="EP173" s="36">
        <v>10</v>
      </c>
      <c r="EQ173" s="36" t="s">
        <v>504</v>
      </c>
      <c r="ER173" s="36" t="s">
        <v>506</v>
      </c>
      <c r="ES173" s="36">
        <v>1</v>
      </c>
      <c r="ET173" s="36" t="s">
        <v>511</v>
      </c>
      <c r="EU173" s="36">
        <v>2</v>
      </c>
      <c r="EV173" s="36" t="s">
        <v>512</v>
      </c>
      <c r="EW173" s="36">
        <v>10.09</v>
      </c>
      <c r="EX173" s="36">
        <v>10.66</v>
      </c>
      <c r="EY173" s="36">
        <v>2.2400000000000002</v>
      </c>
      <c r="EZ173" s="36">
        <v>17.22</v>
      </c>
      <c r="FA173" s="36" t="s">
        <v>513</v>
      </c>
      <c r="FB173" s="36">
        <v>9.57</v>
      </c>
      <c r="FC173" s="36">
        <v>12.55</v>
      </c>
      <c r="FD173" s="36">
        <v>5.14</v>
      </c>
      <c r="FE173" s="36">
        <v>19.14</v>
      </c>
      <c r="FF173" s="36" t="s">
        <v>513</v>
      </c>
      <c r="FG173" s="36">
        <v>16</v>
      </c>
      <c r="FH173" s="36">
        <v>15</v>
      </c>
      <c r="FI173" s="36">
        <v>9</v>
      </c>
      <c r="FJ173" s="36">
        <v>19</v>
      </c>
      <c r="FK173" s="36" t="s">
        <v>513</v>
      </c>
      <c r="TW173" s="36" t="s">
        <v>523</v>
      </c>
      <c r="TX173" s="36" t="s">
        <v>515</v>
      </c>
      <c r="TY173" s="36">
        <v>1</v>
      </c>
      <c r="TZ173" s="36" t="s">
        <v>504</v>
      </c>
      <c r="UA173" s="36" t="s">
        <v>506</v>
      </c>
      <c r="UB173" s="36">
        <v>1</v>
      </c>
      <c r="UC173" s="36" t="s">
        <v>511</v>
      </c>
      <c r="UD173" s="36">
        <v>3</v>
      </c>
      <c r="UE173" s="36" t="s">
        <v>516</v>
      </c>
      <c r="UF173" s="36">
        <v>12</v>
      </c>
      <c r="UG173" s="36">
        <v>9.1</v>
      </c>
      <c r="UH173" s="36">
        <v>2.8</v>
      </c>
      <c r="UI173" s="36">
        <v>18.600000000000001</v>
      </c>
      <c r="UJ173" s="36" t="s">
        <v>513</v>
      </c>
      <c r="UK173" s="36">
        <v>13.43</v>
      </c>
      <c r="UL173" s="36">
        <v>12.51</v>
      </c>
      <c r="UM173" s="36">
        <v>7.48</v>
      </c>
      <c r="UN173" s="36">
        <v>18.260000000000002</v>
      </c>
      <c r="UO173" s="36" t="s">
        <v>513</v>
      </c>
      <c r="UP173" s="36">
        <v>19.86</v>
      </c>
      <c r="UQ173" s="36">
        <v>14.14</v>
      </c>
      <c r="UR173" s="36">
        <v>8.57</v>
      </c>
      <c r="US173" s="36">
        <v>20</v>
      </c>
      <c r="UT173" s="36" t="s">
        <v>513</v>
      </c>
      <c r="ZF173" s="36">
        <v>11.8</v>
      </c>
      <c r="ZG173" s="36">
        <v>9.1999999999999993</v>
      </c>
      <c r="ZH173" s="36">
        <v>3</v>
      </c>
      <c r="ZI173" s="36">
        <v>17.899999999999999</v>
      </c>
      <c r="ZJ173" s="36" t="s">
        <v>513</v>
      </c>
      <c r="ZK173" s="36">
        <v>13.61</v>
      </c>
      <c r="ZL173" s="36">
        <v>12.6</v>
      </c>
      <c r="ZM173" s="36">
        <v>7.45</v>
      </c>
      <c r="ZN173" s="36">
        <v>17.87</v>
      </c>
      <c r="ZO173" s="36" t="s">
        <v>513</v>
      </c>
      <c r="ZP173" s="36">
        <v>11.52</v>
      </c>
      <c r="ZQ173" s="36">
        <v>11.88</v>
      </c>
      <c r="ZR173" s="36">
        <v>5.41</v>
      </c>
      <c r="ZS173" s="36">
        <v>15.79</v>
      </c>
      <c r="ZT173" s="36" t="s">
        <v>513</v>
      </c>
      <c r="AEF173" s="36">
        <v>10</v>
      </c>
      <c r="AEG173" s="36">
        <v>9.6999999999999993</v>
      </c>
      <c r="AEH173" s="36">
        <v>3.2</v>
      </c>
      <c r="AEI173" s="36">
        <v>18.899999999999999</v>
      </c>
      <c r="AEJ173" s="36" t="s">
        <v>513</v>
      </c>
      <c r="AEK173" s="36">
        <v>11.56</v>
      </c>
      <c r="AEL173" s="36">
        <v>11.18</v>
      </c>
      <c r="AEM173" s="36">
        <v>4.16</v>
      </c>
      <c r="AEN173" s="36">
        <v>16.8</v>
      </c>
      <c r="AEO173" s="36" t="s">
        <v>513</v>
      </c>
      <c r="AEP173" s="36">
        <v>14.48</v>
      </c>
      <c r="AEQ173" s="36">
        <v>14.29</v>
      </c>
      <c r="AER173" s="36">
        <v>4</v>
      </c>
      <c r="AES173" s="36">
        <v>20</v>
      </c>
      <c r="AET173" s="36" t="s">
        <v>513</v>
      </c>
    </row>
    <row r="174" spans="1:861" x14ac:dyDescent="0.2">
      <c r="A174" s="4">
        <v>137</v>
      </c>
      <c r="B174" s="5" t="s">
        <v>1090</v>
      </c>
      <c r="C174" s="26">
        <f t="shared" si="183"/>
        <v>394.6630952380952</v>
      </c>
      <c r="D174" s="4">
        <f t="shared" si="155"/>
        <v>5</v>
      </c>
      <c r="E174" s="35">
        <f t="shared" si="182"/>
        <v>399.6630952380952</v>
      </c>
      <c r="F174" s="4">
        <v>108546</v>
      </c>
      <c r="G174" s="5" t="s">
        <v>854</v>
      </c>
      <c r="H174" s="5" t="s">
        <v>855</v>
      </c>
      <c r="I174" s="5" t="s">
        <v>499</v>
      </c>
      <c r="J174" s="4" t="s">
        <v>500</v>
      </c>
      <c r="K174" s="5" t="s">
        <v>501</v>
      </c>
      <c r="L174" s="5" t="s">
        <v>1047</v>
      </c>
      <c r="M174" s="4" t="s">
        <v>504</v>
      </c>
      <c r="N174" s="5" t="s">
        <v>644</v>
      </c>
      <c r="O174" s="4" t="s">
        <v>1052</v>
      </c>
      <c r="Q174" s="6">
        <f>CHOOSE(MATCH(M174,{"P";"S";"ST2S";"STMG";"ES";"L";"DAEU";"STL";"STI2D";"SCI";"PA";"STAV"},0),0,100,15,0,5,0,0,10,0,20,10,10)</f>
        <v>100</v>
      </c>
      <c r="R174" s="4">
        <v>2</v>
      </c>
      <c r="S174" s="4">
        <v>2</v>
      </c>
      <c r="T174" s="4">
        <v>1</v>
      </c>
      <c r="U174" s="4">
        <f t="shared" si="156"/>
        <v>2</v>
      </c>
      <c r="V174" s="4">
        <v>3</v>
      </c>
      <c r="W174" s="10">
        <f t="shared" si="157"/>
        <v>28.571428571428573</v>
      </c>
      <c r="Y174" s="4" t="s">
        <v>568</v>
      </c>
      <c r="Z174" s="12">
        <f>CHOOSE(MATCH(Y174,{"Faible";"Moyen";"Assez bon";"Bon";"Très bon"},0),-5,0,0,5,10)</f>
        <v>5</v>
      </c>
      <c r="AA174" s="15">
        <v>12.1</v>
      </c>
      <c r="AB174" s="4">
        <v>16</v>
      </c>
      <c r="AC174" s="4">
        <v>10.66</v>
      </c>
      <c r="AD174" s="4">
        <f t="shared" si="158"/>
        <v>1.4399999999999995</v>
      </c>
      <c r="AE174" s="4">
        <f t="shared" si="159"/>
        <v>14</v>
      </c>
      <c r="AF174" s="12">
        <f t="shared" si="160"/>
        <v>53.179999999999993</v>
      </c>
      <c r="AG174" s="4">
        <v>14.24</v>
      </c>
      <c r="AH174" s="4">
        <v>10</v>
      </c>
      <c r="AI174" s="4">
        <v>12.55</v>
      </c>
      <c r="AJ174" s="4">
        <f t="shared" si="161"/>
        <v>1.6899999999999995</v>
      </c>
      <c r="AK174" s="4">
        <f t="shared" si="162"/>
        <v>20</v>
      </c>
      <c r="AL174" s="12">
        <f t="shared" si="163"/>
        <v>66.099999999999994</v>
      </c>
      <c r="AM174" s="5">
        <v>16</v>
      </c>
      <c r="AN174" s="4">
        <v>12</v>
      </c>
      <c r="AO174" s="4">
        <v>15</v>
      </c>
      <c r="AP174" s="4">
        <f t="shared" si="164"/>
        <v>1</v>
      </c>
      <c r="AQ174" s="4">
        <f t="shared" si="154"/>
        <v>18</v>
      </c>
      <c r="AR174" s="12">
        <f t="shared" si="165"/>
        <v>68</v>
      </c>
      <c r="AS174" s="20">
        <f t="shared" si="166"/>
        <v>187.27999999999997</v>
      </c>
      <c r="AT174" s="4">
        <v>17</v>
      </c>
      <c r="AU174" s="4">
        <v>12</v>
      </c>
      <c r="AV174" s="4">
        <v>16</v>
      </c>
      <c r="AW174" s="24">
        <f t="shared" si="167"/>
        <v>209.77999999999997</v>
      </c>
      <c r="AX174" s="28">
        <f t="shared" si="168"/>
        <v>338.35142857142853</v>
      </c>
      <c r="AY174" s="41">
        <f t="shared" si="169"/>
        <v>12.666666666666666</v>
      </c>
      <c r="AZ174" s="41">
        <f t="shared" si="170"/>
        <v>12.133333333333335</v>
      </c>
      <c r="BA174" s="9">
        <f t="shared" si="171"/>
        <v>0.53333333333333144</v>
      </c>
      <c r="BB174" s="43">
        <f t="shared" si="172"/>
        <v>39.066666666666663</v>
      </c>
      <c r="BC174" s="41">
        <f t="shared" si="173"/>
        <v>12.223333333333334</v>
      </c>
      <c r="BD174" s="41">
        <f t="shared" si="174"/>
        <v>12.780000000000001</v>
      </c>
      <c r="BE174" s="9">
        <f t="shared" si="175"/>
        <v>-0.55666666666666664</v>
      </c>
      <c r="BF174" s="43">
        <f t="shared" si="176"/>
        <v>35.556666666666672</v>
      </c>
      <c r="BG174" s="41">
        <f t="shared" si="177"/>
        <v>13</v>
      </c>
      <c r="BH174" s="41">
        <f t="shared" si="178"/>
        <v>13.5</v>
      </c>
      <c r="BI174" s="9">
        <f t="shared" si="179"/>
        <v>-0.5</v>
      </c>
      <c r="BJ174" s="43">
        <f t="shared" si="180"/>
        <v>38</v>
      </c>
      <c r="BK174" s="45">
        <f t="shared" si="181"/>
        <v>112.62333333333333</v>
      </c>
      <c r="BL174" s="36">
        <v>14.24</v>
      </c>
      <c r="BM174" s="36">
        <v>10</v>
      </c>
      <c r="BN174" s="36">
        <v>32</v>
      </c>
      <c r="BO174" s="36">
        <v>16</v>
      </c>
      <c r="BP174" s="36">
        <v>12</v>
      </c>
      <c r="BQ174" s="36">
        <v>32</v>
      </c>
      <c r="DZ174" s="36">
        <v>17</v>
      </c>
      <c r="EA174" s="36">
        <v>12</v>
      </c>
      <c r="EC174" s="36">
        <v>16</v>
      </c>
      <c r="EN174" s="36" t="s">
        <v>510</v>
      </c>
      <c r="EO174" s="36" t="s">
        <v>503</v>
      </c>
      <c r="EP174" s="36">
        <v>10</v>
      </c>
      <c r="EQ174" s="36" t="s">
        <v>504</v>
      </c>
      <c r="ER174" s="36" t="s">
        <v>506</v>
      </c>
      <c r="ES174" s="36">
        <v>1</v>
      </c>
      <c r="ET174" s="36" t="s">
        <v>511</v>
      </c>
      <c r="EU174" s="36">
        <v>2</v>
      </c>
      <c r="EV174" s="36" t="s">
        <v>512</v>
      </c>
      <c r="EW174" s="36">
        <v>12.1</v>
      </c>
      <c r="EX174" s="36">
        <v>10.66</v>
      </c>
      <c r="EY174" s="36">
        <v>2.2400000000000002</v>
      </c>
      <c r="EZ174" s="36">
        <v>17.22</v>
      </c>
      <c r="FA174" s="36" t="s">
        <v>513</v>
      </c>
      <c r="FB174" s="36">
        <v>14.24</v>
      </c>
      <c r="FC174" s="36">
        <v>12.55</v>
      </c>
      <c r="FD174" s="36">
        <v>5.14</v>
      </c>
      <c r="FE174" s="36">
        <v>19.14</v>
      </c>
      <c r="FF174" s="36" t="s">
        <v>513</v>
      </c>
      <c r="FG174" s="36">
        <v>16</v>
      </c>
      <c r="FH174" s="36">
        <v>15</v>
      </c>
      <c r="FI174" s="36">
        <v>9</v>
      </c>
      <c r="FJ174" s="36">
        <v>19</v>
      </c>
      <c r="FK174" s="36" t="s">
        <v>513</v>
      </c>
      <c r="TW174" s="36" t="s">
        <v>523</v>
      </c>
      <c r="TX174" s="36" t="s">
        <v>515</v>
      </c>
      <c r="TY174" s="36">
        <v>1</v>
      </c>
      <c r="TZ174" s="36" t="s">
        <v>504</v>
      </c>
      <c r="UA174" s="36" t="s">
        <v>506</v>
      </c>
      <c r="UB174" s="36">
        <v>1</v>
      </c>
      <c r="UC174" s="36" t="s">
        <v>511</v>
      </c>
      <c r="UD174" s="36">
        <v>3</v>
      </c>
      <c r="UE174" s="36" t="s">
        <v>516</v>
      </c>
      <c r="UF174" s="36">
        <v>11.6</v>
      </c>
      <c r="UG174" s="36">
        <v>11.9</v>
      </c>
      <c r="UH174" s="36">
        <v>6.1</v>
      </c>
      <c r="UI174" s="36">
        <v>19.7</v>
      </c>
      <c r="UJ174" s="36" t="s">
        <v>513</v>
      </c>
      <c r="UK174" s="36">
        <v>13.06</v>
      </c>
      <c r="UL174" s="36">
        <v>13.78</v>
      </c>
      <c r="UM174" s="36">
        <v>6.84</v>
      </c>
      <c r="UN174" s="36">
        <v>18.97</v>
      </c>
      <c r="UO174" s="36" t="s">
        <v>513</v>
      </c>
      <c r="UP174" s="36">
        <v>13</v>
      </c>
      <c r="UQ174" s="36">
        <v>13.5</v>
      </c>
      <c r="UR174" s="36">
        <v>9.5</v>
      </c>
      <c r="US174" s="36">
        <v>18</v>
      </c>
      <c r="UT174" s="36" t="s">
        <v>513</v>
      </c>
      <c r="ZF174" s="36">
        <v>14.3</v>
      </c>
      <c r="ZG174" s="36">
        <v>11.8</v>
      </c>
      <c r="ZH174" s="36">
        <v>4.3</v>
      </c>
      <c r="ZI174" s="36">
        <v>19.5</v>
      </c>
      <c r="ZJ174" s="36" t="s">
        <v>513</v>
      </c>
      <c r="ZK174" s="36">
        <v>12.58</v>
      </c>
      <c r="ZL174" s="36">
        <v>13.33</v>
      </c>
      <c r="ZM174" s="36">
        <v>5.25</v>
      </c>
      <c r="ZN174" s="36">
        <v>18.829999999999998</v>
      </c>
      <c r="ZO174" s="36" t="s">
        <v>513</v>
      </c>
      <c r="ZP174" s="36">
        <v>12.5</v>
      </c>
      <c r="ZQ174" s="36">
        <v>13</v>
      </c>
      <c r="ZR174" s="36">
        <v>7</v>
      </c>
      <c r="ZS174" s="36">
        <v>16.5</v>
      </c>
      <c r="ZT174" s="36" t="s">
        <v>513</v>
      </c>
      <c r="AEF174" s="36">
        <v>12.1</v>
      </c>
      <c r="AEG174" s="36">
        <v>12.7</v>
      </c>
      <c r="AEH174" s="36">
        <v>3.8</v>
      </c>
      <c r="AEI174" s="36">
        <v>19.7</v>
      </c>
      <c r="AEJ174" s="36" t="s">
        <v>513</v>
      </c>
      <c r="AEK174" s="36">
        <v>11.03</v>
      </c>
      <c r="AEL174" s="36">
        <v>11.23</v>
      </c>
      <c r="AEM174" s="36">
        <v>5.84</v>
      </c>
      <c r="AEN174" s="36">
        <v>19.03</v>
      </c>
      <c r="AEO174" s="36" t="s">
        <v>513</v>
      </c>
      <c r="AEP174" s="36">
        <v>13.5</v>
      </c>
      <c r="AEQ174" s="36">
        <v>14</v>
      </c>
      <c r="AER174" s="36">
        <v>10.5</v>
      </c>
      <c r="AES174" s="36">
        <v>19</v>
      </c>
      <c r="AET174" s="36" t="s">
        <v>513</v>
      </c>
    </row>
    <row r="175" spans="1:861" x14ac:dyDescent="0.2">
      <c r="A175" s="4">
        <v>137</v>
      </c>
      <c r="B175" s="5" t="s">
        <v>1090</v>
      </c>
      <c r="C175" s="26">
        <f t="shared" si="183"/>
        <v>286.19833333333332</v>
      </c>
      <c r="D175" s="4">
        <f t="shared" si="155"/>
        <v>10</v>
      </c>
      <c r="E175" s="35">
        <f t="shared" si="182"/>
        <v>296.19833333333332</v>
      </c>
      <c r="F175" s="4">
        <v>108550</v>
      </c>
      <c r="G175" s="5" t="s">
        <v>856</v>
      </c>
      <c r="H175" s="5" t="s">
        <v>857</v>
      </c>
      <c r="I175" s="5" t="s">
        <v>499</v>
      </c>
      <c r="J175" s="4" t="s">
        <v>500</v>
      </c>
      <c r="K175" s="5" t="s">
        <v>501</v>
      </c>
      <c r="L175" s="5" t="s">
        <v>1047</v>
      </c>
      <c r="M175" s="4" t="s">
        <v>504</v>
      </c>
      <c r="N175" s="5" t="s">
        <v>631</v>
      </c>
      <c r="O175" s="4" t="s">
        <v>1052</v>
      </c>
      <c r="Q175" s="6">
        <f>CHOOSE(MATCH(M175,{"P";"S";"ST2S";"STMG";"ES";"L";"DAEU";"STL";"STI2D";"SCI";"PA";"STAV"},0),0,100,15,0,5,0,0,10,0,20,10,10)</f>
        <v>100</v>
      </c>
      <c r="R175" s="4">
        <v>1</v>
      </c>
      <c r="S175" s="4">
        <v>1</v>
      </c>
      <c r="T175" s="4">
        <v>2</v>
      </c>
      <c r="U175" s="4">
        <f t="shared" si="156"/>
        <v>2</v>
      </c>
      <c r="V175" s="4">
        <v>3</v>
      </c>
      <c r="W175" s="10">
        <f t="shared" si="157"/>
        <v>33.333333333333336</v>
      </c>
      <c r="X175" s="5" t="s">
        <v>858</v>
      </c>
      <c r="Y175" s="4" t="s">
        <v>566</v>
      </c>
      <c r="Z175" s="12">
        <f>CHOOSE(MATCH(Y175,{"Faible";"Moyen";"Assez bon";"Bon";"Très bon"},0),-5,0,0,5,10)</f>
        <v>10</v>
      </c>
      <c r="AA175" s="15">
        <v>8.81</v>
      </c>
      <c r="AB175" s="4">
        <v>26</v>
      </c>
      <c r="AC175" s="4">
        <v>12.07</v>
      </c>
      <c r="AD175" s="4">
        <f t="shared" si="158"/>
        <v>-3.26</v>
      </c>
      <c r="AE175" s="4">
        <f t="shared" si="159"/>
        <v>4</v>
      </c>
      <c r="AF175" s="12">
        <f t="shared" si="160"/>
        <v>23.91</v>
      </c>
      <c r="AG175" s="4">
        <v>10.5</v>
      </c>
      <c r="AH175" s="4">
        <v>22</v>
      </c>
      <c r="AI175" s="4">
        <v>13.76</v>
      </c>
      <c r="AJ175" s="4">
        <f t="shared" si="161"/>
        <v>-3.26</v>
      </c>
      <c r="AK175" s="4">
        <f t="shared" si="162"/>
        <v>8</v>
      </c>
      <c r="AL175" s="12">
        <f t="shared" si="163"/>
        <v>32.980000000000004</v>
      </c>
      <c r="AM175" s="5">
        <v>10.72</v>
      </c>
      <c r="AN175" s="4">
        <v>25</v>
      </c>
      <c r="AO175" s="4">
        <v>13.77</v>
      </c>
      <c r="AP175" s="4">
        <f t="shared" si="164"/>
        <v>-3.0499999999999989</v>
      </c>
      <c r="AQ175" s="4">
        <f t="shared" si="154"/>
        <v>5</v>
      </c>
      <c r="AR175" s="12">
        <f t="shared" si="165"/>
        <v>31.060000000000006</v>
      </c>
      <c r="AS175" s="20">
        <f t="shared" si="166"/>
        <v>87.95</v>
      </c>
      <c r="AT175" s="4">
        <v>13</v>
      </c>
      <c r="AU175" s="4">
        <v>8</v>
      </c>
      <c r="AV175" s="4">
        <v>12</v>
      </c>
      <c r="AW175" s="24">
        <f t="shared" si="167"/>
        <v>104.45</v>
      </c>
      <c r="AX175" s="28">
        <f t="shared" si="168"/>
        <v>237.78333333333333</v>
      </c>
      <c r="AY175" s="41">
        <f t="shared" si="169"/>
        <v>12.173333333333332</v>
      </c>
      <c r="AZ175" s="41">
        <f t="shared" si="170"/>
        <v>14.163333333333334</v>
      </c>
      <c r="BA175" s="9">
        <f t="shared" si="171"/>
        <v>-1.990000000000002</v>
      </c>
      <c r="BB175" s="43">
        <f t="shared" si="172"/>
        <v>32.539999999999992</v>
      </c>
      <c r="BC175" s="41">
        <f t="shared" si="173"/>
        <v>10.51</v>
      </c>
      <c r="BD175" s="41">
        <f t="shared" si="174"/>
        <v>13.446666666666665</v>
      </c>
      <c r="BE175" s="9">
        <f t="shared" si="175"/>
        <v>-2.9366666666666656</v>
      </c>
      <c r="BF175" s="43">
        <f t="shared" si="176"/>
        <v>25.65666666666667</v>
      </c>
      <c r="BG175" s="41">
        <f t="shared" si="177"/>
        <v>13.366666666666667</v>
      </c>
      <c r="BH175" s="41">
        <f t="shared" si="178"/>
        <v>14.1</v>
      </c>
      <c r="BI175" s="9">
        <f t="shared" si="179"/>
        <v>-0.7333333333333325</v>
      </c>
      <c r="BJ175" s="43">
        <f t="shared" si="180"/>
        <v>38.63333333333334</v>
      </c>
      <c r="BK175" s="45">
        <f t="shared" si="181"/>
        <v>96.83</v>
      </c>
      <c r="BL175" s="36">
        <v>10.5</v>
      </c>
      <c r="BM175" s="36">
        <v>22</v>
      </c>
      <c r="BN175" s="36">
        <v>29</v>
      </c>
      <c r="BO175" s="36">
        <v>10.72</v>
      </c>
      <c r="BP175" s="36">
        <v>25</v>
      </c>
      <c r="BQ175" s="36">
        <v>29</v>
      </c>
      <c r="DZ175" s="36">
        <v>13</v>
      </c>
      <c r="EA175" s="36">
        <v>8</v>
      </c>
      <c r="EC175" s="36">
        <v>12</v>
      </c>
      <c r="EN175" s="36" t="s">
        <v>510</v>
      </c>
      <c r="EO175" s="36" t="s">
        <v>503</v>
      </c>
      <c r="EP175" s="36">
        <v>10</v>
      </c>
      <c r="EQ175" s="36" t="s">
        <v>504</v>
      </c>
      <c r="ER175" s="36" t="s">
        <v>506</v>
      </c>
      <c r="ES175" s="36">
        <v>1</v>
      </c>
      <c r="ET175" s="36" t="s">
        <v>511</v>
      </c>
      <c r="EU175" s="36">
        <v>2</v>
      </c>
      <c r="EV175" s="36" t="s">
        <v>512</v>
      </c>
      <c r="EW175" s="36">
        <v>8.81</v>
      </c>
      <c r="EX175" s="36">
        <v>12.07</v>
      </c>
      <c r="EY175" s="36">
        <v>6.13</v>
      </c>
      <c r="EZ175" s="36">
        <v>17.809999999999999</v>
      </c>
      <c r="FA175" s="36" t="s">
        <v>513</v>
      </c>
      <c r="FB175" s="36">
        <v>10.5</v>
      </c>
      <c r="FC175" s="36">
        <v>13.76</v>
      </c>
      <c r="FD175" s="36">
        <v>8.5</v>
      </c>
      <c r="FE175" s="36">
        <v>20</v>
      </c>
      <c r="FF175" s="36" t="s">
        <v>513</v>
      </c>
      <c r="FG175" s="36">
        <v>10.72</v>
      </c>
      <c r="FH175" s="36">
        <v>13.77</v>
      </c>
      <c r="FI175" s="36">
        <v>8.58</v>
      </c>
      <c r="FJ175" s="36">
        <v>18.829999999999998</v>
      </c>
      <c r="FK175" s="36" t="s">
        <v>513</v>
      </c>
      <c r="TW175" s="36" t="s">
        <v>523</v>
      </c>
      <c r="TX175" s="36" t="s">
        <v>515</v>
      </c>
      <c r="TY175" s="36">
        <v>1</v>
      </c>
      <c r="TZ175" s="36" t="s">
        <v>504</v>
      </c>
      <c r="UA175" s="36" t="s">
        <v>506</v>
      </c>
      <c r="UB175" s="36">
        <v>1</v>
      </c>
      <c r="UC175" s="36" t="s">
        <v>511</v>
      </c>
      <c r="UD175" s="36">
        <v>3</v>
      </c>
      <c r="UE175" s="36" t="s">
        <v>516</v>
      </c>
      <c r="UF175" s="36">
        <v>16.52</v>
      </c>
      <c r="UG175" s="36">
        <v>16.05</v>
      </c>
      <c r="UH175" s="36">
        <v>10.36</v>
      </c>
      <c r="UI175" s="36">
        <v>19.8</v>
      </c>
      <c r="UJ175" s="36" t="s">
        <v>513</v>
      </c>
      <c r="UK175" s="36">
        <v>12.25</v>
      </c>
      <c r="UL175" s="36">
        <v>14.35</v>
      </c>
      <c r="UM175" s="36">
        <v>9.5299999999999994</v>
      </c>
      <c r="UN175" s="36">
        <v>18.440000000000001</v>
      </c>
      <c r="UO175" s="36" t="s">
        <v>513</v>
      </c>
      <c r="UP175" s="36">
        <v>12.7</v>
      </c>
      <c r="UQ175" s="36">
        <v>13</v>
      </c>
      <c r="UR175" s="36">
        <v>10.1</v>
      </c>
      <c r="US175" s="36">
        <v>15.5</v>
      </c>
      <c r="UT175" s="36" t="s">
        <v>513</v>
      </c>
      <c r="ZF175" s="36">
        <v>11</v>
      </c>
      <c r="ZG175" s="36">
        <v>12.87</v>
      </c>
      <c r="ZH175" s="36">
        <v>5</v>
      </c>
      <c r="ZI175" s="36">
        <v>17</v>
      </c>
      <c r="ZJ175" s="36" t="s">
        <v>513</v>
      </c>
      <c r="ZK175" s="36">
        <v>13.09</v>
      </c>
      <c r="ZL175" s="36">
        <v>14.37</v>
      </c>
      <c r="ZM175" s="36">
        <v>4.5</v>
      </c>
      <c r="ZN175" s="36">
        <v>17.03</v>
      </c>
      <c r="ZO175" s="36" t="s">
        <v>513</v>
      </c>
      <c r="ZP175" s="36">
        <v>12</v>
      </c>
      <c r="ZQ175" s="36">
        <v>14</v>
      </c>
      <c r="ZR175" s="36">
        <v>12</v>
      </c>
      <c r="ZS175" s="36">
        <v>16.5</v>
      </c>
      <c r="ZT175" s="36" t="s">
        <v>513</v>
      </c>
      <c r="AEF175" s="36">
        <v>9</v>
      </c>
      <c r="AEG175" s="36">
        <v>13.57</v>
      </c>
      <c r="AEH175" s="36">
        <v>4</v>
      </c>
      <c r="AEI175" s="36">
        <v>20</v>
      </c>
      <c r="AEJ175" s="36" t="s">
        <v>513</v>
      </c>
      <c r="AEK175" s="36">
        <v>6.19</v>
      </c>
      <c r="AEL175" s="36">
        <v>11.62</v>
      </c>
      <c r="AEM175" s="36">
        <v>1</v>
      </c>
      <c r="AEN175" s="36">
        <v>16.38</v>
      </c>
      <c r="AEO175" s="36" t="s">
        <v>513</v>
      </c>
      <c r="AEP175" s="36">
        <v>15.4</v>
      </c>
      <c r="AEQ175" s="36">
        <v>15.3</v>
      </c>
      <c r="AER175" s="36">
        <v>11.3</v>
      </c>
      <c r="AES175" s="36">
        <v>19</v>
      </c>
      <c r="AET175" s="36" t="s">
        <v>513</v>
      </c>
    </row>
    <row r="176" spans="1:861" x14ac:dyDescent="0.2">
      <c r="A176" s="4">
        <v>137</v>
      </c>
      <c r="B176" s="5" t="s">
        <v>1091</v>
      </c>
      <c r="C176" s="26">
        <f t="shared" si="183"/>
        <v>561.67833333333328</v>
      </c>
      <c r="D176" s="4">
        <f t="shared" si="155"/>
        <v>10</v>
      </c>
      <c r="E176" s="35">
        <f t="shared" si="182"/>
        <v>571.67833333333328</v>
      </c>
      <c r="F176" s="4">
        <v>108574</v>
      </c>
      <c r="G176" s="5" t="s">
        <v>868</v>
      </c>
      <c r="H176" s="5" t="s">
        <v>869</v>
      </c>
      <c r="I176" s="5" t="s">
        <v>499</v>
      </c>
      <c r="J176" s="4" t="s">
        <v>500</v>
      </c>
      <c r="K176" s="5" t="s">
        <v>501</v>
      </c>
      <c r="L176" s="5" t="s">
        <v>1047</v>
      </c>
      <c r="M176" s="4" t="s">
        <v>504</v>
      </c>
      <c r="N176" s="5" t="s">
        <v>604</v>
      </c>
      <c r="O176" s="4" t="s">
        <v>1052</v>
      </c>
      <c r="Q176" s="6">
        <f>CHOOSE(MATCH(M176,{"P";"S";"ST2S";"STMG";"ES";"L";"DAEU";"STL";"STI2D";"SCI";"PA";"STAV"},0),0,100,15,0,5,0,0,10,0,20,10,10)</f>
        <v>100</v>
      </c>
      <c r="R176" s="4">
        <v>1</v>
      </c>
      <c r="S176" s="4">
        <v>1</v>
      </c>
      <c r="T176" s="4">
        <v>1</v>
      </c>
      <c r="U176" s="4">
        <f t="shared" si="156"/>
        <v>1</v>
      </c>
      <c r="V176" s="4">
        <v>4</v>
      </c>
      <c r="W176" s="10">
        <f t="shared" si="157"/>
        <v>50</v>
      </c>
      <c r="X176" s="5" t="s">
        <v>870</v>
      </c>
      <c r="Y176" s="4" t="s">
        <v>566</v>
      </c>
      <c r="Z176" s="12">
        <f>CHOOSE(MATCH(Y176,{"Faible";"Moyen";"Assez bon";"Bon";"Très bon"},0),-5,0,0,5,10)</f>
        <v>10</v>
      </c>
      <c r="AA176" s="15">
        <v>18.14</v>
      </c>
      <c r="AB176" s="4">
        <v>3</v>
      </c>
      <c r="AC176" s="4">
        <v>13.54</v>
      </c>
      <c r="AD176" s="4">
        <f t="shared" si="158"/>
        <v>4.6000000000000014</v>
      </c>
      <c r="AE176" s="4">
        <f t="shared" si="159"/>
        <v>27</v>
      </c>
      <c r="AF176" s="12">
        <f t="shared" si="160"/>
        <v>90.62</v>
      </c>
      <c r="AG176" s="4">
        <v>19.5</v>
      </c>
      <c r="AH176" s="4">
        <v>1</v>
      </c>
      <c r="AI176" s="4">
        <v>14.7</v>
      </c>
      <c r="AJ176" s="4">
        <f t="shared" si="161"/>
        <v>4.8000000000000007</v>
      </c>
      <c r="AK176" s="4">
        <f t="shared" si="162"/>
        <v>29</v>
      </c>
      <c r="AL176" s="12">
        <f t="shared" si="163"/>
        <v>97.1</v>
      </c>
      <c r="AM176" s="5">
        <v>20</v>
      </c>
      <c r="AN176" s="4">
        <v>1</v>
      </c>
      <c r="AO176" s="4">
        <v>15.96</v>
      </c>
      <c r="AP176" s="4">
        <f t="shared" si="164"/>
        <v>4.0399999999999991</v>
      </c>
      <c r="AQ176" s="4">
        <f t="shared" si="154"/>
        <v>29</v>
      </c>
      <c r="AR176" s="12">
        <f t="shared" si="165"/>
        <v>97.08</v>
      </c>
      <c r="AS176" s="20">
        <f t="shared" si="166"/>
        <v>284.8</v>
      </c>
      <c r="AT176" s="4">
        <v>19</v>
      </c>
      <c r="AU176" s="4">
        <v>14</v>
      </c>
      <c r="AV176" s="4">
        <v>17</v>
      </c>
      <c r="AW176" s="24">
        <f t="shared" si="167"/>
        <v>309.8</v>
      </c>
      <c r="AX176" s="28">
        <f t="shared" si="168"/>
        <v>459.8</v>
      </c>
      <c r="AY176" s="41">
        <f t="shared" si="169"/>
        <v>19.633333333333336</v>
      </c>
      <c r="AZ176" s="41">
        <f t="shared" si="170"/>
        <v>12.133333333333335</v>
      </c>
      <c r="BA176" s="9">
        <f t="shared" si="171"/>
        <v>7.5000000000000018</v>
      </c>
      <c r="BB176" s="43">
        <f t="shared" si="172"/>
        <v>73.900000000000006</v>
      </c>
      <c r="BC176" s="41">
        <f t="shared" si="173"/>
        <v>18.650000000000002</v>
      </c>
      <c r="BD176" s="41">
        <f t="shared" si="174"/>
        <v>12.780000000000001</v>
      </c>
      <c r="BE176" s="9">
        <f t="shared" si="175"/>
        <v>5.870000000000001</v>
      </c>
      <c r="BF176" s="43">
        <f t="shared" si="176"/>
        <v>67.69</v>
      </c>
      <c r="BG176" s="41">
        <f t="shared" si="177"/>
        <v>17.833333333333332</v>
      </c>
      <c r="BH176" s="41">
        <f t="shared" si="178"/>
        <v>13.5</v>
      </c>
      <c r="BI176" s="9">
        <f t="shared" si="179"/>
        <v>4.3333333333333321</v>
      </c>
      <c r="BJ176" s="43">
        <f t="shared" si="180"/>
        <v>62.166666666666664</v>
      </c>
      <c r="BK176" s="45">
        <f t="shared" si="181"/>
        <v>203.75666666666666</v>
      </c>
      <c r="BL176" s="36">
        <v>19.5</v>
      </c>
      <c r="BM176" s="36">
        <v>1</v>
      </c>
      <c r="BN176" s="36">
        <v>27</v>
      </c>
      <c r="BO176" s="36">
        <v>20</v>
      </c>
      <c r="BP176" s="36">
        <v>1</v>
      </c>
      <c r="BQ176" s="36">
        <v>27</v>
      </c>
      <c r="DZ176" s="36">
        <v>19</v>
      </c>
      <c r="EA176" s="36">
        <v>14</v>
      </c>
      <c r="EC176" s="36">
        <v>17</v>
      </c>
      <c r="EN176" s="36" t="s">
        <v>510</v>
      </c>
      <c r="EO176" s="36" t="s">
        <v>503</v>
      </c>
      <c r="EP176" s="36">
        <v>10</v>
      </c>
      <c r="EQ176" s="36" t="s">
        <v>504</v>
      </c>
      <c r="ER176" s="36" t="s">
        <v>506</v>
      </c>
      <c r="ES176" s="36">
        <v>1</v>
      </c>
      <c r="ET176" s="36" t="s">
        <v>511</v>
      </c>
      <c r="EU176" s="36">
        <v>2</v>
      </c>
      <c r="EV176" s="36" t="s">
        <v>512</v>
      </c>
      <c r="EW176" s="36">
        <v>18.14</v>
      </c>
      <c r="EX176" s="36">
        <v>13.54</v>
      </c>
      <c r="EY176" s="36">
        <v>7.34</v>
      </c>
      <c r="EZ176" s="36">
        <v>18.649999999999999</v>
      </c>
      <c r="FA176" s="36" t="s">
        <v>513</v>
      </c>
      <c r="FB176" s="36">
        <v>19.5</v>
      </c>
      <c r="FC176" s="36">
        <v>14.7</v>
      </c>
      <c r="FD176" s="36">
        <v>6.5</v>
      </c>
      <c r="FE176" s="36">
        <v>19.5</v>
      </c>
      <c r="FF176" s="36" t="s">
        <v>513</v>
      </c>
      <c r="FG176" s="36">
        <v>20</v>
      </c>
      <c r="FH176" s="36">
        <v>15.96</v>
      </c>
      <c r="FI176" s="36">
        <v>10.5</v>
      </c>
      <c r="FJ176" s="36">
        <v>20</v>
      </c>
      <c r="FK176" s="36" t="s">
        <v>513</v>
      </c>
      <c r="TW176" s="36" t="s">
        <v>523</v>
      </c>
      <c r="TX176" s="36" t="s">
        <v>515</v>
      </c>
      <c r="TY176" s="36">
        <v>1</v>
      </c>
      <c r="TZ176" s="36" t="s">
        <v>504</v>
      </c>
      <c r="UA176" s="36" t="s">
        <v>506</v>
      </c>
      <c r="UB176" s="36">
        <v>1</v>
      </c>
      <c r="UC176" s="36" t="s">
        <v>511</v>
      </c>
      <c r="UD176" s="36">
        <v>3</v>
      </c>
      <c r="UE176" s="36" t="s">
        <v>516</v>
      </c>
      <c r="UF176" s="36">
        <v>19.7</v>
      </c>
      <c r="UG176" s="36">
        <v>11.9</v>
      </c>
      <c r="UH176" s="36">
        <v>6.1</v>
      </c>
      <c r="UI176" s="36">
        <v>19.7</v>
      </c>
      <c r="UJ176" s="36" t="s">
        <v>513</v>
      </c>
      <c r="UK176" s="36">
        <v>18.09</v>
      </c>
      <c r="UL176" s="36">
        <v>13.78</v>
      </c>
      <c r="UM176" s="36">
        <v>6.84</v>
      </c>
      <c r="UN176" s="36">
        <v>18.97</v>
      </c>
      <c r="UO176" s="36" t="s">
        <v>513</v>
      </c>
      <c r="UP176" s="36">
        <v>18</v>
      </c>
      <c r="UQ176" s="36">
        <v>13.5</v>
      </c>
      <c r="UR176" s="36">
        <v>9.5</v>
      </c>
      <c r="US176" s="36">
        <v>18</v>
      </c>
      <c r="UT176" s="36" t="s">
        <v>513</v>
      </c>
      <c r="ZF176" s="36">
        <v>19.5</v>
      </c>
      <c r="ZG176" s="36">
        <v>11.8</v>
      </c>
      <c r="ZH176" s="36">
        <v>4.3</v>
      </c>
      <c r="ZI176" s="36">
        <v>19.5</v>
      </c>
      <c r="ZJ176" s="36" t="s">
        <v>513</v>
      </c>
      <c r="ZK176" s="36">
        <v>18.829999999999998</v>
      </c>
      <c r="ZL176" s="36">
        <v>13.33</v>
      </c>
      <c r="ZM176" s="36">
        <v>5.25</v>
      </c>
      <c r="ZN176" s="36">
        <v>18.829999999999998</v>
      </c>
      <c r="ZO176" s="36" t="s">
        <v>513</v>
      </c>
      <c r="ZP176" s="36">
        <v>16.5</v>
      </c>
      <c r="ZQ176" s="36">
        <v>13</v>
      </c>
      <c r="ZR176" s="36">
        <v>7</v>
      </c>
      <c r="ZS176" s="36">
        <v>16.5</v>
      </c>
      <c r="ZT176" s="36" t="s">
        <v>513</v>
      </c>
      <c r="AEF176" s="36">
        <v>19.7</v>
      </c>
      <c r="AEG176" s="36">
        <v>12.7</v>
      </c>
      <c r="AEH176" s="36">
        <v>3.8</v>
      </c>
      <c r="AEI176" s="36">
        <v>19.7</v>
      </c>
      <c r="AEJ176" s="36" t="s">
        <v>513</v>
      </c>
      <c r="AEK176" s="36">
        <v>19.03</v>
      </c>
      <c r="AEL176" s="36">
        <v>11.23</v>
      </c>
      <c r="AEM176" s="36">
        <v>5.84</v>
      </c>
      <c r="AEN176" s="36">
        <v>19.03</v>
      </c>
      <c r="AEO176" s="36" t="s">
        <v>513</v>
      </c>
      <c r="AEP176" s="36">
        <v>19</v>
      </c>
      <c r="AEQ176" s="36">
        <v>14</v>
      </c>
      <c r="AER176" s="36">
        <v>10.5</v>
      </c>
      <c r="AES176" s="36">
        <v>19</v>
      </c>
      <c r="AET176" s="36" t="s">
        <v>513</v>
      </c>
    </row>
    <row r="177" spans="1:936" x14ac:dyDescent="0.2">
      <c r="A177" s="4">
        <v>137</v>
      </c>
      <c r="B177" s="5" t="s">
        <v>1090</v>
      </c>
      <c r="C177" s="26">
        <f t="shared" si="183"/>
        <v>100.05666666666664</v>
      </c>
      <c r="D177" s="4">
        <f t="shared" si="155"/>
        <v>0</v>
      </c>
      <c r="E177" s="35">
        <f t="shared" si="182"/>
        <v>100.05666666666664</v>
      </c>
      <c r="F177" s="4">
        <v>108846</v>
      </c>
      <c r="G177" s="5" t="s">
        <v>1022</v>
      </c>
      <c r="H177" s="5" t="s">
        <v>1023</v>
      </c>
      <c r="I177" s="5" t="s">
        <v>527</v>
      </c>
      <c r="J177" s="4" t="s">
        <v>500</v>
      </c>
      <c r="K177" s="5" t="s">
        <v>501</v>
      </c>
      <c r="L177" s="5" t="s">
        <v>1024</v>
      </c>
      <c r="M177" s="4" t="s">
        <v>572</v>
      </c>
      <c r="Q177" s="6">
        <f>CHOOSE(MATCH(M177,{"P";"S";"ST2S";"STMG";"ES";"L";"DAEU";"STL";"STI2D";"SCI";"PA";"STAV"},0),0,100,15,0,5,0,0,10,0,20,10,10)</f>
        <v>10</v>
      </c>
      <c r="R177" s="4">
        <v>5</v>
      </c>
      <c r="S177" s="4">
        <v>5</v>
      </c>
      <c r="T177" s="4">
        <v>5</v>
      </c>
      <c r="U177" s="4">
        <v>5</v>
      </c>
      <c r="W177" s="10">
        <f t="shared" si="157"/>
        <v>10</v>
      </c>
      <c r="Z177" s="12">
        <v>0</v>
      </c>
      <c r="AA177" s="15">
        <v>6.6</v>
      </c>
      <c r="AC177" s="4">
        <v>11.5</v>
      </c>
      <c r="AD177" s="4">
        <f t="shared" si="158"/>
        <v>-4.9000000000000004</v>
      </c>
      <c r="AE177" s="4">
        <v>0</v>
      </c>
      <c r="AF177" s="12">
        <f t="shared" si="160"/>
        <v>9.9999999999999964</v>
      </c>
      <c r="AG177" s="4">
        <v>7.2</v>
      </c>
      <c r="AI177" s="4">
        <v>13.4</v>
      </c>
      <c r="AJ177" s="4">
        <f t="shared" si="161"/>
        <v>-6.2</v>
      </c>
      <c r="AK177" s="4">
        <v>0</v>
      </c>
      <c r="AL177" s="12">
        <f t="shared" si="163"/>
        <v>9.2000000000000011</v>
      </c>
      <c r="AM177" s="5"/>
      <c r="AN177" s="4"/>
      <c r="AO177" s="4"/>
      <c r="AP177" s="4">
        <f t="shared" si="164"/>
        <v>0</v>
      </c>
      <c r="AQ177" s="4">
        <f t="shared" si="154"/>
        <v>30</v>
      </c>
      <c r="AR177" s="12">
        <f t="shared" si="165"/>
        <v>30</v>
      </c>
      <c r="AS177" s="20">
        <f t="shared" si="166"/>
        <v>49.199999999999996</v>
      </c>
      <c r="AT177" s="4">
        <v>9</v>
      </c>
      <c r="AU177" s="4">
        <v>5</v>
      </c>
      <c r="AW177" s="24">
        <f t="shared" si="167"/>
        <v>56.199999999999996</v>
      </c>
      <c r="AX177" s="28">
        <f t="shared" si="168"/>
        <v>76.199999999999989</v>
      </c>
      <c r="AY177" s="41">
        <f t="shared" si="169"/>
        <v>8.2766666666666655</v>
      </c>
      <c r="AZ177" s="41">
        <f t="shared" si="170"/>
        <v>9.8899999999999988</v>
      </c>
      <c r="BA177" s="9">
        <f t="shared" si="171"/>
        <v>-1.6133333333333333</v>
      </c>
      <c r="BB177" s="43">
        <f t="shared" si="172"/>
        <v>21.603333333333332</v>
      </c>
      <c r="BC177" s="41">
        <f t="shared" si="173"/>
        <v>9.5966666666666658</v>
      </c>
      <c r="BD177" s="41">
        <f t="shared" si="174"/>
        <v>10.936666666666667</v>
      </c>
      <c r="BE177" s="9">
        <f t="shared" si="175"/>
        <v>-1.3400000000000016</v>
      </c>
      <c r="BF177" s="43">
        <f t="shared" si="176"/>
        <v>26.109999999999996</v>
      </c>
      <c r="BG177" s="41">
        <f t="shared" si="177"/>
        <v>0</v>
      </c>
      <c r="BH177" s="41">
        <f t="shared" si="178"/>
        <v>0</v>
      </c>
      <c r="BI177" s="9">
        <f t="shared" si="179"/>
        <v>0</v>
      </c>
      <c r="BJ177" s="43">
        <f t="shared" si="180"/>
        <v>0</v>
      </c>
      <c r="BK177" s="45">
        <f t="shared" si="181"/>
        <v>47.713333333333324</v>
      </c>
      <c r="DZ177" s="36">
        <v>9</v>
      </c>
      <c r="EA177" s="36">
        <v>5</v>
      </c>
      <c r="ED177" s="36">
        <v>10</v>
      </c>
      <c r="EN177" s="36" t="s">
        <v>510</v>
      </c>
      <c r="EO177" s="36" t="s">
        <v>503</v>
      </c>
      <c r="EP177" s="36">
        <v>10</v>
      </c>
      <c r="EQ177" s="36" t="s">
        <v>572</v>
      </c>
      <c r="ER177" s="36" t="s">
        <v>574</v>
      </c>
      <c r="ES177" s="36">
        <v>2</v>
      </c>
      <c r="ET177" s="36" t="s">
        <v>575</v>
      </c>
      <c r="EU177" s="36">
        <v>3</v>
      </c>
      <c r="EV177" s="36" t="s">
        <v>516</v>
      </c>
      <c r="EW177" s="36">
        <v>6.6</v>
      </c>
      <c r="EX177" s="36">
        <v>11.5</v>
      </c>
      <c r="EY177" s="36">
        <v>6.6</v>
      </c>
      <c r="EZ177" s="36">
        <v>17.3</v>
      </c>
      <c r="FA177" s="36" t="s">
        <v>524</v>
      </c>
      <c r="FB177" s="36">
        <v>7.2</v>
      </c>
      <c r="FC177" s="36">
        <v>13.4</v>
      </c>
      <c r="FD177" s="36">
        <v>5</v>
      </c>
      <c r="FE177" s="36">
        <v>20</v>
      </c>
      <c r="FF177" s="36" t="s">
        <v>524</v>
      </c>
      <c r="JC177" s="36">
        <v>10.199999999999999</v>
      </c>
      <c r="JD177" s="36">
        <v>9.8000000000000007</v>
      </c>
      <c r="JE177" s="36">
        <v>4.5</v>
      </c>
      <c r="JF177" s="36">
        <v>15.7</v>
      </c>
      <c r="JG177" s="36" t="s">
        <v>524</v>
      </c>
      <c r="JH177" s="36">
        <v>6.1</v>
      </c>
      <c r="JI177" s="36">
        <v>10.1</v>
      </c>
      <c r="JJ177" s="36">
        <v>4.3</v>
      </c>
      <c r="JK177" s="36">
        <v>17.8</v>
      </c>
      <c r="JL177" s="36" t="s">
        <v>524</v>
      </c>
      <c r="JW177" s="36">
        <v>6.1</v>
      </c>
      <c r="JX177" s="36">
        <v>11.7</v>
      </c>
      <c r="JY177" s="36">
        <v>5.6</v>
      </c>
      <c r="JZ177" s="36">
        <v>17.2</v>
      </c>
      <c r="KA177" s="36" t="s">
        <v>524</v>
      </c>
      <c r="KB177" s="36">
        <v>7.6</v>
      </c>
      <c r="KC177" s="36">
        <v>11.4</v>
      </c>
      <c r="KD177" s="36">
        <v>6.2</v>
      </c>
      <c r="KE177" s="36">
        <v>17.2</v>
      </c>
      <c r="KF177" s="36" t="s">
        <v>524</v>
      </c>
      <c r="OC177" s="36">
        <v>9.6999999999999993</v>
      </c>
      <c r="OD177" s="36">
        <v>9.8000000000000007</v>
      </c>
      <c r="OE177" s="36">
        <v>4.7</v>
      </c>
      <c r="OF177" s="36">
        <v>15.7</v>
      </c>
      <c r="OG177" s="36" t="s">
        <v>524</v>
      </c>
      <c r="OH177" s="36">
        <v>7.2</v>
      </c>
      <c r="OI177" s="36">
        <v>11.5</v>
      </c>
      <c r="OJ177" s="36">
        <v>6.3</v>
      </c>
      <c r="OK177" s="36">
        <v>18</v>
      </c>
      <c r="OL177" s="36" t="s">
        <v>524</v>
      </c>
      <c r="TW177" s="36" t="s">
        <v>514</v>
      </c>
      <c r="TX177" s="36" t="s">
        <v>515</v>
      </c>
      <c r="TY177" s="36">
        <v>1</v>
      </c>
      <c r="TZ177" s="36" t="s">
        <v>572</v>
      </c>
      <c r="UA177" s="36" t="s">
        <v>574</v>
      </c>
      <c r="UB177" s="36">
        <v>2</v>
      </c>
      <c r="UC177" s="36" t="s">
        <v>575</v>
      </c>
      <c r="UD177" s="36">
        <v>3</v>
      </c>
      <c r="UE177" s="36" t="s">
        <v>516</v>
      </c>
      <c r="UF177" s="36">
        <v>5</v>
      </c>
      <c r="UG177" s="36">
        <v>8.56</v>
      </c>
      <c r="UH177" s="36">
        <v>0</v>
      </c>
      <c r="UI177" s="36">
        <v>16.5</v>
      </c>
      <c r="UJ177" s="36" t="s">
        <v>524</v>
      </c>
      <c r="UK177" s="36">
        <v>10.52</v>
      </c>
      <c r="UL177" s="36">
        <v>12.02</v>
      </c>
      <c r="UM177" s="36">
        <v>7.64</v>
      </c>
      <c r="UN177" s="36">
        <v>17.87</v>
      </c>
      <c r="UO177" s="36" t="s">
        <v>524</v>
      </c>
      <c r="YL177" s="36">
        <v>12.13</v>
      </c>
      <c r="YM177" s="36">
        <v>11.04</v>
      </c>
      <c r="YN177" s="36">
        <v>5.18</v>
      </c>
      <c r="YO177" s="36">
        <v>15.3</v>
      </c>
      <c r="YP177" s="36" t="s">
        <v>524</v>
      </c>
      <c r="YQ177" s="36">
        <v>12.91</v>
      </c>
      <c r="YR177" s="36">
        <v>12.45</v>
      </c>
      <c r="YS177" s="36">
        <v>9.65</v>
      </c>
      <c r="YT177" s="36">
        <v>16.940000000000001</v>
      </c>
      <c r="YU177" s="36" t="s">
        <v>524</v>
      </c>
      <c r="YV177" s="36">
        <v>15.3</v>
      </c>
      <c r="YW177" s="36">
        <v>9.6199999999999992</v>
      </c>
      <c r="YX177" s="36">
        <v>2.6</v>
      </c>
      <c r="YY177" s="36">
        <v>18.3</v>
      </c>
      <c r="YZ177" s="36" t="s">
        <v>524</v>
      </c>
      <c r="ZF177" s="36">
        <v>7.83</v>
      </c>
      <c r="ZG177" s="36">
        <v>8.84</v>
      </c>
      <c r="ZH177" s="36">
        <v>4</v>
      </c>
      <c r="ZI177" s="36">
        <v>16.329999999999998</v>
      </c>
      <c r="ZJ177" s="36" t="s">
        <v>524</v>
      </c>
      <c r="ZK177" s="36">
        <v>9.68</v>
      </c>
      <c r="ZL177" s="36">
        <v>8.6199999999999992</v>
      </c>
      <c r="ZM177" s="36">
        <v>2.62</v>
      </c>
      <c r="ZN177" s="36">
        <v>16.13</v>
      </c>
      <c r="ZO177" s="36" t="s">
        <v>524</v>
      </c>
      <c r="ADL177" s="36">
        <v>11.42</v>
      </c>
      <c r="ADM177" s="36">
        <v>10.050000000000001</v>
      </c>
      <c r="ADN177" s="36">
        <v>4.33</v>
      </c>
      <c r="ADO177" s="36">
        <v>16.13</v>
      </c>
      <c r="ADP177" s="36" t="s">
        <v>524</v>
      </c>
      <c r="ADQ177" s="36">
        <v>11.71</v>
      </c>
      <c r="ADR177" s="36">
        <v>12.01</v>
      </c>
      <c r="ADS177" s="36">
        <v>8</v>
      </c>
      <c r="ADT177" s="36">
        <v>15.78</v>
      </c>
      <c r="ADU177" s="36" t="s">
        <v>524</v>
      </c>
      <c r="ADV177" s="36">
        <v>14.2</v>
      </c>
      <c r="ADW177" s="36">
        <v>13.41</v>
      </c>
      <c r="ADX177" s="36">
        <v>6</v>
      </c>
      <c r="ADY177" s="36">
        <v>19.2</v>
      </c>
      <c r="ADZ177" s="36" t="s">
        <v>524</v>
      </c>
      <c r="AEF177" s="36">
        <v>12</v>
      </c>
      <c r="AEG177" s="36">
        <v>12.27</v>
      </c>
      <c r="AEH177" s="36">
        <v>6.88</v>
      </c>
      <c r="AEI177" s="36">
        <v>16.64</v>
      </c>
      <c r="AEJ177" s="36" t="s">
        <v>524</v>
      </c>
      <c r="AEK177" s="36">
        <v>8.59</v>
      </c>
      <c r="AEL177" s="36">
        <v>12.17</v>
      </c>
      <c r="AEM177" s="36">
        <v>2.5</v>
      </c>
      <c r="AEN177" s="36">
        <v>20</v>
      </c>
      <c r="AEO177" s="36" t="s">
        <v>524</v>
      </c>
      <c r="AIL177" s="36">
        <v>12.81</v>
      </c>
      <c r="AIM177" s="36">
        <v>9.82</v>
      </c>
      <c r="AIN177" s="36">
        <v>3.89</v>
      </c>
      <c r="AIO177" s="36">
        <v>14.92</v>
      </c>
      <c r="AIP177" s="36" t="s">
        <v>524</v>
      </c>
      <c r="AIQ177" s="36">
        <v>9.06</v>
      </c>
      <c r="AIR177" s="36">
        <v>10.029999999999999</v>
      </c>
      <c r="AIS177" s="36">
        <v>6.05</v>
      </c>
      <c r="AIT177" s="36">
        <v>17.309999999999999</v>
      </c>
      <c r="AIU177" s="36" t="s">
        <v>524</v>
      </c>
      <c r="AIV177" s="36">
        <v>17</v>
      </c>
      <c r="AIW177" s="36">
        <v>13.06</v>
      </c>
      <c r="AIX177" s="36">
        <v>6.5</v>
      </c>
      <c r="AIY177" s="36">
        <v>17</v>
      </c>
      <c r="AIZ177" s="36" t="s">
        <v>524</v>
      </c>
    </row>
    <row r="178" spans="1:936" x14ac:dyDescent="0.2">
      <c r="A178" s="4">
        <v>137</v>
      </c>
      <c r="B178" s="5" t="s">
        <v>1090</v>
      </c>
      <c r="C178" s="26">
        <f t="shared" si="183"/>
        <v>308.7984848484848</v>
      </c>
      <c r="D178" s="4">
        <f t="shared" si="155"/>
        <v>-5</v>
      </c>
      <c r="E178" s="35">
        <f t="shared" si="182"/>
        <v>303.7984848484848</v>
      </c>
      <c r="F178" s="4">
        <v>108894</v>
      </c>
      <c r="G178" s="5" t="s">
        <v>762</v>
      </c>
      <c r="H178" s="5" t="s">
        <v>763</v>
      </c>
      <c r="I178" s="5" t="s">
        <v>527</v>
      </c>
      <c r="J178" s="4" t="s">
        <v>500</v>
      </c>
      <c r="K178" s="5" t="s">
        <v>501</v>
      </c>
      <c r="L178" s="5" t="s">
        <v>1046</v>
      </c>
      <c r="M178" s="4" t="s">
        <v>504</v>
      </c>
      <c r="N178" s="5" t="s">
        <v>736</v>
      </c>
      <c r="O178" s="4" t="s">
        <v>1052</v>
      </c>
      <c r="Q178" s="6">
        <f>CHOOSE(MATCH(M178,{"P";"S";"ST2S";"STMG";"ES";"L";"DAEU";"STL";"STI2D";"SCI";"PA";"STAV"},0),0,100,15,0,5,0,0,10,0,20,10,10)</f>
        <v>100</v>
      </c>
      <c r="R178" s="4">
        <v>3</v>
      </c>
      <c r="S178" s="4">
        <v>2</v>
      </c>
      <c r="T178" s="4">
        <v>3</v>
      </c>
      <c r="U178" s="4">
        <f>5-V178</f>
        <v>3</v>
      </c>
      <c r="V178" s="4">
        <v>2</v>
      </c>
      <c r="W178" s="10">
        <f t="shared" si="157"/>
        <v>18.181818181818183</v>
      </c>
      <c r="Y178" s="4" t="s">
        <v>742</v>
      </c>
      <c r="Z178" s="12">
        <f>CHOOSE(MATCH(Y178,{"Faible";"Moyen";"Assez bon";"Bon";"Très bon"},0),-5,0,0,5,10)</f>
        <v>-5</v>
      </c>
      <c r="AA178" s="15">
        <v>10.06</v>
      </c>
      <c r="AB178" s="4">
        <v>13</v>
      </c>
      <c r="AC178" s="4">
        <v>10.74</v>
      </c>
      <c r="AD178" s="4">
        <f t="shared" si="158"/>
        <v>-0.67999999999999972</v>
      </c>
      <c r="AE178" s="4">
        <f>30-AB178</f>
        <v>17</v>
      </c>
      <c r="AF178" s="12">
        <f t="shared" si="160"/>
        <v>45.82</v>
      </c>
      <c r="AG178" s="4">
        <v>12.09</v>
      </c>
      <c r="AH178" s="4">
        <v>8</v>
      </c>
      <c r="AI178" s="4">
        <v>11.98</v>
      </c>
      <c r="AJ178" s="4">
        <f t="shared" si="161"/>
        <v>0.10999999999999943</v>
      </c>
      <c r="AK178" s="4">
        <f>30-AH178</f>
        <v>22</v>
      </c>
      <c r="AL178" s="12">
        <f t="shared" si="163"/>
        <v>58.489999999999995</v>
      </c>
      <c r="AM178" s="5">
        <v>9.9</v>
      </c>
      <c r="AN178" s="4">
        <v>21</v>
      </c>
      <c r="AO178" s="4">
        <v>11.99</v>
      </c>
      <c r="AP178" s="4">
        <f t="shared" si="164"/>
        <v>-2.09</v>
      </c>
      <c r="AQ178" s="4">
        <f t="shared" si="154"/>
        <v>9</v>
      </c>
      <c r="AR178" s="12">
        <f t="shared" si="165"/>
        <v>34.520000000000003</v>
      </c>
      <c r="AS178" s="20">
        <f t="shared" si="166"/>
        <v>138.83000000000001</v>
      </c>
      <c r="AT178" s="4">
        <v>11</v>
      </c>
      <c r="AU178" s="4">
        <v>6</v>
      </c>
      <c r="AV178" s="4">
        <v>16</v>
      </c>
      <c r="AW178" s="24">
        <f t="shared" si="167"/>
        <v>155.33000000000001</v>
      </c>
      <c r="AX178" s="28">
        <f t="shared" si="168"/>
        <v>273.51181818181817</v>
      </c>
      <c r="AY178" s="41">
        <f t="shared" si="169"/>
        <v>7.1599999999999993</v>
      </c>
      <c r="AZ178" s="41">
        <f t="shared" si="170"/>
        <v>9.4700000000000006</v>
      </c>
      <c r="BA178" s="9">
        <f t="shared" si="171"/>
        <v>-2.3100000000000014</v>
      </c>
      <c r="BB178" s="43">
        <f t="shared" si="172"/>
        <v>16.859999999999992</v>
      </c>
      <c r="BC178" s="41">
        <f t="shared" si="173"/>
        <v>10.719999999999999</v>
      </c>
      <c r="BD178" s="41">
        <f t="shared" si="174"/>
        <v>12.263333333333335</v>
      </c>
      <c r="BE178" s="9">
        <f t="shared" si="175"/>
        <v>-1.5433333333333366</v>
      </c>
      <c r="BF178" s="43">
        <f t="shared" si="176"/>
        <v>29.073333333333323</v>
      </c>
      <c r="BG178" s="41">
        <f t="shared" si="177"/>
        <v>9.5</v>
      </c>
      <c r="BH178" s="41">
        <f t="shared" si="178"/>
        <v>11.43</v>
      </c>
      <c r="BI178" s="9">
        <f t="shared" si="179"/>
        <v>-1.9299999999999997</v>
      </c>
      <c r="BJ178" s="43">
        <f t="shared" si="180"/>
        <v>24.64</v>
      </c>
      <c r="BK178" s="45">
        <f t="shared" si="181"/>
        <v>70.573333333333323</v>
      </c>
      <c r="BL178" s="36">
        <v>12.8</v>
      </c>
      <c r="BM178" s="36">
        <v>8</v>
      </c>
      <c r="BN178" s="36">
        <v>26</v>
      </c>
      <c r="BO178" s="36">
        <v>8.9</v>
      </c>
      <c r="BP178" s="36">
        <v>21</v>
      </c>
      <c r="BQ178" s="36">
        <v>26</v>
      </c>
      <c r="DQ178" s="36">
        <v>11</v>
      </c>
      <c r="DR178" s="36">
        <v>7</v>
      </c>
      <c r="DS178" s="36">
        <v>26</v>
      </c>
      <c r="DZ178" s="36">
        <v>11</v>
      </c>
      <c r="EA178" s="36">
        <v>6</v>
      </c>
      <c r="EC178" s="36">
        <v>16</v>
      </c>
      <c r="EN178" s="36" t="s">
        <v>510</v>
      </c>
      <c r="EO178" s="36" t="s">
        <v>503</v>
      </c>
      <c r="EP178" s="36">
        <v>10</v>
      </c>
      <c r="EQ178" s="36" t="s">
        <v>504</v>
      </c>
      <c r="ER178" s="36" t="s">
        <v>506</v>
      </c>
      <c r="ES178" s="36">
        <v>1</v>
      </c>
      <c r="ET178" s="36" t="s">
        <v>511</v>
      </c>
      <c r="EU178" s="36">
        <v>3</v>
      </c>
      <c r="EV178" s="36" t="s">
        <v>516</v>
      </c>
      <c r="EW178" s="36">
        <v>10.06</v>
      </c>
      <c r="EX178" s="36">
        <v>10.74</v>
      </c>
      <c r="EY178" s="36">
        <v>5</v>
      </c>
      <c r="EZ178" s="36">
        <v>17.13</v>
      </c>
      <c r="FA178" s="36" t="s">
        <v>524</v>
      </c>
      <c r="FB178" s="36">
        <v>12.09</v>
      </c>
      <c r="FC178" s="36">
        <v>11.98</v>
      </c>
      <c r="FD178" s="36">
        <v>7.71</v>
      </c>
      <c r="FE178" s="36">
        <v>16.84</v>
      </c>
      <c r="FF178" s="36" t="s">
        <v>524</v>
      </c>
      <c r="FG178" s="36">
        <v>9.9</v>
      </c>
      <c r="FH178" s="36">
        <v>11.99</v>
      </c>
      <c r="FI178" s="36">
        <v>9.48</v>
      </c>
      <c r="FJ178" s="36">
        <v>16.07</v>
      </c>
      <c r="FK178" s="36" t="s">
        <v>524</v>
      </c>
      <c r="ID178" s="36">
        <v>11.56</v>
      </c>
      <c r="IE178" s="36">
        <v>13.71</v>
      </c>
      <c r="IF178" s="36">
        <v>11.5</v>
      </c>
      <c r="IG178" s="36">
        <v>16</v>
      </c>
      <c r="IH178" s="36" t="s">
        <v>524</v>
      </c>
      <c r="JW178" s="36">
        <v>8.5</v>
      </c>
      <c r="JX178" s="36">
        <v>9.2200000000000006</v>
      </c>
      <c r="JY178" s="36">
        <v>3.13</v>
      </c>
      <c r="JZ178" s="36">
        <v>14.4</v>
      </c>
      <c r="KA178" s="36" t="s">
        <v>524</v>
      </c>
      <c r="KB178" s="36">
        <v>12.4</v>
      </c>
      <c r="KC178" s="36">
        <v>10.38</v>
      </c>
      <c r="KD178" s="36">
        <v>4</v>
      </c>
      <c r="KE178" s="36">
        <v>14.29</v>
      </c>
      <c r="KF178" s="36" t="s">
        <v>524</v>
      </c>
      <c r="KG178" s="36">
        <v>7.92</v>
      </c>
      <c r="KH178" s="36">
        <v>10.51</v>
      </c>
      <c r="KI178" s="36">
        <v>2.5</v>
      </c>
      <c r="KJ178" s="36">
        <v>15.56</v>
      </c>
      <c r="KK178" s="36" t="s">
        <v>524</v>
      </c>
      <c r="ND178" s="36">
        <v>6</v>
      </c>
      <c r="NE178" s="36">
        <v>12.2</v>
      </c>
      <c r="NF178" s="36">
        <v>6</v>
      </c>
      <c r="NG178" s="36">
        <v>15.1</v>
      </c>
      <c r="NH178" s="36" t="s">
        <v>524</v>
      </c>
      <c r="TW178" s="36" t="s">
        <v>523</v>
      </c>
      <c r="TX178" s="36" t="s">
        <v>515</v>
      </c>
      <c r="TY178" s="36">
        <v>1</v>
      </c>
      <c r="TZ178" s="36" t="s">
        <v>504</v>
      </c>
      <c r="UA178" s="36" t="s">
        <v>506</v>
      </c>
      <c r="UB178" s="36">
        <v>1</v>
      </c>
      <c r="UC178" s="36" t="s">
        <v>511</v>
      </c>
      <c r="UD178" s="36">
        <v>3</v>
      </c>
      <c r="UE178" s="36" t="s">
        <v>516</v>
      </c>
      <c r="UF178" s="36">
        <v>6.34</v>
      </c>
      <c r="UG178" s="36">
        <v>8.94</v>
      </c>
      <c r="UH178" s="36">
        <v>5.0599999999999996</v>
      </c>
      <c r="UI178" s="36">
        <v>14.1</v>
      </c>
      <c r="UJ178" s="36" t="s">
        <v>524</v>
      </c>
      <c r="UK178" s="36">
        <v>8.1199999999999992</v>
      </c>
      <c r="UL178" s="36">
        <v>11.92</v>
      </c>
      <c r="UM178" s="36">
        <v>6.05</v>
      </c>
      <c r="UN178" s="36">
        <v>16.47</v>
      </c>
      <c r="UO178" s="36" t="s">
        <v>524</v>
      </c>
      <c r="UP178" s="36">
        <v>10.5</v>
      </c>
      <c r="UQ178" s="36">
        <v>13</v>
      </c>
      <c r="UR178" s="36">
        <v>9.5</v>
      </c>
      <c r="US178" s="36">
        <v>16.5</v>
      </c>
      <c r="UT178" s="36" t="s">
        <v>524</v>
      </c>
      <c r="ZF178" s="36">
        <v>6.85</v>
      </c>
      <c r="ZG178" s="36">
        <v>9.17</v>
      </c>
      <c r="ZH178" s="36">
        <v>6.41</v>
      </c>
      <c r="ZI178" s="36">
        <v>13.13</v>
      </c>
      <c r="ZJ178" s="36" t="s">
        <v>524</v>
      </c>
      <c r="ZK178" s="36">
        <v>11.04</v>
      </c>
      <c r="ZL178" s="36">
        <v>12.32</v>
      </c>
      <c r="ZM178" s="36">
        <v>5.63</v>
      </c>
      <c r="ZN178" s="36">
        <v>17.96</v>
      </c>
      <c r="ZO178" s="36" t="s">
        <v>524</v>
      </c>
      <c r="ZP178" s="36">
        <v>9</v>
      </c>
      <c r="ZQ178" s="36">
        <v>10.29</v>
      </c>
      <c r="ZR178" s="36">
        <v>7</v>
      </c>
      <c r="ZS178" s="36">
        <v>14</v>
      </c>
      <c r="ZT178" s="36" t="s">
        <v>524</v>
      </c>
      <c r="AEF178" s="36">
        <v>8.2899999999999991</v>
      </c>
      <c r="AEG178" s="36">
        <v>10.3</v>
      </c>
      <c r="AEH178" s="36">
        <v>6.56</v>
      </c>
      <c r="AEI178" s="36">
        <v>14.08</v>
      </c>
      <c r="AEJ178" s="36" t="s">
        <v>524</v>
      </c>
      <c r="AEK178" s="36">
        <v>13</v>
      </c>
      <c r="AEL178" s="36">
        <v>12.55</v>
      </c>
      <c r="AEM178" s="36">
        <v>7.39</v>
      </c>
      <c r="AEN178" s="36">
        <v>16.559999999999999</v>
      </c>
      <c r="AEO178" s="36" t="s">
        <v>524</v>
      </c>
      <c r="AEP178" s="36">
        <v>9</v>
      </c>
      <c r="AEQ178" s="36">
        <v>11</v>
      </c>
      <c r="AER178" s="36">
        <v>7</v>
      </c>
      <c r="AES178" s="36">
        <v>13.5</v>
      </c>
      <c r="AET178" s="36" t="s">
        <v>524</v>
      </c>
    </row>
    <row r="179" spans="1:936" x14ac:dyDescent="0.2">
      <c r="A179" s="4">
        <v>137</v>
      </c>
      <c r="B179" s="5" t="s">
        <v>1090</v>
      </c>
      <c r="C179" s="26">
        <f t="shared" si="183"/>
        <v>347.6588888888889</v>
      </c>
      <c r="D179" s="4">
        <f t="shared" si="155"/>
        <v>-5</v>
      </c>
      <c r="E179" s="35">
        <f t="shared" si="182"/>
        <v>342.6588888888889</v>
      </c>
      <c r="F179" s="4">
        <v>108901</v>
      </c>
      <c r="G179" s="5" t="s">
        <v>764</v>
      </c>
      <c r="H179" s="5" t="s">
        <v>765</v>
      </c>
      <c r="I179" s="5" t="s">
        <v>527</v>
      </c>
      <c r="J179" s="4" t="s">
        <v>500</v>
      </c>
      <c r="K179" s="5" t="s">
        <v>501</v>
      </c>
      <c r="L179" s="5" t="s">
        <v>1046</v>
      </c>
      <c r="M179" s="4" t="s">
        <v>504</v>
      </c>
      <c r="N179" s="5" t="s">
        <v>736</v>
      </c>
      <c r="O179" s="4" t="s">
        <v>1052</v>
      </c>
      <c r="Q179" s="6">
        <f>CHOOSE(MATCH(M179,{"P";"S";"ST2S";"STMG";"ES";"L";"DAEU";"STL";"STI2D";"SCI";"PA";"STAV"},0),0,100,15,0,5,0,0,10,0,20,10,10)</f>
        <v>100</v>
      </c>
      <c r="R179" s="4">
        <v>2</v>
      </c>
      <c r="S179" s="4">
        <v>2</v>
      </c>
      <c r="T179" s="4">
        <v>3</v>
      </c>
      <c r="U179" s="4">
        <f>5-V179</f>
        <v>2</v>
      </c>
      <c r="V179" s="4">
        <v>3</v>
      </c>
      <c r="W179" s="10">
        <f t="shared" si="157"/>
        <v>22.222222222222221</v>
      </c>
      <c r="Y179" s="4" t="s">
        <v>742</v>
      </c>
      <c r="Z179" s="12">
        <f>CHOOSE(MATCH(Y179,{"Faible";"Moyen";"Assez bon";"Bon";"Très bon"},0),-5,0,0,5,10)</f>
        <v>-5</v>
      </c>
      <c r="AA179" s="15">
        <v>11.13</v>
      </c>
      <c r="AB179" s="4">
        <v>10</v>
      </c>
      <c r="AC179" s="4">
        <v>10.74</v>
      </c>
      <c r="AD179" s="4">
        <f t="shared" si="158"/>
        <v>0.39000000000000057</v>
      </c>
      <c r="AE179" s="4">
        <f>30-AB179</f>
        <v>20</v>
      </c>
      <c r="AF179" s="12">
        <f t="shared" si="160"/>
        <v>54.17</v>
      </c>
      <c r="AG179" s="4">
        <v>15.33</v>
      </c>
      <c r="AH179" s="4">
        <v>11</v>
      </c>
      <c r="AI179" s="4">
        <v>11.98</v>
      </c>
      <c r="AJ179" s="4">
        <f t="shared" si="161"/>
        <v>3.3499999999999996</v>
      </c>
      <c r="AK179" s="4">
        <f>30-AH179</f>
        <v>19</v>
      </c>
      <c r="AL179" s="12">
        <f t="shared" si="163"/>
        <v>71.69</v>
      </c>
      <c r="AM179" s="5">
        <v>8.1</v>
      </c>
      <c r="AN179" s="4">
        <v>22</v>
      </c>
      <c r="AO179" s="4">
        <v>11.09</v>
      </c>
      <c r="AP179" s="4">
        <f t="shared" si="164"/>
        <v>-2.99</v>
      </c>
      <c r="AQ179" s="4">
        <f t="shared" si="154"/>
        <v>8</v>
      </c>
      <c r="AR179" s="12">
        <f t="shared" si="165"/>
        <v>26.319999999999997</v>
      </c>
      <c r="AS179" s="20">
        <f t="shared" si="166"/>
        <v>152.18</v>
      </c>
      <c r="AT179" s="4">
        <v>2</v>
      </c>
      <c r="AU179" s="4">
        <v>5</v>
      </c>
      <c r="AV179" s="4">
        <v>18</v>
      </c>
      <c r="AW179" s="24">
        <f t="shared" si="167"/>
        <v>164.68</v>
      </c>
      <c r="AX179" s="28">
        <f t="shared" si="168"/>
        <v>286.90222222222224</v>
      </c>
      <c r="AY179" s="41">
        <f t="shared" si="169"/>
        <v>12.086666666666666</v>
      </c>
      <c r="AZ179" s="41">
        <f t="shared" si="170"/>
        <v>9.65</v>
      </c>
      <c r="BA179" s="9">
        <f t="shared" si="171"/>
        <v>2.4366666666666656</v>
      </c>
      <c r="BB179" s="43">
        <f t="shared" si="172"/>
        <v>41.133333333333326</v>
      </c>
      <c r="BC179" s="41">
        <f t="shared" si="173"/>
        <v>13.719999999999999</v>
      </c>
      <c r="BD179" s="41">
        <f t="shared" si="174"/>
        <v>12.263333333333335</v>
      </c>
      <c r="BE179" s="9">
        <f t="shared" si="175"/>
        <v>1.4566666666666634</v>
      </c>
      <c r="BF179" s="43">
        <f t="shared" si="176"/>
        <v>44.073333333333323</v>
      </c>
      <c r="BG179" s="41">
        <f t="shared" si="177"/>
        <v>11.833333333333334</v>
      </c>
      <c r="BH179" s="41">
        <f t="shared" si="178"/>
        <v>11.43</v>
      </c>
      <c r="BI179" s="9">
        <f t="shared" si="179"/>
        <v>0.40333333333333421</v>
      </c>
      <c r="BJ179" s="43">
        <f t="shared" si="180"/>
        <v>36.306666666666672</v>
      </c>
      <c r="BK179" s="45">
        <f t="shared" si="181"/>
        <v>121.51333333333332</v>
      </c>
      <c r="BL179" s="36">
        <v>12</v>
      </c>
      <c r="BM179" s="36">
        <v>11</v>
      </c>
      <c r="BN179" s="36">
        <v>26</v>
      </c>
      <c r="BO179" s="36">
        <v>8</v>
      </c>
      <c r="BP179" s="36">
        <v>22</v>
      </c>
      <c r="BQ179" s="36">
        <v>26</v>
      </c>
      <c r="DN179" s="36">
        <v>13.1</v>
      </c>
      <c r="DO179" s="36">
        <v>5</v>
      </c>
      <c r="DP179" s="36">
        <v>10</v>
      </c>
      <c r="DZ179" s="36">
        <v>2</v>
      </c>
      <c r="EA179" s="36">
        <v>5</v>
      </c>
      <c r="EC179" s="36">
        <v>18</v>
      </c>
      <c r="EN179" s="36" t="s">
        <v>510</v>
      </c>
      <c r="EO179" s="36" t="s">
        <v>503</v>
      </c>
      <c r="EP179" s="36">
        <v>10</v>
      </c>
      <c r="EQ179" s="36" t="s">
        <v>504</v>
      </c>
      <c r="ER179" s="36" t="s">
        <v>506</v>
      </c>
      <c r="ES179" s="36">
        <v>1</v>
      </c>
      <c r="ET179" s="36" t="s">
        <v>511</v>
      </c>
      <c r="EU179" s="36">
        <v>3</v>
      </c>
      <c r="EV179" s="36" t="s">
        <v>516</v>
      </c>
      <c r="EW179" s="36">
        <v>11.13</v>
      </c>
      <c r="EX179" s="36">
        <v>10.74</v>
      </c>
      <c r="EY179" s="36">
        <v>5</v>
      </c>
      <c r="EZ179" s="36">
        <v>17.13</v>
      </c>
      <c r="FA179" s="36" t="s">
        <v>524</v>
      </c>
      <c r="FB179" s="36">
        <v>15.33</v>
      </c>
      <c r="FC179" s="36">
        <v>11.98</v>
      </c>
      <c r="FD179" s="36">
        <v>7.71</v>
      </c>
      <c r="FE179" s="36">
        <v>16.84</v>
      </c>
      <c r="FF179" s="36" t="s">
        <v>524</v>
      </c>
      <c r="FG179" s="36">
        <v>8.1</v>
      </c>
      <c r="FH179" s="36">
        <v>11.09</v>
      </c>
      <c r="FI179" s="36">
        <v>6.44</v>
      </c>
      <c r="FJ179" s="36">
        <v>17.13</v>
      </c>
      <c r="FK179" s="36" t="s">
        <v>524</v>
      </c>
      <c r="HY179" s="36">
        <v>11.67</v>
      </c>
      <c r="HZ179" s="36">
        <v>11.27</v>
      </c>
      <c r="IA179" s="36">
        <v>8</v>
      </c>
      <c r="IB179" s="36">
        <v>13.33</v>
      </c>
      <c r="IC179" s="36" t="s">
        <v>524</v>
      </c>
      <c r="JW179" s="36">
        <v>10.6</v>
      </c>
      <c r="JX179" s="36">
        <v>9.2200000000000006</v>
      </c>
      <c r="JY179" s="36">
        <v>3.13</v>
      </c>
      <c r="JZ179" s="36">
        <v>14.4</v>
      </c>
      <c r="KA179" s="36" t="s">
        <v>524</v>
      </c>
      <c r="KB179" s="36">
        <v>11.59</v>
      </c>
      <c r="KC179" s="36">
        <v>10.38</v>
      </c>
      <c r="KD179" s="36">
        <v>4</v>
      </c>
      <c r="KE179" s="36">
        <v>14.29</v>
      </c>
      <c r="KF179" s="36" t="s">
        <v>524</v>
      </c>
      <c r="KG179" s="36">
        <v>7.89</v>
      </c>
      <c r="KH179" s="36">
        <v>9.4600000000000009</v>
      </c>
      <c r="KI179" s="36">
        <v>7.18</v>
      </c>
      <c r="KJ179" s="36">
        <v>12.91</v>
      </c>
      <c r="KK179" s="36" t="s">
        <v>524</v>
      </c>
      <c r="MY179" s="36">
        <v>14.5</v>
      </c>
      <c r="MZ179" s="36">
        <v>11.71</v>
      </c>
      <c r="NA179" s="36">
        <v>3</v>
      </c>
      <c r="NB179" s="36">
        <v>17.25</v>
      </c>
      <c r="NC179" s="36" t="s">
        <v>524</v>
      </c>
      <c r="TW179" s="36" t="s">
        <v>523</v>
      </c>
      <c r="TX179" s="36" t="s">
        <v>515</v>
      </c>
      <c r="TY179" s="36">
        <v>1</v>
      </c>
      <c r="TZ179" s="36" t="s">
        <v>504</v>
      </c>
      <c r="UA179" s="36" t="s">
        <v>506</v>
      </c>
      <c r="UB179" s="36">
        <v>1</v>
      </c>
      <c r="UC179" s="36" t="s">
        <v>511</v>
      </c>
      <c r="UD179" s="36">
        <v>3</v>
      </c>
      <c r="UE179" s="36" t="s">
        <v>516</v>
      </c>
      <c r="UF179" s="36">
        <v>12.05</v>
      </c>
      <c r="UG179" s="36">
        <v>8.94</v>
      </c>
      <c r="UH179" s="36">
        <v>5.0599999999999996</v>
      </c>
      <c r="UI179" s="36">
        <v>14.1</v>
      </c>
      <c r="UJ179" s="36" t="s">
        <v>524</v>
      </c>
      <c r="UK179" s="36">
        <v>13.28</v>
      </c>
      <c r="UL179" s="36">
        <v>11.92</v>
      </c>
      <c r="UM179" s="36">
        <v>6.05</v>
      </c>
      <c r="UN179" s="36">
        <v>16.47</v>
      </c>
      <c r="UO179" s="36" t="s">
        <v>524</v>
      </c>
      <c r="UP179" s="36">
        <v>14.5</v>
      </c>
      <c r="UQ179" s="36">
        <v>13</v>
      </c>
      <c r="UR179" s="36">
        <v>9.5</v>
      </c>
      <c r="US179" s="36">
        <v>16.5</v>
      </c>
      <c r="UT179" s="36" t="s">
        <v>524</v>
      </c>
      <c r="ZF179" s="36">
        <v>10.79</v>
      </c>
      <c r="ZG179" s="36">
        <v>9.7100000000000009</v>
      </c>
      <c r="ZH179" s="36">
        <v>6.41</v>
      </c>
      <c r="ZI179" s="36">
        <v>13.13</v>
      </c>
      <c r="ZJ179" s="36" t="s">
        <v>524</v>
      </c>
      <c r="ZK179" s="36">
        <v>15.63</v>
      </c>
      <c r="ZL179" s="36">
        <v>12.32</v>
      </c>
      <c r="ZM179" s="36">
        <v>5.63</v>
      </c>
      <c r="ZN179" s="36">
        <v>17.96</v>
      </c>
      <c r="ZO179" s="36" t="s">
        <v>524</v>
      </c>
      <c r="ZP179" s="36">
        <v>10</v>
      </c>
      <c r="ZQ179" s="36">
        <v>10.29</v>
      </c>
      <c r="ZR179" s="36">
        <v>7</v>
      </c>
      <c r="ZS179" s="36">
        <v>14</v>
      </c>
      <c r="ZT179" s="36" t="s">
        <v>524</v>
      </c>
      <c r="AEF179" s="36">
        <v>13.42</v>
      </c>
      <c r="AEG179" s="36">
        <v>10.3</v>
      </c>
      <c r="AEH179" s="36">
        <v>6.56</v>
      </c>
      <c r="AEI179" s="36">
        <v>14.08</v>
      </c>
      <c r="AEJ179" s="36" t="s">
        <v>524</v>
      </c>
      <c r="AEK179" s="36">
        <v>12.25</v>
      </c>
      <c r="AEL179" s="36">
        <v>12.55</v>
      </c>
      <c r="AEM179" s="36">
        <v>7.39</v>
      </c>
      <c r="AEN179" s="36">
        <v>16.559999999999999</v>
      </c>
      <c r="AEO179" s="36" t="s">
        <v>524</v>
      </c>
      <c r="AEP179" s="36">
        <v>11</v>
      </c>
      <c r="AEQ179" s="36">
        <v>11</v>
      </c>
      <c r="AER179" s="36">
        <v>7</v>
      </c>
      <c r="AES179" s="36">
        <v>13.5</v>
      </c>
      <c r="AET179" s="36" t="s">
        <v>524</v>
      </c>
    </row>
    <row r="180" spans="1:936" x14ac:dyDescent="0.2">
      <c r="A180" s="4">
        <v>137</v>
      </c>
      <c r="B180" s="5" t="s">
        <v>1091</v>
      </c>
      <c r="C180" s="26">
        <f t="shared" si="183"/>
        <v>432.5333333333333</v>
      </c>
      <c r="D180" s="4">
        <f t="shared" si="155"/>
        <v>-5</v>
      </c>
      <c r="E180" s="35">
        <f t="shared" si="182"/>
        <v>427.5333333333333</v>
      </c>
      <c r="F180" s="4">
        <v>108931</v>
      </c>
      <c r="G180" s="5" t="s">
        <v>766</v>
      </c>
      <c r="H180" s="5" t="s">
        <v>767</v>
      </c>
      <c r="I180" s="5" t="s">
        <v>499</v>
      </c>
      <c r="J180" s="4" t="s">
        <v>500</v>
      </c>
      <c r="K180" s="5" t="s">
        <v>501</v>
      </c>
      <c r="L180" s="5" t="s">
        <v>1046</v>
      </c>
      <c r="M180" s="4" t="s">
        <v>504</v>
      </c>
      <c r="N180" s="5" t="s">
        <v>736</v>
      </c>
      <c r="O180" s="4" t="s">
        <v>1052</v>
      </c>
      <c r="Q180" s="6">
        <f>CHOOSE(MATCH(M180,{"P";"S";"ST2S";"STMG";"ES";"L";"DAEU";"STL";"STI2D";"SCI";"PA";"STAV"},0),0,100,15,0,5,0,0,10,0,20,10,10)</f>
        <v>100</v>
      </c>
      <c r="R180" s="4">
        <v>2</v>
      </c>
      <c r="S180" s="4">
        <v>1</v>
      </c>
      <c r="T180" s="4">
        <v>1</v>
      </c>
      <c r="U180" s="4">
        <f>5-V180</f>
        <v>1</v>
      </c>
      <c r="V180" s="4">
        <v>4</v>
      </c>
      <c r="W180" s="10">
        <f t="shared" si="157"/>
        <v>40</v>
      </c>
      <c r="X180" s="5" t="s">
        <v>768</v>
      </c>
      <c r="Y180" s="4" t="s">
        <v>742</v>
      </c>
      <c r="Z180" s="12">
        <f>CHOOSE(MATCH(Y180,{"Faible";"Moyen";"Assez bon";"Bon";"Très bon"},0),-5,0,0,5,10)</f>
        <v>-5</v>
      </c>
      <c r="AA180" s="15">
        <v>13.75</v>
      </c>
      <c r="AB180" s="4">
        <v>5</v>
      </c>
      <c r="AC180" s="4">
        <v>10.74</v>
      </c>
      <c r="AD180" s="4">
        <f t="shared" si="158"/>
        <v>3.01</v>
      </c>
      <c r="AE180" s="4">
        <f>30-AB180</f>
        <v>25</v>
      </c>
      <c r="AF180" s="12">
        <f t="shared" si="160"/>
        <v>72.27</v>
      </c>
      <c r="AG180" s="4">
        <v>14.12</v>
      </c>
      <c r="AH180" s="4">
        <v>9</v>
      </c>
      <c r="AI180" s="4">
        <v>11.98</v>
      </c>
      <c r="AJ180" s="4">
        <f t="shared" si="161"/>
        <v>2.1399999999999988</v>
      </c>
      <c r="AK180" s="4">
        <f>30-AH180</f>
        <v>21</v>
      </c>
      <c r="AL180" s="12">
        <f t="shared" si="163"/>
        <v>67.64</v>
      </c>
      <c r="AM180" s="5">
        <v>12.69</v>
      </c>
      <c r="AN180" s="4">
        <v>3</v>
      </c>
      <c r="AO180" s="4">
        <v>11.99</v>
      </c>
      <c r="AP180" s="4">
        <f t="shared" si="164"/>
        <v>0.69999999999999929</v>
      </c>
      <c r="AQ180" s="4">
        <f t="shared" si="154"/>
        <v>27</v>
      </c>
      <c r="AR180" s="12">
        <f t="shared" si="165"/>
        <v>66.47</v>
      </c>
      <c r="AS180" s="20">
        <f t="shared" si="166"/>
        <v>206.38</v>
      </c>
      <c r="AT180" s="4">
        <v>16</v>
      </c>
      <c r="AU180" s="4">
        <v>6</v>
      </c>
      <c r="AV180" s="4">
        <v>20</v>
      </c>
      <c r="AW180" s="24">
        <f t="shared" si="167"/>
        <v>227.38</v>
      </c>
      <c r="AX180" s="28">
        <f t="shared" si="168"/>
        <v>367.38</v>
      </c>
      <c r="AY180" s="41">
        <f t="shared" si="169"/>
        <v>12.339999999999998</v>
      </c>
      <c r="AZ180" s="41">
        <f t="shared" si="170"/>
        <v>9.4700000000000006</v>
      </c>
      <c r="BA180" s="9">
        <f t="shared" si="171"/>
        <v>2.8699999999999974</v>
      </c>
      <c r="BB180" s="43">
        <f t="shared" si="172"/>
        <v>42.759999999999991</v>
      </c>
      <c r="BC180" s="41">
        <f t="shared" si="173"/>
        <v>13.62</v>
      </c>
      <c r="BD180" s="41">
        <f t="shared" si="174"/>
        <v>12.596666666666669</v>
      </c>
      <c r="BE180" s="9">
        <f t="shared" si="175"/>
        <v>1.0233333333333299</v>
      </c>
      <c r="BF180" s="43">
        <f t="shared" si="176"/>
        <v>42.906666666666659</v>
      </c>
      <c r="BG180" s="41">
        <f t="shared" si="177"/>
        <v>13.5</v>
      </c>
      <c r="BH180" s="41">
        <f t="shared" si="178"/>
        <v>11.43</v>
      </c>
      <c r="BI180" s="9">
        <f t="shared" si="179"/>
        <v>2.0700000000000003</v>
      </c>
      <c r="BJ180" s="43">
        <f t="shared" si="180"/>
        <v>44.64</v>
      </c>
      <c r="BK180" s="45">
        <f t="shared" si="181"/>
        <v>130.30666666666667</v>
      </c>
      <c r="BL180" s="36">
        <v>12.7</v>
      </c>
      <c r="BM180" s="36">
        <v>9</v>
      </c>
      <c r="BN180" s="36">
        <v>26</v>
      </c>
      <c r="BO180" s="36">
        <v>14.13</v>
      </c>
      <c r="BP180" s="36">
        <v>3</v>
      </c>
      <c r="BQ180" s="36">
        <v>26</v>
      </c>
      <c r="DN180" s="36">
        <v>11.3</v>
      </c>
      <c r="DO180" s="36">
        <v>6</v>
      </c>
      <c r="DP180" s="36">
        <v>10</v>
      </c>
      <c r="DZ180" s="36">
        <v>16</v>
      </c>
      <c r="EA180" s="36">
        <v>6</v>
      </c>
      <c r="EC180" s="36">
        <v>20</v>
      </c>
      <c r="EN180" s="36" t="s">
        <v>510</v>
      </c>
      <c r="EO180" s="36" t="s">
        <v>503</v>
      </c>
      <c r="EP180" s="36">
        <v>10</v>
      </c>
      <c r="EQ180" s="36" t="s">
        <v>504</v>
      </c>
      <c r="ER180" s="36" t="s">
        <v>506</v>
      </c>
      <c r="ES180" s="36">
        <v>1</v>
      </c>
      <c r="ET180" s="36" t="s">
        <v>511</v>
      </c>
      <c r="EU180" s="36">
        <v>3</v>
      </c>
      <c r="EV180" s="36" t="s">
        <v>516</v>
      </c>
      <c r="EW180" s="36">
        <v>13.75</v>
      </c>
      <c r="EX180" s="36">
        <v>10.74</v>
      </c>
      <c r="EY180" s="36">
        <v>5</v>
      </c>
      <c r="EZ180" s="36">
        <v>17.13</v>
      </c>
      <c r="FA180" s="36" t="s">
        <v>524</v>
      </c>
      <c r="FB180" s="36">
        <v>14.12</v>
      </c>
      <c r="FC180" s="36">
        <v>11.98</v>
      </c>
      <c r="FD180" s="36">
        <v>7.71</v>
      </c>
      <c r="FE180" s="36">
        <v>16.84</v>
      </c>
      <c r="FF180" s="36" t="s">
        <v>524</v>
      </c>
      <c r="FG180" s="36">
        <v>12.69</v>
      </c>
      <c r="FH180" s="36">
        <v>11.99</v>
      </c>
      <c r="FI180" s="36">
        <v>9.48</v>
      </c>
      <c r="FJ180" s="36">
        <v>16.07</v>
      </c>
      <c r="FK180" s="36" t="s">
        <v>524</v>
      </c>
      <c r="HY180" s="36">
        <v>10.67</v>
      </c>
      <c r="HZ180" s="36">
        <v>11.27</v>
      </c>
      <c r="IA180" s="36">
        <v>8</v>
      </c>
      <c r="IB180" s="36">
        <v>13.33</v>
      </c>
      <c r="IC180" s="36" t="s">
        <v>524</v>
      </c>
      <c r="JW180" s="36">
        <v>11.4</v>
      </c>
      <c r="JX180" s="36">
        <v>9.2200000000000006</v>
      </c>
      <c r="JY180" s="36">
        <v>3.13</v>
      </c>
      <c r="JZ180" s="36">
        <v>14.4</v>
      </c>
      <c r="KA180" s="36" t="s">
        <v>524</v>
      </c>
      <c r="KB180" s="36">
        <v>12.9</v>
      </c>
      <c r="KC180" s="36">
        <v>10.38</v>
      </c>
      <c r="KD180" s="36">
        <v>4</v>
      </c>
      <c r="KE180" s="36">
        <v>14.29</v>
      </c>
      <c r="KF180" s="36" t="s">
        <v>524</v>
      </c>
      <c r="KG180" s="36">
        <v>15.56</v>
      </c>
      <c r="KH180" s="36">
        <v>10.51</v>
      </c>
      <c r="KI180" s="36">
        <v>2.5</v>
      </c>
      <c r="KJ180" s="36">
        <v>15.56</v>
      </c>
      <c r="KK180" s="36" t="s">
        <v>524</v>
      </c>
      <c r="MY180" s="36">
        <v>12</v>
      </c>
      <c r="MZ180" s="36">
        <v>11.71</v>
      </c>
      <c r="NA180" s="36">
        <v>3</v>
      </c>
      <c r="NB180" s="36">
        <v>17.25</v>
      </c>
      <c r="NC180" s="36" t="s">
        <v>524</v>
      </c>
      <c r="TW180" s="36" t="s">
        <v>523</v>
      </c>
      <c r="TX180" s="36" t="s">
        <v>515</v>
      </c>
      <c r="TY180" s="36">
        <v>1</v>
      </c>
      <c r="TZ180" s="36" t="s">
        <v>504</v>
      </c>
      <c r="UA180" s="36" t="s">
        <v>506</v>
      </c>
      <c r="UB180" s="36">
        <v>1</v>
      </c>
      <c r="UC180" s="36" t="s">
        <v>511</v>
      </c>
      <c r="UD180" s="36">
        <v>3</v>
      </c>
      <c r="UE180" s="36" t="s">
        <v>516</v>
      </c>
      <c r="UF180" s="36">
        <v>11.2</v>
      </c>
      <c r="UG180" s="36">
        <v>8.94</v>
      </c>
      <c r="UH180" s="36">
        <v>5.0599999999999996</v>
      </c>
      <c r="UI180" s="36">
        <v>14.1</v>
      </c>
      <c r="UJ180" s="36" t="s">
        <v>524</v>
      </c>
      <c r="UK180" s="36">
        <v>16.47</v>
      </c>
      <c r="UL180" s="36">
        <v>11.92</v>
      </c>
      <c r="UM180" s="36">
        <v>6.05</v>
      </c>
      <c r="UN180" s="36">
        <v>16.47</v>
      </c>
      <c r="UO180" s="36" t="s">
        <v>524</v>
      </c>
      <c r="UP180" s="36">
        <v>14.5</v>
      </c>
      <c r="UQ180" s="36">
        <v>13</v>
      </c>
      <c r="UR180" s="36">
        <v>9.5</v>
      </c>
      <c r="US180" s="36">
        <v>16.5</v>
      </c>
      <c r="UT180" s="36" t="s">
        <v>524</v>
      </c>
      <c r="ZF180" s="36">
        <v>12</v>
      </c>
      <c r="ZG180" s="36">
        <v>9.17</v>
      </c>
      <c r="ZH180" s="36">
        <v>6.41</v>
      </c>
      <c r="ZI180" s="36">
        <v>13.13</v>
      </c>
      <c r="ZJ180" s="36" t="s">
        <v>524</v>
      </c>
      <c r="ZK180" s="36">
        <v>9.17</v>
      </c>
      <c r="ZL180" s="36">
        <v>13.32</v>
      </c>
      <c r="ZM180" s="36">
        <v>5.63</v>
      </c>
      <c r="ZN180" s="36">
        <v>17.96</v>
      </c>
      <c r="ZO180" s="36" t="s">
        <v>524</v>
      </c>
      <c r="ZP180" s="36">
        <v>12.5</v>
      </c>
      <c r="ZQ180" s="36">
        <v>10.29</v>
      </c>
      <c r="ZR180" s="36">
        <v>7</v>
      </c>
      <c r="ZS180" s="36">
        <v>14</v>
      </c>
      <c r="ZT180" s="36" t="s">
        <v>524</v>
      </c>
      <c r="AEF180" s="36">
        <v>13.82</v>
      </c>
      <c r="AEG180" s="36">
        <v>10.3</v>
      </c>
      <c r="AEH180" s="36">
        <v>6.56</v>
      </c>
      <c r="AEI180" s="36">
        <v>14.08</v>
      </c>
      <c r="AEJ180" s="36" t="s">
        <v>524</v>
      </c>
      <c r="AEK180" s="36">
        <v>15.22</v>
      </c>
      <c r="AEL180" s="36">
        <v>12.55</v>
      </c>
      <c r="AEM180" s="36">
        <v>7.39</v>
      </c>
      <c r="AEN180" s="36">
        <v>16.559999999999999</v>
      </c>
      <c r="AEO180" s="36" t="s">
        <v>524</v>
      </c>
      <c r="AEP180" s="36">
        <v>13.5</v>
      </c>
      <c r="AEQ180" s="36">
        <v>11</v>
      </c>
      <c r="AER180" s="36">
        <v>7</v>
      </c>
      <c r="AES180" s="36">
        <v>13.5</v>
      </c>
      <c r="AET180" s="36" t="s">
        <v>524</v>
      </c>
    </row>
    <row r="181" spans="1:936" x14ac:dyDescent="0.2">
      <c r="A181" s="4">
        <v>137</v>
      </c>
      <c r="B181" s="5" t="s">
        <v>1090</v>
      </c>
      <c r="C181" s="26">
        <f t="shared" si="183"/>
        <v>343.90348484848482</v>
      </c>
      <c r="D181" s="4">
        <f t="shared" si="155"/>
        <v>-5</v>
      </c>
      <c r="E181" s="35">
        <f t="shared" si="182"/>
        <v>338.90348484848482</v>
      </c>
      <c r="F181" s="4">
        <v>108936</v>
      </c>
      <c r="G181" s="5" t="s">
        <v>769</v>
      </c>
      <c r="H181" s="5" t="s">
        <v>770</v>
      </c>
      <c r="I181" s="5" t="s">
        <v>499</v>
      </c>
      <c r="J181" s="4" t="s">
        <v>500</v>
      </c>
      <c r="K181" s="5" t="s">
        <v>501</v>
      </c>
      <c r="L181" s="5" t="s">
        <v>1046</v>
      </c>
      <c r="M181" s="4" t="s">
        <v>504</v>
      </c>
      <c r="N181" s="5" t="s">
        <v>736</v>
      </c>
      <c r="O181" s="4" t="s">
        <v>1052</v>
      </c>
      <c r="Q181" s="6">
        <f>CHOOSE(MATCH(M181,{"P";"S";"ST2S";"STMG";"ES";"L";"DAEU";"STL";"STI2D";"SCI";"PA";"STAV"},0),0,100,15,0,5,0,0,10,0,20,10,10)</f>
        <v>100</v>
      </c>
      <c r="R181" s="4">
        <v>3</v>
      </c>
      <c r="S181" s="4">
        <v>2</v>
      </c>
      <c r="T181" s="4">
        <v>3</v>
      </c>
      <c r="U181" s="4">
        <f>5-V181</f>
        <v>3</v>
      </c>
      <c r="V181" s="4">
        <v>2</v>
      </c>
      <c r="W181" s="10">
        <f t="shared" si="157"/>
        <v>18.181818181818183</v>
      </c>
      <c r="Y181" s="4" t="s">
        <v>742</v>
      </c>
      <c r="Z181" s="12">
        <f>CHOOSE(MATCH(Y181,{"Faible";"Moyen";"Assez bon";"Bon";"Très bon"},0),-5,0,0,5,10)</f>
        <v>-5</v>
      </c>
      <c r="AA181" s="15">
        <v>10</v>
      </c>
      <c r="AB181" s="4">
        <v>15</v>
      </c>
      <c r="AC181" s="4">
        <v>10.74</v>
      </c>
      <c r="AD181" s="4">
        <f t="shared" si="158"/>
        <v>-0.74000000000000021</v>
      </c>
      <c r="AE181" s="4">
        <f>30-AB181</f>
        <v>15</v>
      </c>
      <c r="AF181" s="12">
        <f t="shared" si="160"/>
        <v>43.519999999999996</v>
      </c>
      <c r="AG181" s="4">
        <v>11.28</v>
      </c>
      <c r="AH181" s="4">
        <v>17</v>
      </c>
      <c r="AI181" s="4">
        <v>11.98</v>
      </c>
      <c r="AJ181" s="4">
        <f t="shared" si="161"/>
        <v>-0.70000000000000107</v>
      </c>
      <c r="AK181" s="4">
        <f>30-AH181</f>
        <v>13</v>
      </c>
      <c r="AL181" s="12">
        <f t="shared" si="163"/>
        <v>45.44</v>
      </c>
      <c r="AM181" s="5">
        <v>12.47</v>
      </c>
      <c r="AN181" s="4">
        <v>9</v>
      </c>
      <c r="AO181" s="4">
        <v>11.09</v>
      </c>
      <c r="AP181" s="4">
        <f t="shared" si="164"/>
        <v>1.3800000000000008</v>
      </c>
      <c r="AQ181" s="4">
        <f t="shared" si="154"/>
        <v>21</v>
      </c>
      <c r="AR181" s="12">
        <f t="shared" si="165"/>
        <v>61.17</v>
      </c>
      <c r="AS181" s="20">
        <f t="shared" si="166"/>
        <v>150.13</v>
      </c>
      <c r="AT181" s="4">
        <v>14</v>
      </c>
      <c r="AU181" s="4">
        <v>7</v>
      </c>
      <c r="AV181" s="4">
        <v>15</v>
      </c>
      <c r="AW181" s="24">
        <f t="shared" si="167"/>
        <v>168.13</v>
      </c>
      <c r="AX181" s="28">
        <f t="shared" si="168"/>
        <v>286.31181818181818</v>
      </c>
      <c r="AY181" s="41">
        <f t="shared" si="169"/>
        <v>10.040000000000001</v>
      </c>
      <c r="AZ181" s="41">
        <f t="shared" si="170"/>
        <v>9.4033333333333342</v>
      </c>
      <c r="BA181" s="9">
        <f t="shared" si="171"/>
        <v>0.63666666666666671</v>
      </c>
      <c r="BB181" s="43">
        <f t="shared" si="172"/>
        <v>31.393333333333338</v>
      </c>
      <c r="BC181" s="41">
        <f t="shared" si="173"/>
        <v>13.730000000000002</v>
      </c>
      <c r="BD181" s="41">
        <f t="shared" si="174"/>
        <v>9.82</v>
      </c>
      <c r="BE181" s="9">
        <f t="shared" si="175"/>
        <v>3.9100000000000019</v>
      </c>
      <c r="BF181" s="43">
        <f t="shared" si="176"/>
        <v>49.010000000000005</v>
      </c>
      <c r="BG181" s="41">
        <f t="shared" si="177"/>
        <v>10.833333333333334</v>
      </c>
      <c r="BH181" s="41">
        <f t="shared" si="178"/>
        <v>9.6933333333333334</v>
      </c>
      <c r="BI181" s="9">
        <f t="shared" si="179"/>
        <v>1.1400000000000006</v>
      </c>
      <c r="BJ181" s="43">
        <f t="shared" si="180"/>
        <v>34.78</v>
      </c>
      <c r="BK181" s="45">
        <f t="shared" si="181"/>
        <v>115.18333333333334</v>
      </c>
      <c r="BL181" s="36">
        <v>10</v>
      </c>
      <c r="BM181" s="36">
        <v>17</v>
      </c>
      <c r="BN181" s="36">
        <v>26</v>
      </c>
      <c r="BO181" s="36">
        <v>11.6</v>
      </c>
      <c r="BP181" s="36">
        <v>9</v>
      </c>
      <c r="BQ181" s="36">
        <v>26</v>
      </c>
      <c r="DQ181" s="36">
        <v>11</v>
      </c>
      <c r="DR181" s="36">
        <v>7</v>
      </c>
      <c r="DS181" s="36">
        <v>26</v>
      </c>
      <c r="DZ181" s="36">
        <v>14</v>
      </c>
      <c r="EA181" s="36">
        <v>7</v>
      </c>
      <c r="EC181" s="36">
        <v>15</v>
      </c>
      <c r="EN181" s="36" t="s">
        <v>510</v>
      </c>
      <c r="EO181" s="36" t="s">
        <v>503</v>
      </c>
      <c r="EP181" s="36">
        <v>10</v>
      </c>
      <c r="EQ181" s="36" t="s">
        <v>504</v>
      </c>
      <c r="ER181" s="36" t="s">
        <v>506</v>
      </c>
      <c r="ES181" s="36">
        <v>1</v>
      </c>
      <c r="ET181" s="36" t="s">
        <v>511</v>
      </c>
      <c r="EU181" s="36">
        <v>3</v>
      </c>
      <c r="EV181" s="36" t="s">
        <v>516</v>
      </c>
      <c r="EW181" s="36">
        <v>10</v>
      </c>
      <c r="EX181" s="36">
        <v>10.74</v>
      </c>
      <c r="EY181" s="36">
        <v>5</v>
      </c>
      <c r="EZ181" s="36">
        <v>17.13</v>
      </c>
      <c r="FA181" s="36" t="s">
        <v>524</v>
      </c>
      <c r="FB181" s="36">
        <v>11.28</v>
      </c>
      <c r="FC181" s="36">
        <v>11.98</v>
      </c>
      <c r="FD181" s="36">
        <v>7.71</v>
      </c>
      <c r="FE181" s="36">
        <v>16.84</v>
      </c>
      <c r="FF181" s="36" t="s">
        <v>524</v>
      </c>
      <c r="FG181" s="36">
        <v>12.47</v>
      </c>
      <c r="FH181" s="36">
        <v>11.09</v>
      </c>
      <c r="FI181" s="36">
        <v>6.44</v>
      </c>
      <c r="FJ181" s="36">
        <v>17.13</v>
      </c>
      <c r="FK181" s="36" t="s">
        <v>524</v>
      </c>
      <c r="ID181" s="36">
        <v>15.5</v>
      </c>
      <c r="IE181" s="36">
        <v>13.71</v>
      </c>
      <c r="IF181" s="36">
        <v>11.5</v>
      </c>
      <c r="IG181" s="36">
        <v>16</v>
      </c>
      <c r="IH181" s="36" t="s">
        <v>524</v>
      </c>
      <c r="JW181" s="36">
        <v>5.38</v>
      </c>
      <c r="JX181" s="36">
        <v>9.2200000000000006</v>
      </c>
      <c r="JY181" s="36">
        <v>3.13</v>
      </c>
      <c r="JZ181" s="36">
        <v>14.4</v>
      </c>
      <c r="KA181" s="36" t="s">
        <v>524</v>
      </c>
      <c r="KB181" s="36">
        <v>9.43</v>
      </c>
      <c r="KC181" s="36">
        <v>10.38</v>
      </c>
      <c r="KD181" s="36">
        <v>3.13</v>
      </c>
      <c r="KE181" s="36">
        <v>14.4</v>
      </c>
      <c r="KF181" s="36" t="s">
        <v>524</v>
      </c>
      <c r="KG181" s="36">
        <v>10.77</v>
      </c>
      <c r="KH181" s="36">
        <v>9.4600000000000009</v>
      </c>
      <c r="KI181" s="36">
        <v>7.18</v>
      </c>
      <c r="KJ181" s="36">
        <v>12.91</v>
      </c>
      <c r="KK181" s="36" t="s">
        <v>524</v>
      </c>
      <c r="ND181" s="36">
        <v>12.24</v>
      </c>
      <c r="NE181" s="36">
        <v>12.2</v>
      </c>
      <c r="NF181" s="36">
        <v>6</v>
      </c>
      <c r="NG181" s="36">
        <v>15.1</v>
      </c>
      <c r="NH181" s="36" t="s">
        <v>524</v>
      </c>
      <c r="TW181" s="36" t="s">
        <v>523</v>
      </c>
      <c r="TX181" s="36" t="s">
        <v>515</v>
      </c>
      <c r="TY181" s="36">
        <v>1</v>
      </c>
      <c r="TZ181" s="36" t="s">
        <v>504</v>
      </c>
      <c r="UA181" s="36" t="s">
        <v>506</v>
      </c>
      <c r="UB181" s="36">
        <v>1</v>
      </c>
      <c r="UC181" s="36" t="s">
        <v>511</v>
      </c>
      <c r="UD181" s="36">
        <v>3</v>
      </c>
      <c r="UE181" s="36" t="s">
        <v>516</v>
      </c>
      <c r="UF181" s="36">
        <v>10.48</v>
      </c>
      <c r="UG181" s="36">
        <v>8.74</v>
      </c>
      <c r="UH181" s="36">
        <v>5.0599999999999996</v>
      </c>
      <c r="UI181" s="36">
        <v>14.1</v>
      </c>
      <c r="UJ181" s="36" t="s">
        <v>524</v>
      </c>
      <c r="UK181" s="36">
        <v>13.73</v>
      </c>
      <c r="UL181" s="36">
        <v>9.92</v>
      </c>
      <c r="UM181" s="36">
        <v>5.03</v>
      </c>
      <c r="UN181" s="36">
        <v>14</v>
      </c>
      <c r="UO181" s="36" t="s">
        <v>524</v>
      </c>
      <c r="UP181" s="36">
        <v>13.5</v>
      </c>
      <c r="UQ181" s="36">
        <v>10.5</v>
      </c>
      <c r="UR181" s="36">
        <v>6.5</v>
      </c>
      <c r="US181" s="36">
        <v>14</v>
      </c>
      <c r="UT181" s="36" t="s">
        <v>524</v>
      </c>
      <c r="ZF181" s="36">
        <v>9.64</v>
      </c>
      <c r="ZG181" s="36">
        <v>9.17</v>
      </c>
      <c r="ZH181" s="36">
        <v>6.41</v>
      </c>
      <c r="ZI181" s="36">
        <v>13.13</v>
      </c>
      <c r="ZJ181" s="36" t="s">
        <v>524</v>
      </c>
      <c r="ZK181" s="36">
        <v>12.83</v>
      </c>
      <c r="ZL181" s="36">
        <v>8.57</v>
      </c>
      <c r="ZM181" s="36">
        <v>2.75</v>
      </c>
      <c r="ZN181" s="36">
        <v>15.33</v>
      </c>
      <c r="ZO181" s="36" t="s">
        <v>524</v>
      </c>
      <c r="ZP181" s="36">
        <v>10</v>
      </c>
      <c r="ZQ181" s="36">
        <v>9.08</v>
      </c>
      <c r="ZR181" s="36">
        <v>4.5</v>
      </c>
      <c r="ZS181" s="36">
        <v>15</v>
      </c>
      <c r="ZT181" s="36" t="s">
        <v>524</v>
      </c>
      <c r="AEF181" s="36">
        <v>10</v>
      </c>
      <c r="AEG181" s="36">
        <v>10.3</v>
      </c>
      <c r="AEH181" s="36">
        <v>6.56</v>
      </c>
      <c r="AEI181" s="36">
        <v>14.08</v>
      </c>
      <c r="AEJ181" s="36" t="s">
        <v>524</v>
      </c>
      <c r="AEK181" s="36">
        <v>14.63</v>
      </c>
      <c r="AEL181" s="36">
        <v>10.97</v>
      </c>
      <c r="AEM181" s="36">
        <v>5</v>
      </c>
      <c r="AEN181" s="36">
        <v>18.440000000000001</v>
      </c>
      <c r="AEO181" s="36" t="s">
        <v>524</v>
      </c>
      <c r="AEP181" s="36">
        <v>9</v>
      </c>
      <c r="AEQ181" s="36">
        <v>9.5</v>
      </c>
      <c r="AER181" s="36">
        <v>6</v>
      </c>
      <c r="AES181" s="36">
        <v>14</v>
      </c>
      <c r="AET181" s="36" t="s">
        <v>524</v>
      </c>
    </row>
    <row r="182" spans="1:936" x14ac:dyDescent="0.2">
      <c r="A182" s="4">
        <v>137</v>
      </c>
      <c r="B182" s="5" t="s">
        <v>1090</v>
      </c>
      <c r="C182" s="26">
        <f t="shared" si="183"/>
        <v>359.13</v>
      </c>
      <c r="D182" s="4">
        <f t="shared" si="155"/>
        <v>-5</v>
      </c>
      <c r="E182" s="35">
        <f t="shared" si="182"/>
        <v>354.13</v>
      </c>
      <c r="F182" s="4">
        <v>108937</v>
      </c>
      <c r="G182" s="5" t="s">
        <v>771</v>
      </c>
      <c r="H182" s="5" t="s">
        <v>772</v>
      </c>
      <c r="I182" s="5" t="s">
        <v>499</v>
      </c>
      <c r="J182" s="4" t="s">
        <v>500</v>
      </c>
      <c r="K182" s="5" t="s">
        <v>501</v>
      </c>
      <c r="L182" s="5" t="s">
        <v>1046</v>
      </c>
      <c r="M182" s="4" t="s">
        <v>504</v>
      </c>
      <c r="N182" s="5" t="s">
        <v>736</v>
      </c>
      <c r="O182" s="4" t="s">
        <v>1052</v>
      </c>
      <c r="Q182" s="6">
        <f>CHOOSE(MATCH(M182,{"P";"S";"ST2S";"STMG";"ES";"L";"DAEU";"STL";"STI2D";"SCI";"PA";"STAV"},0),0,100,15,0,5,0,0,10,0,20,10,10)</f>
        <v>100</v>
      </c>
      <c r="R182" s="4">
        <v>2</v>
      </c>
      <c r="S182" s="4">
        <v>2</v>
      </c>
      <c r="T182" s="4">
        <v>2</v>
      </c>
      <c r="U182" s="4">
        <f>5-V182</f>
        <v>2</v>
      </c>
      <c r="V182" s="4">
        <v>3</v>
      </c>
      <c r="W182" s="10">
        <f t="shared" si="157"/>
        <v>25</v>
      </c>
      <c r="Y182" s="4" t="s">
        <v>742</v>
      </c>
      <c r="Z182" s="12">
        <f>CHOOSE(MATCH(Y182,{"Faible";"Moyen";"Assez bon";"Bon";"Très bon"},0),-5,0,0,5,10)</f>
        <v>-5</v>
      </c>
      <c r="AA182" s="15">
        <v>11.88</v>
      </c>
      <c r="AB182" s="4">
        <v>8</v>
      </c>
      <c r="AC182" s="4">
        <v>10.74</v>
      </c>
      <c r="AD182" s="4">
        <f t="shared" si="158"/>
        <v>1.1400000000000006</v>
      </c>
      <c r="AE182" s="4">
        <f>30-AB182</f>
        <v>22</v>
      </c>
      <c r="AF182" s="12">
        <f t="shared" si="160"/>
        <v>59.92</v>
      </c>
      <c r="AG182" s="4">
        <v>11.48</v>
      </c>
      <c r="AH182" s="4">
        <v>16</v>
      </c>
      <c r="AI182" s="4">
        <v>11.98</v>
      </c>
      <c r="AJ182" s="4">
        <f t="shared" si="161"/>
        <v>-0.5</v>
      </c>
      <c r="AK182" s="4">
        <f>30-AH182</f>
        <v>14</v>
      </c>
      <c r="AL182" s="12">
        <f t="shared" si="163"/>
        <v>47.44</v>
      </c>
      <c r="AM182" s="5">
        <v>12.47</v>
      </c>
      <c r="AN182" s="4">
        <v>12</v>
      </c>
      <c r="AO182" s="4">
        <v>11.09</v>
      </c>
      <c r="AP182" s="4">
        <f t="shared" si="164"/>
        <v>1.3800000000000008</v>
      </c>
      <c r="AQ182" s="4">
        <f t="shared" si="154"/>
        <v>18</v>
      </c>
      <c r="AR182" s="12">
        <f t="shared" si="165"/>
        <v>58.17</v>
      </c>
      <c r="AS182" s="20">
        <f t="shared" si="166"/>
        <v>165.53</v>
      </c>
      <c r="AT182" s="4">
        <v>10</v>
      </c>
      <c r="AU182" s="4">
        <v>10</v>
      </c>
      <c r="AV182" s="4">
        <v>14</v>
      </c>
      <c r="AW182" s="24">
        <f t="shared" si="167"/>
        <v>182.53</v>
      </c>
      <c r="AX182" s="28">
        <f t="shared" si="168"/>
        <v>307.52999999999997</v>
      </c>
      <c r="AY182" s="41">
        <f t="shared" si="169"/>
        <v>9.7133333333333329</v>
      </c>
      <c r="AZ182" s="41">
        <f t="shared" si="170"/>
        <v>9.4700000000000006</v>
      </c>
      <c r="BA182" s="9">
        <f t="shared" si="171"/>
        <v>0.24333333333333229</v>
      </c>
      <c r="BB182" s="43">
        <f t="shared" si="172"/>
        <v>29.626666666666665</v>
      </c>
      <c r="BC182" s="41">
        <f t="shared" si="173"/>
        <v>12.853333333333333</v>
      </c>
      <c r="BD182" s="41">
        <f t="shared" si="174"/>
        <v>9.82</v>
      </c>
      <c r="BE182" s="9">
        <f t="shared" si="175"/>
        <v>3.0333333333333332</v>
      </c>
      <c r="BF182" s="43">
        <f t="shared" si="176"/>
        <v>44.626666666666665</v>
      </c>
      <c r="BG182" s="41">
        <f t="shared" si="177"/>
        <v>9.6666666666666661</v>
      </c>
      <c r="BH182" s="41">
        <f t="shared" si="178"/>
        <v>9.6933333333333334</v>
      </c>
      <c r="BI182" s="9">
        <f t="shared" si="179"/>
        <v>-2.6666666666667282E-2</v>
      </c>
      <c r="BJ182" s="43">
        <f t="shared" si="180"/>
        <v>28.946666666666665</v>
      </c>
      <c r="BK182" s="45">
        <f t="shared" si="181"/>
        <v>103.19999999999999</v>
      </c>
      <c r="BL182" s="36">
        <v>11.7</v>
      </c>
      <c r="BM182" s="36">
        <v>16</v>
      </c>
      <c r="BN182" s="36">
        <v>26</v>
      </c>
      <c r="BO182" s="36">
        <v>10.9</v>
      </c>
      <c r="BP182" s="36">
        <v>12</v>
      </c>
      <c r="BQ182" s="36">
        <v>26</v>
      </c>
      <c r="DT182" s="36">
        <v>11</v>
      </c>
      <c r="DU182" s="36">
        <v>1</v>
      </c>
      <c r="DV182" s="36">
        <v>9</v>
      </c>
      <c r="DZ182" s="36">
        <v>10</v>
      </c>
      <c r="EA182" s="36">
        <v>10</v>
      </c>
      <c r="EC182" s="36">
        <v>14</v>
      </c>
      <c r="EN182" s="36" t="s">
        <v>510</v>
      </c>
      <c r="EO182" s="36" t="s">
        <v>503</v>
      </c>
      <c r="EP182" s="36">
        <v>10</v>
      </c>
      <c r="EQ182" s="36" t="s">
        <v>504</v>
      </c>
      <c r="ER182" s="36" t="s">
        <v>506</v>
      </c>
      <c r="ES182" s="36">
        <v>1</v>
      </c>
      <c r="ET182" s="36" t="s">
        <v>511</v>
      </c>
      <c r="EU182" s="36">
        <v>3</v>
      </c>
      <c r="EV182" s="36" t="s">
        <v>516</v>
      </c>
      <c r="EW182" s="36">
        <v>11.88</v>
      </c>
      <c r="EX182" s="36">
        <v>10.74</v>
      </c>
      <c r="EY182" s="36">
        <v>5</v>
      </c>
      <c r="EZ182" s="36">
        <v>17.13</v>
      </c>
      <c r="FA182" s="36" t="s">
        <v>524</v>
      </c>
      <c r="FB182" s="36">
        <v>11.48</v>
      </c>
      <c r="FC182" s="36">
        <v>11.98</v>
      </c>
      <c r="FD182" s="36">
        <v>7.71</v>
      </c>
      <c r="FE182" s="36">
        <v>16.84</v>
      </c>
      <c r="FF182" s="36" t="s">
        <v>524</v>
      </c>
      <c r="FG182" s="36">
        <v>12.47</v>
      </c>
      <c r="FH182" s="36">
        <v>11.09</v>
      </c>
      <c r="FI182" s="36">
        <v>6.44</v>
      </c>
      <c r="FJ182" s="36">
        <v>17.13</v>
      </c>
      <c r="FK182" s="36" t="s">
        <v>524</v>
      </c>
      <c r="II182" s="36">
        <v>11</v>
      </c>
      <c r="IJ182" s="36">
        <v>8</v>
      </c>
      <c r="IK182" s="36">
        <v>4</v>
      </c>
      <c r="IL182" s="36">
        <v>11</v>
      </c>
      <c r="IM182" s="36" t="s">
        <v>524</v>
      </c>
      <c r="JW182" s="36">
        <v>11</v>
      </c>
      <c r="JX182" s="36">
        <v>9.2200000000000006</v>
      </c>
      <c r="JY182" s="36">
        <v>3.13</v>
      </c>
      <c r="JZ182" s="36">
        <v>14.4</v>
      </c>
      <c r="KA182" s="36" t="s">
        <v>524</v>
      </c>
      <c r="KB182" s="36">
        <v>12.41</v>
      </c>
      <c r="KC182" s="36">
        <v>10.38</v>
      </c>
      <c r="KD182" s="36">
        <v>4</v>
      </c>
      <c r="KE182" s="36">
        <v>14.29</v>
      </c>
      <c r="KF182" s="36" t="s">
        <v>524</v>
      </c>
      <c r="KG182" s="36">
        <v>9.35</v>
      </c>
      <c r="KH182" s="36">
        <v>9.4600000000000009</v>
      </c>
      <c r="KI182" s="36">
        <v>7.18</v>
      </c>
      <c r="KJ182" s="36">
        <v>12.91</v>
      </c>
      <c r="KK182" s="36" t="s">
        <v>524</v>
      </c>
      <c r="NI182" s="36">
        <v>10.89</v>
      </c>
      <c r="NJ182" s="36">
        <v>7</v>
      </c>
      <c r="NK182" s="36">
        <v>4</v>
      </c>
      <c r="NL182" s="36">
        <v>10.89</v>
      </c>
      <c r="NM182" s="36" t="s">
        <v>524</v>
      </c>
      <c r="TW182" s="36" t="s">
        <v>523</v>
      </c>
      <c r="TX182" s="36" t="s">
        <v>515</v>
      </c>
      <c r="TY182" s="36">
        <v>1</v>
      </c>
      <c r="TZ182" s="36" t="s">
        <v>504</v>
      </c>
      <c r="UA182" s="36" t="s">
        <v>506</v>
      </c>
      <c r="UB182" s="36">
        <v>1</v>
      </c>
      <c r="UC182" s="36" t="s">
        <v>511</v>
      </c>
      <c r="UD182" s="36">
        <v>3</v>
      </c>
      <c r="UE182" s="36" t="s">
        <v>516</v>
      </c>
      <c r="UF182" s="36">
        <v>9.52</v>
      </c>
      <c r="UG182" s="36">
        <v>8.94</v>
      </c>
      <c r="UH182" s="36">
        <v>5.0599999999999996</v>
      </c>
      <c r="UI182" s="36">
        <v>14.1</v>
      </c>
      <c r="UJ182" s="36" t="s">
        <v>524</v>
      </c>
      <c r="UK182" s="36">
        <v>12.89</v>
      </c>
      <c r="UL182" s="36">
        <v>9.92</v>
      </c>
      <c r="UM182" s="36">
        <v>5.03</v>
      </c>
      <c r="UN182" s="36">
        <v>14</v>
      </c>
      <c r="UO182" s="36" t="s">
        <v>524</v>
      </c>
      <c r="UP182" s="36">
        <v>12</v>
      </c>
      <c r="UQ182" s="36">
        <v>10.5</v>
      </c>
      <c r="UR182" s="36">
        <v>6.5</v>
      </c>
      <c r="US182" s="36">
        <v>14</v>
      </c>
      <c r="UT182" s="36" t="s">
        <v>524</v>
      </c>
      <c r="ZF182" s="36">
        <v>8.3699999999999992</v>
      </c>
      <c r="ZG182" s="36">
        <v>9.17</v>
      </c>
      <c r="ZH182" s="36">
        <v>6.41</v>
      </c>
      <c r="ZI182" s="36">
        <v>13.13</v>
      </c>
      <c r="ZJ182" s="36" t="s">
        <v>524</v>
      </c>
      <c r="ZK182" s="36">
        <v>10.54</v>
      </c>
      <c r="ZL182" s="36">
        <v>8.57</v>
      </c>
      <c r="ZM182" s="36">
        <v>2.75</v>
      </c>
      <c r="ZN182" s="36">
        <v>15.33</v>
      </c>
      <c r="ZO182" s="36" t="s">
        <v>524</v>
      </c>
      <c r="ZP182" s="36">
        <v>10</v>
      </c>
      <c r="ZQ182" s="36">
        <v>9.08</v>
      </c>
      <c r="ZR182" s="36">
        <v>4.5</v>
      </c>
      <c r="ZS182" s="36">
        <v>15</v>
      </c>
      <c r="ZT182" s="36" t="s">
        <v>524</v>
      </c>
      <c r="AEF182" s="36">
        <v>11.25</v>
      </c>
      <c r="AEG182" s="36">
        <v>10.3</v>
      </c>
      <c r="AEH182" s="36">
        <v>6.56</v>
      </c>
      <c r="AEI182" s="36">
        <v>14.08</v>
      </c>
      <c r="AEJ182" s="36" t="s">
        <v>524</v>
      </c>
      <c r="AEK182" s="36">
        <v>15.13</v>
      </c>
      <c r="AEL182" s="36">
        <v>10.97</v>
      </c>
      <c r="AEM182" s="36">
        <v>5</v>
      </c>
      <c r="AEN182" s="36">
        <v>18.440000000000001</v>
      </c>
      <c r="AEO182" s="36" t="s">
        <v>524</v>
      </c>
      <c r="AEP182" s="36">
        <v>7</v>
      </c>
      <c r="AEQ182" s="36">
        <v>9.5</v>
      </c>
      <c r="AER182" s="36">
        <v>6</v>
      </c>
      <c r="AES182" s="36">
        <v>14</v>
      </c>
      <c r="AET182" s="36" t="s">
        <v>524</v>
      </c>
    </row>
    <row r="183" spans="1:936" x14ac:dyDescent="0.2">
      <c r="A183" s="4">
        <v>137</v>
      </c>
      <c r="B183" s="5" t="s">
        <v>1090</v>
      </c>
      <c r="C183" s="26">
        <f t="shared" si="183"/>
        <v>332.73166666666668</v>
      </c>
      <c r="D183" s="4">
        <f t="shared" si="155"/>
        <v>0</v>
      </c>
      <c r="E183" s="35">
        <f t="shared" si="182"/>
        <v>332.73166666666668</v>
      </c>
      <c r="F183" s="4">
        <v>202243</v>
      </c>
      <c r="G183" s="5" t="s">
        <v>754</v>
      </c>
      <c r="H183" s="5" t="s">
        <v>755</v>
      </c>
      <c r="I183" s="5" t="s">
        <v>499</v>
      </c>
      <c r="J183" s="4" t="s">
        <v>500</v>
      </c>
      <c r="K183" s="5" t="s">
        <v>756</v>
      </c>
      <c r="M183" s="4" t="s">
        <v>504</v>
      </c>
      <c r="O183" s="4" t="s">
        <v>1078</v>
      </c>
      <c r="Q183" s="6">
        <f>CHOOSE(MATCH(M183,{"P";"S";"ST2S";"STMG";"ES";"L";"DAEU";"STL";"STI2D";"SCI";"PA";"STAV"},0),0,100,15,0,5,0,0,10,0,20,10,10)</f>
        <v>100</v>
      </c>
      <c r="R183" s="4">
        <v>5</v>
      </c>
      <c r="S183" s="4">
        <v>5</v>
      </c>
      <c r="T183" s="4">
        <v>5</v>
      </c>
      <c r="U183" s="4">
        <v>5</v>
      </c>
      <c r="W183" s="10">
        <f t="shared" si="157"/>
        <v>10</v>
      </c>
      <c r="Z183" s="12">
        <v>0</v>
      </c>
      <c r="AA183" s="15">
        <v>9.4700000000000006</v>
      </c>
      <c r="AC183" s="4">
        <v>10.76</v>
      </c>
      <c r="AD183" s="4">
        <f t="shared" si="158"/>
        <v>-1.2899999999999991</v>
      </c>
      <c r="AE183" s="4">
        <v>0</v>
      </c>
      <c r="AF183" s="12">
        <f t="shared" si="160"/>
        <v>25.830000000000005</v>
      </c>
      <c r="AG183" s="4">
        <v>9.68</v>
      </c>
      <c r="AI183" s="4">
        <v>9.64</v>
      </c>
      <c r="AJ183" s="4">
        <f t="shared" si="161"/>
        <v>3.9999999999999147E-2</v>
      </c>
      <c r="AK183" s="4">
        <v>0</v>
      </c>
      <c r="AL183" s="12">
        <f t="shared" si="163"/>
        <v>29.119999999999997</v>
      </c>
      <c r="AM183" s="5">
        <v>16.309999999999999</v>
      </c>
      <c r="AN183" s="4"/>
      <c r="AO183" s="4">
        <v>10.66</v>
      </c>
      <c r="AP183" s="4">
        <f t="shared" si="164"/>
        <v>5.6499999999999986</v>
      </c>
      <c r="AQ183" s="4">
        <f t="shared" si="154"/>
        <v>30</v>
      </c>
      <c r="AR183" s="12">
        <f t="shared" si="165"/>
        <v>90.22999999999999</v>
      </c>
      <c r="AS183" s="20">
        <f t="shared" si="166"/>
        <v>145.18</v>
      </c>
      <c r="AT183" s="4">
        <v>14</v>
      </c>
      <c r="AU183" s="4">
        <v>12</v>
      </c>
      <c r="AV183" s="4">
        <v>18</v>
      </c>
      <c r="AW183" s="24">
        <f t="shared" si="167"/>
        <v>167.18</v>
      </c>
      <c r="AX183" s="28">
        <f t="shared" si="168"/>
        <v>277.18</v>
      </c>
      <c r="AY183" s="41">
        <f t="shared" si="169"/>
        <v>8.9333333333333336</v>
      </c>
      <c r="AZ183" s="41">
        <f t="shared" si="170"/>
        <v>9.57</v>
      </c>
      <c r="BA183" s="9">
        <f t="shared" si="171"/>
        <v>-0.63666666666666671</v>
      </c>
      <c r="BB183" s="43">
        <f t="shared" si="172"/>
        <v>25.526666666666667</v>
      </c>
      <c r="BC183" s="41">
        <f t="shared" si="173"/>
        <v>13.383333333333333</v>
      </c>
      <c r="BD183" s="41">
        <f t="shared" si="174"/>
        <v>13.086666666666668</v>
      </c>
      <c r="BE183" s="9">
        <f t="shared" si="175"/>
        <v>0.29666666666666508</v>
      </c>
      <c r="BF183" s="43">
        <f t="shared" si="176"/>
        <v>40.743333333333325</v>
      </c>
      <c r="BG183" s="41">
        <f t="shared" si="177"/>
        <v>13.833333333333334</v>
      </c>
      <c r="BH183" s="41">
        <f t="shared" si="178"/>
        <v>12.166666666666666</v>
      </c>
      <c r="BI183" s="9">
        <f t="shared" si="179"/>
        <v>1.6666666666666679</v>
      </c>
      <c r="BJ183" s="43">
        <f t="shared" si="180"/>
        <v>44.833333333333336</v>
      </c>
      <c r="BK183" s="45">
        <f t="shared" si="181"/>
        <v>111.10333333333332</v>
      </c>
      <c r="DZ183" s="36">
        <v>14</v>
      </c>
      <c r="EA183" s="36">
        <v>12</v>
      </c>
      <c r="EC183" s="36">
        <v>18</v>
      </c>
      <c r="ED183" s="36">
        <v>11.26</v>
      </c>
      <c r="EN183" s="36" t="s">
        <v>523</v>
      </c>
      <c r="EO183" s="36" t="s">
        <v>503</v>
      </c>
      <c r="EP183" s="36">
        <v>10</v>
      </c>
      <c r="EQ183" s="36" t="s">
        <v>504</v>
      </c>
      <c r="ER183" s="36" t="s">
        <v>506</v>
      </c>
      <c r="ES183" s="36">
        <v>1</v>
      </c>
      <c r="ET183" s="36" t="s">
        <v>511</v>
      </c>
      <c r="EU183" s="36">
        <v>3</v>
      </c>
      <c r="EV183" s="36" t="s">
        <v>516</v>
      </c>
      <c r="EW183" s="36">
        <v>9.4700000000000006</v>
      </c>
      <c r="EX183" s="36">
        <v>10.76</v>
      </c>
      <c r="EY183" s="36">
        <v>3.83</v>
      </c>
      <c r="EZ183" s="36">
        <v>16.95</v>
      </c>
      <c r="FA183" s="36" t="s">
        <v>524</v>
      </c>
      <c r="FB183" s="36">
        <v>9.68</v>
      </c>
      <c r="FC183" s="36">
        <v>9.64</v>
      </c>
      <c r="FD183" s="36">
        <v>5.85</v>
      </c>
      <c r="FE183" s="36">
        <v>15.8</v>
      </c>
      <c r="FF183" s="36" t="s">
        <v>524</v>
      </c>
      <c r="FG183" s="36">
        <v>16.309999999999999</v>
      </c>
      <c r="FH183" s="36">
        <v>10.66</v>
      </c>
      <c r="FI183" s="36">
        <v>5.73</v>
      </c>
      <c r="FJ183" s="36">
        <v>16.309999999999999</v>
      </c>
      <c r="FK183" s="36" t="s">
        <v>524</v>
      </c>
      <c r="ID183" s="36">
        <v>8.92</v>
      </c>
      <c r="IE183" s="36">
        <v>11.24</v>
      </c>
      <c r="IF183" s="36">
        <v>7.2</v>
      </c>
      <c r="IG183" s="36">
        <v>16.100000000000001</v>
      </c>
      <c r="IH183" s="36" t="s">
        <v>524</v>
      </c>
      <c r="JW183" s="36">
        <v>11.29</v>
      </c>
      <c r="JX183" s="36">
        <v>12.29</v>
      </c>
      <c r="JY183" s="36">
        <v>6.2</v>
      </c>
      <c r="JZ183" s="36">
        <v>17</v>
      </c>
      <c r="KA183" s="36" t="s">
        <v>524</v>
      </c>
      <c r="KB183" s="36">
        <v>8.8000000000000007</v>
      </c>
      <c r="KC183" s="36">
        <v>10.19</v>
      </c>
      <c r="KD183" s="36">
        <v>6.31</v>
      </c>
      <c r="KE183" s="36">
        <v>15.51</v>
      </c>
      <c r="KF183" s="36" t="s">
        <v>524</v>
      </c>
      <c r="KG183" s="36">
        <v>15.14</v>
      </c>
      <c r="KH183" s="36">
        <v>10.73</v>
      </c>
      <c r="KI183" s="36">
        <v>6.32</v>
      </c>
      <c r="KJ183" s="36">
        <v>15.25</v>
      </c>
      <c r="KK183" s="36" t="s">
        <v>524</v>
      </c>
      <c r="ND183" s="36">
        <v>10.92</v>
      </c>
      <c r="NE183" s="36">
        <v>10.27</v>
      </c>
      <c r="NF183" s="36">
        <v>7.93</v>
      </c>
      <c r="NG183" s="36">
        <v>12.29</v>
      </c>
      <c r="NH183" s="36" t="s">
        <v>524</v>
      </c>
      <c r="OW183" s="36">
        <v>6.54</v>
      </c>
      <c r="OX183" s="36">
        <v>8.99</v>
      </c>
      <c r="OY183" s="36">
        <v>2.29</v>
      </c>
      <c r="OZ183" s="36">
        <v>14.08</v>
      </c>
      <c r="PA183" s="36" t="s">
        <v>524</v>
      </c>
      <c r="PB183" s="36">
        <v>8</v>
      </c>
      <c r="PC183" s="36">
        <v>7.76</v>
      </c>
      <c r="PD183" s="36">
        <v>3.52</v>
      </c>
      <c r="PE183" s="36">
        <v>13.36</v>
      </c>
      <c r="PF183" s="36" t="s">
        <v>524</v>
      </c>
      <c r="PG183" s="36">
        <v>12.81</v>
      </c>
      <c r="PH183" s="36">
        <v>10.02</v>
      </c>
      <c r="PI183" s="36">
        <v>3.94</v>
      </c>
      <c r="PJ183" s="36">
        <v>14.55</v>
      </c>
      <c r="PK183" s="36" t="s">
        <v>524</v>
      </c>
      <c r="SD183" s="36">
        <v>10.039999999999999</v>
      </c>
      <c r="SE183" s="36">
        <v>9.3000000000000007</v>
      </c>
      <c r="SF183" s="36">
        <v>2.5499999999999998</v>
      </c>
      <c r="SG183" s="36">
        <v>14.78</v>
      </c>
      <c r="SH183" s="36" t="s">
        <v>524</v>
      </c>
      <c r="TW183" s="36" t="s">
        <v>757</v>
      </c>
      <c r="TX183" s="36" t="s">
        <v>515</v>
      </c>
      <c r="TY183" s="36">
        <v>1</v>
      </c>
      <c r="TZ183" s="36" t="s">
        <v>504</v>
      </c>
      <c r="UA183" s="36" t="s">
        <v>506</v>
      </c>
      <c r="UB183" s="36">
        <v>1</v>
      </c>
      <c r="UC183" s="36" t="s">
        <v>511</v>
      </c>
      <c r="UD183" s="36">
        <v>3</v>
      </c>
      <c r="UE183" s="36" t="s">
        <v>516</v>
      </c>
      <c r="UF183" s="36">
        <v>10.24</v>
      </c>
      <c r="UG183" s="36">
        <v>10.46</v>
      </c>
      <c r="UJ183" s="36" t="s">
        <v>524</v>
      </c>
      <c r="UK183" s="36">
        <v>13.04</v>
      </c>
      <c r="UL183" s="36">
        <v>13.37</v>
      </c>
      <c r="UO183" s="36" t="s">
        <v>524</v>
      </c>
      <c r="UP183" s="36">
        <v>13</v>
      </c>
      <c r="UQ183" s="36">
        <v>12</v>
      </c>
      <c r="UT183" s="36" t="s">
        <v>524</v>
      </c>
      <c r="ZF183" s="36">
        <v>7.7</v>
      </c>
      <c r="ZG183" s="36">
        <v>8.32</v>
      </c>
      <c r="ZJ183" s="36" t="s">
        <v>524</v>
      </c>
      <c r="ZK183" s="36">
        <v>14.67</v>
      </c>
      <c r="ZL183" s="36">
        <v>12.91</v>
      </c>
      <c r="ZO183" s="36" t="s">
        <v>524</v>
      </c>
      <c r="ZP183" s="36">
        <v>14.5</v>
      </c>
      <c r="ZQ183" s="36">
        <v>12</v>
      </c>
      <c r="ZT183" s="36" t="s">
        <v>524</v>
      </c>
      <c r="AEF183" s="36">
        <v>8.86</v>
      </c>
      <c r="AEG183" s="36">
        <v>9.93</v>
      </c>
      <c r="AEJ183" s="36" t="s">
        <v>524</v>
      </c>
      <c r="AEK183" s="36">
        <v>12.44</v>
      </c>
      <c r="AEL183" s="36">
        <v>12.98</v>
      </c>
      <c r="AEO183" s="36" t="s">
        <v>524</v>
      </c>
      <c r="AEP183" s="36">
        <v>14</v>
      </c>
      <c r="AEQ183" s="36">
        <v>12.5</v>
      </c>
      <c r="AET183" s="36" t="s">
        <v>524</v>
      </c>
    </row>
    <row r="184" spans="1:936" x14ac:dyDescent="0.2">
      <c r="A184" s="4">
        <v>137</v>
      </c>
      <c r="B184" s="5" t="s">
        <v>1090</v>
      </c>
      <c r="C184" s="26">
        <f t="shared" si="183"/>
        <v>361.47500000000002</v>
      </c>
      <c r="D184" s="4">
        <f t="shared" si="155"/>
        <v>0</v>
      </c>
      <c r="E184" s="35">
        <f t="shared" si="182"/>
        <v>361.47500000000002</v>
      </c>
      <c r="F184" s="4">
        <v>202249</v>
      </c>
      <c r="G184" s="5" t="s">
        <v>758</v>
      </c>
      <c r="H184" s="5" t="s">
        <v>759</v>
      </c>
      <c r="I184" s="5" t="s">
        <v>499</v>
      </c>
      <c r="J184" s="4" t="s">
        <v>500</v>
      </c>
      <c r="K184" s="5" t="s">
        <v>756</v>
      </c>
      <c r="L184" s="5" t="s">
        <v>760</v>
      </c>
      <c r="M184" s="4" t="s">
        <v>504</v>
      </c>
      <c r="O184" s="4" t="s">
        <v>1052</v>
      </c>
      <c r="P184" s="5" t="s">
        <v>761</v>
      </c>
      <c r="Q184" s="6">
        <f>CHOOSE(MATCH(M184,{"P";"S";"ST2S";"STMG";"ES";"L";"DAEU";"STL";"STI2D";"SCI";"PA";"STAV"},0),0,100,15,0,5,0,0,10,0,20,10,10)</f>
        <v>100</v>
      </c>
      <c r="R184" s="4">
        <v>5</v>
      </c>
      <c r="S184" s="4">
        <v>5</v>
      </c>
      <c r="T184" s="4">
        <v>5</v>
      </c>
      <c r="U184" s="4">
        <v>5</v>
      </c>
      <c r="W184" s="10">
        <f t="shared" si="157"/>
        <v>10</v>
      </c>
      <c r="Z184" s="12">
        <v>0</v>
      </c>
      <c r="AA184" s="15">
        <v>11.29</v>
      </c>
      <c r="AC184" s="4">
        <v>11.03</v>
      </c>
      <c r="AD184" s="4">
        <f t="shared" si="158"/>
        <v>0.25999999999999979</v>
      </c>
      <c r="AE184" s="4">
        <v>0</v>
      </c>
      <c r="AF184" s="12">
        <f t="shared" si="160"/>
        <v>34.39</v>
      </c>
      <c r="AG184" s="4">
        <v>14.02</v>
      </c>
      <c r="AI184" s="4">
        <v>12.08</v>
      </c>
      <c r="AJ184" s="4">
        <f t="shared" si="161"/>
        <v>1.9399999999999995</v>
      </c>
      <c r="AK184" s="4">
        <v>0</v>
      </c>
      <c r="AL184" s="12">
        <f t="shared" si="163"/>
        <v>45.94</v>
      </c>
      <c r="AM184" s="5">
        <v>15.41</v>
      </c>
      <c r="AN184" s="4"/>
      <c r="AO184" s="4">
        <v>11.58</v>
      </c>
      <c r="AP184" s="4">
        <f t="shared" si="164"/>
        <v>3.83</v>
      </c>
      <c r="AQ184" s="4">
        <f t="shared" si="154"/>
        <v>30</v>
      </c>
      <c r="AR184" s="12">
        <f t="shared" si="165"/>
        <v>83.89</v>
      </c>
      <c r="AS184" s="20">
        <f t="shared" si="166"/>
        <v>164.22</v>
      </c>
      <c r="AT184" s="4">
        <v>14</v>
      </c>
      <c r="AU184" s="4">
        <v>15</v>
      </c>
      <c r="AV184" s="4">
        <v>15</v>
      </c>
      <c r="AW184" s="24">
        <f t="shared" si="167"/>
        <v>186.22</v>
      </c>
      <c r="AX184" s="28">
        <f t="shared" si="168"/>
        <v>296.22000000000003</v>
      </c>
      <c r="AY184" s="41">
        <f t="shared" si="169"/>
        <v>13.863333333333335</v>
      </c>
      <c r="AZ184" s="41">
        <f t="shared" si="170"/>
        <v>11.46</v>
      </c>
      <c r="BA184" s="9">
        <f t="shared" si="171"/>
        <v>2.4033333333333342</v>
      </c>
      <c r="BB184" s="43">
        <f t="shared" si="172"/>
        <v>46.396666666666675</v>
      </c>
      <c r="BC184" s="41">
        <f t="shared" si="173"/>
        <v>11.32</v>
      </c>
      <c r="BD184" s="41">
        <f t="shared" si="174"/>
        <v>11.410000000000002</v>
      </c>
      <c r="BE184" s="9">
        <f t="shared" si="175"/>
        <v>-9.0000000000001634E-2</v>
      </c>
      <c r="BF184" s="43">
        <f t="shared" si="176"/>
        <v>33.78</v>
      </c>
      <c r="BG184" s="41">
        <f t="shared" si="177"/>
        <v>13.76</v>
      </c>
      <c r="BH184" s="41">
        <f t="shared" si="178"/>
        <v>9.2333333333333325</v>
      </c>
      <c r="BI184" s="9">
        <f t="shared" si="179"/>
        <v>4.5266666666666673</v>
      </c>
      <c r="BJ184" s="43">
        <f t="shared" si="180"/>
        <v>50.333333333333336</v>
      </c>
      <c r="BK184" s="45">
        <f t="shared" si="181"/>
        <v>130.51000000000002</v>
      </c>
      <c r="DZ184" s="36">
        <v>14</v>
      </c>
      <c r="EA184" s="36">
        <v>15</v>
      </c>
      <c r="EC184" s="36">
        <v>15</v>
      </c>
      <c r="ED184" s="36">
        <v>13.52</v>
      </c>
      <c r="EN184" s="36" t="s">
        <v>514</v>
      </c>
      <c r="EO184" s="36" t="s">
        <v>503</v>
      </c>
      <c r="EP184" s="36">
        <v>10</v>
      </c>
      <c r="EQ184" s="36" t="s">
        <v>504</v>
      </c>
      <c r="ER184" s="36" t="s">
        <v>506</v>
      </c>
      <c r="ES184" s="36">
        <v>1</v>
      </c>
      <c r="ET184" s="36" t="s">
        <v>511</v>
      </c>
      <c r="EU184" s="36">
        <v>3</v>
      </c>
      <c r="EV184" s="36" t="s">
        <v>516</v>
      </c>
      <c r="EW184" s="36">
        <v>11.29</v>
      </c>
      <c r="EX184" s="36">
        <v>11.03</v>
      </c>
      <c r="EY184" s="36">
        <v>5.33</v>
      </c>
      <c r="EZ184" s="36">
        <v>16.96</v>
      </c>
      <c r="FA184" s="36" t="s">
        <v>524</v>
      </c>
      <c r="FB184" s="36">
        <v>14.02</v>
      </c>
      <c r="FC184" s="36">
        <v>12.08</v>
      </c>
      <c r="FD184" s="36">
        <v>6.88</v>
      </c>
      <c r="FE184" s="36">
        <v>18.66</v>
      </c>
      <c r="FF184" s="36" t="s">
        <v>524</v>
      </c>
      <c r="FG184" s="36">
        <v>15.41</v>
      </c>
      <c r="FH184" s="36">
        <v>11.58</v>
      </c>
      <c r="FI184" s="36">
        <v>7.27</v>
      </c>
      <c r="FJ184" s="36">
        <v>16.23</v>
      </c>
      <c r="FK184" s="36" t="s">
        <v>524</v>
      </c>
      <c r="II184" s="36">
        <v>15.75</v>
      </c>
      <c r="IJ184" s="36">
        <v>11.65</v>
      </c>
      <c r="IK184" s="36">
        <v>5.75</v>
      </c>
      <c r="IL184" s="36">
        <v>17.75</v>
      </c>
      <c r="IM184" s="36" t="s">
        <v>524</v>
      </c>
      <c r="JW184" s="36">
        <v>13.27</v>
      </c>
      <c r="JX184" s="36">
        <v>10.57</v>
      </c>
      <c r="JY184" s="36">
        <v>6.08</v>
      </c>
      <c r="JZ184" s="36">
        <v>16.38</v>
      </c>
      <c r="KA184" s="36" t="s">
        <v>524</v>
      </c>
      <c r="KB184" s="36">
        <v>14.5</v>
      </c>
      <c r="KC184" s="36">
        <v>11.1</v>
      </c>
      <c r="KD184" s="36">
        <v>5.75</v>
      </c>
      <c r="KE184" s="36">
        <v>17.329999999999998</v>
      </c>
      <c r="KF184" s="36" t="s">
        <v>524</v>
      </c>
      <c r="KG184" s="36">
        <v>15.8</v>
      </c>
      <c r="KH184" s="36">
        <v>9.01</v>
      </c>
      <c r="KI184" s="36">
        <v>4.42</v>
      </c>
      <c r="KJ184" s="36">
        <v>15.8</v>
      </c>
      <c r="KK184" s="36" t="s">
        <v>524</v>
      </c>
      <c r="NI184" s="36">
        <v>17</v>
      </c>
      <c r="NJ184" s="36">
        <v>14.59</v>
      </c>
      <c r="NK184" s="36">
        <v>10.67</v>
      </c>
      <c r="NL184" s="36">
        <v>17</v>
      </c>
      <c r="NM184" s="36" t="s">
        <v>524</v>
      </c>
      <c r="OW184" s="36">
        <v>11.75</v>
      </c>
      <c r="OX184" s="36">
        <v>11.15</v>
      </c>
      <c r="OY184" s="36">
        <v>5.1100000000000003</v>
      </c>
      <c r="OZ184" s="36">
        <v>16.350000000000001</v>
      </c>
      <c r="PA184" s="36" t="s">
        <v>524</v>
      </c>
      <c r="PB184" s="36">
        <v>13.13</v>
      </c>
      <c r="PC184" s="36">
        <v>12.79</v>
      </c>
      <c r="PD184" s="36">
        <v>9.6300000000000008</v>
      </c>
      <c r="PE184" s="36">
        <v>18.52</v>
      </c>
      <c r="PF184" s="36" t="s">
        <v>524</v>
      </c>
      <c r="PG184" s="36">
        <v>16.5</v>
      </c>
      <c r="PH184" s="36">
        <v>13.84</v>
      </c>
      <c r="PI184" s="36">
        <v>10.34</v>
      </c>
      <c r="PJ184" s="36">
        <v>17.399999999999999</v>
      </c>
      <c r="PK184" s="36" t="s">
        <v>524</v>
      </c>
      <c r="SI184" s="36">
        <v>18</v>
      </c>
      <c r="SJ184" s="36">
        <v>12.74</v>
      </c>
      <c r="SK184" s="36">
        <v>6.8</v>
      </c>
      <c r="SL184" s="36">
        <v>19.5</v>
      </c>
      <c r="SM184" s="36" t="s">
        <v>524</v>
      </c>
      <c r="TW184" s="36" t="s">
        <v>757</v>
      </c>
      <c r="TX184" s="36" t="s">
        <v>515</v>
      </c>
      <c r="TY184" s="36">
        <v>1</v>
      </c>
      <c r="TZ184" s="36" t="s">
        <v>504</v>
      </c>
      <c r="UA184" s="36" t="s">
        <v>506</v>
      </c>
      <c r="UB184" s="36">
        <v>1</v>
      </c>
      <c r="UC184" s="36" t="s">
        <v>511</v>
      </c>
      <c r="UD184" s="36">
        <v>3</v>
      </c>
      <c r="UE184" s="36" t="s">
        <v>516</v>
      </c>
      <c r="UF184" s="36">
        <v>13.63</v>
      </c>
      <c r="UG184" s="36">
        <v>11.13</v>
      </c>
      <c r="UH184" s="36">
        <v>6.46</v>
      </c>
      <c r="UI184" s="36">
        <v>17.52</v>
      </c>
      <c r="UJ184" s="36" t="s">
        <v>524</v>
      </c>
      <c r="UK184" s="36">
        <v>11.88</v>
      </c>
      <c r="UL184" s="36">
        <v>11.28</v>
      </c>
      <c r="UM184" s="36">
        <v>5.74</v>
      </c>
      <c r="UN184" s="36">
        <v>18.66</v>
      </c>
      <c r="UO184" s="36" t="s">
        <v>524</v>
      </c>
      <c r="UP184" s="36">
        <v>13.45</v>
      </c>
      <c r="UQ184" s="36">
        <v>9.02</v>
      </c>
      <c r="UR184" s="36">
        <v>5.23</v>
      </c>
      <c r="US184" s="36">
        <v>16.93</v>
      </c>
      <c r="UT184" s="36" t="s">
        <v>524</v>
      </c>
      <c r="ZF184" s="36">
        <v>12.87</v>
      </c>
      <c r="ZG184" s="36">
        <v>10.210000000000001</v>
      </c>
      <c r="ZH184" s="36">
        <v>3.67</v>
      </c>
      <c r="ZI184" s="36">
        <v>17.329999999999998</v>
      </c>
      <c r="ZJ184" s="36" t="s">
        <v>524</v>
      </c>
      <c r="ZK184" s="36">
        <v>10.28</v>
      </c>
      <c r="ZL184" s="36">
        <v>11.88</v>
      </c>
      <c r="ZM184" s="36">
        <v>7.35</v>
      </c>
      <c r="ZN184" s="36">
        <v>20</v>
      </c>
      <c r="ZO184" s="36" t="s">
        <v>524</v>
      </c>
      <c r="ZP184" s="36">
        <v>12.14</v>
      </c>
      <c r="ZQ184" s="36">
        <v>8.23</v>
      </c>
      <c r="ZR184" s="36">
        <v>5</v>
      </c>
      <c r="ZS184" s="36">
        <v>14.06</v>
      </c>
      <c r="ZT184" s="36" t="s">
        <v>524</v>
      </c>
      <c r="AEF184" s="36">
        <v>15.09</v>
      </c>
      <c r="AEG184" s="36">
        <v>13.04</v>
      </c>
      <c r="AEH184" s="36">
        <v>8.69</v>
      </c>
      <c r="AEI184" s="36">
        <v>17.850000000000001</v>
      </c>
      <c r="AEJ184" s="36" t="s">
        <v>524</v>
      </c>
      <c r="AEK184" s="36">
        <v>11.8</v>
      </c>
      <c r="AEL184" s="36">
        <v>11.07</v>
      </c>
      <c r="AEM184" s="36">
        <v>6.11</v>
      </c>
      <c r="AEN184" s="36">
        <v>17.8</v>
      </c>
      <c r="AEO184" s="36" t="s">
        <v>524</v>
      </c>
      <c r="AEP184" s="36">
        <v>15.69</v>
      </c>
      <c r="AEQ184" s="36">
        <v>10.45</v>
      </c>
      <c r="AER184" s="36">
        <v>6</v>
      </c>
      <c r="AES184" s="36">
        <v>17.489999999999998</v>
      </c>
      <c r="AET184" s="36" t="s">
        <v>524</v>
      </c>
    </row>
    <row r="185" spans="1:936" x14ac:dyDescent="0.2">
      <c r="A185" s="4">
        <v>137</v>
      </c>
      <c r="B185" s="5" t="s">
        <v>1091</v>
      </c>
      <c r="C185" s="26">
        <f t="shared" si="183"/>
        <v>457.10666666666668</v>
      </c>
      <c r="D185" s="4">
        <f t="shared" si="155"/>
        <v>10</v>
      </c>
      <c r="E185" s="35">
        <f t="shared" si="182"/>
        <v>467.10666666666668</v>
      </c>
      <c r="F185" s="4">
        <v>202573</v>
      </c>
      <c r="G185" s="5" t="s">
        <v>1026</v>
      </c>
      <c r="H185" s="5" t="s">
        <v>1027</v>
      </c>
      <c r="I185" s="5" t="s">
        <v>499</v>
      </c>
      <c r="J185" s="4" t="s">
        <v>500</v>
      </c>
      <c r="K185" s="5" t="s">
        <v>1028</v>
      </c>
      <c r="L185" s="5" t="s">
        <v>1029</v>
      </c>
      <c r="M185" s="4" t="s">
        <v>504</v>
      </c>
      <c r="O185" s="4" t="s">
        <v>1078</v>
      </c>
      <c r="P185" s="5" t="s">
        <v>1030</v>
      </c>
      <c r="Q185" s="6">
        <f>CHOOSE(MATCH(M185,{"P";"S";"ST2S";"STMG";"ES";"L";"DAEU";"STL";"STI2D";"SCI";"PA";"STAV"},0),0,100,15,0,5,0,0,10,0,20,10,10)</f>
        <v>100</v>
      </c>
      <c r="R185" s="4">
        <v>1</v>
      </c>
      <c r="S185" s="4">
        <v>1</v>
      </c>
      <c r="T185" s="4">
        <v>1</v>
      </c>
      <c r="U185" s="4">
        <v>1</v>
      </c>
      <c r="W185" s="10">
        <f t="shared" si="157"/>
        <v>50</v>
      </c>
      <c r="X185" s="5" t="s">
        <v>1089</v>
      </c>
      <c r="Y185" s="4" t="s">
        <v>566</v>
      </c>
      <c r="Z185" s="12">
        <f>CHOOSE(MATCH(Y185,{"Faible";"Moyen";"Assez bon";"Bon";"Très bon"},0),-5,0,0,5,10)</f>
        <v>10</v>
      </c>
      <c r="AA185" s="15">
        <v>15</v>
      </c>
      <c r="AB185" s="4">
        <v>11</v>
      </c>
      <c r="AC185" s="4">
        <v>13.12</v>
      </c>
      <c r="AD185" s="4">
        <f t="shared" si="158"/>
        <v>1.8800000000000008</v>
      </c>
      <c r="AE185" s="4">
        <f>30-AB185</f>
        <v>19</v>
      </c>
      <c r="AF185" s="12">
        <f t="shared" si="160"/>
        <v>67.760000000000005</v>
      </c>
      <c r="AG185" s="4">
        <v>15.46</v>
      </c>
      <c r="AH185" s="4">
        <v>13</v>
      </c>
      <c r="AI185" s="4">
        <v>14.6</v>
      </c>
      <c r="AJ185" s="4">
        <f t="shared" si="161"/>
        <v>0.86000000000000121</v>
      </c>
      <c r="AK185" s="4">
        <f>30-AH185</f>
        <v>17</v>
      </c>
      <c r="AL185" s="12">
        <f t="shared" si="163"/>
        <v>65.100000000000009</v>
      </c>
      <c r="AM185" s="5">
        <v>16</v>
      </c>
      <c r="AN185" s="4">
        <v>12</v>
      </c>
      <c r="AO185" s="4">
        <v>15</v>
      </c>
      <c r="AP185" s="4">
        <f t="shared" si="164"/>
        <v>1</v>
      </c>
      <c r="AQ185" s="4">
        <f t="shared" si="154"/>
        <v>18</v>
      </c>
      <c r="AR185" s="12">
        <f t="shared" si="165"/>
        <v>68</v>
      </c>
      <c r="AS185" s="20">
        <f t="shared" si="166"/>
        <v>200.86</v>
      </c>
      <c r="AT185" s="4">
        <v>18</v>
      </c>
      <c r="AU185" s="4">
        <v>17</v>
      </c>
      <c r="AV185" s="4">
        <v>18</v>
      </c>
      <c r="AW185" s="24">
        <f t="shared" si="167"/>
        <v>227.36</v>
      </c>
      <c r="AX185" s="28">
        <f t="shared" si="168"/>
        <v>377.36</v>
      </c>
      <c r="AY185" s="41">
        <f t="shared" si="169"/>
        <v>15.700000000000001</v>
      </c>
      <c r="AZ185" s="41">
        <f t="shared" si="170"/>
        <v>12.25</v>
      </c>
      <c r="BA185" s="9">
        <f t="shared" si="171"/>
        <v>3.4500000000000011</v>
      </c>
      <c r="BB185" s="43">
        <f t="shared" si="172"/>
        <v>54</v>
      </c>
      <c r="BC185" s="41">
        <f t="shared" si="173"/>
        <v>16.933333333333334</v>
      </c>
      <c r="BD185" s="41">
        <f t="shared" si="174"/>
        <v>12.736666666666666</v>
      </c>
      <c r="BE185" s="9">
        <f t="shared" si="175"/>
        <v>4.1966666666666672</v>
      </c>
      <c r="BF185" s="43">
        <f t="shared" si="176"/>
        <v>59.193333333333328</v>
      </c>
      <c r="BG185" s="41">
        <f t="shared" si="177"/>
        <v>14.853333333333333</v>
      </c>
      <c r="BH185" s="41">
        <f t="shared" si="178"/>
        <v>13.983333333333334</v>
      </c>
      <c r="BI185" s="9">
        <f t="shared" si="179"/>
        <v>0.86999999999999922</v>
      </c>
      <c r="BJ185" s="43">
        <f t="shared" si="180"/>
        <v>46.3</v>
      </c>
      <c r="BK185" s="45">
        <f t="shared" si="181"/>
        <v>159.49333333333334</v>
      </c>
      <c r="DZ185" s="36">
        <v>18</v>
      </c>
      <c r="EA185" s="36">
        <v>17</v>
      </c>
      <c r="EC185" s="36">
        <v>18</v>
      </c>
      <c r="ED185" s="36">
        <v>16.39</v>
      </c>
      <c r="EN185" s="36" t="s">
        <v>523</v>
      </c>
      <c r="EO185" s="36" t="s">
        <v>503</v>
      </c>
      <c r="EP185" s="36">
        <v>10</v>
      </c>
      <c r="EQ185" s="36" t="s">
        <v>504</v>
      </c>
      <c r="ER185" s="36" t="s">
        <v>506</v>
      </c>
      <c r="ES185" s="36">
        <v>1</v>
      </c>
      <c r="ET185" s="36" t="s">
        <v>511</v>
      </c>
      <c r="EU185" s="36">
        <v>3</v>
      </c>
      <c r="EV185" s="36" t="s">
        <v>516</v>
      </c>
      <c r="EW185" s="36">
        <v>15</v>
      </c>
      <c r="EX185" s="36">
        <v>13.12</v>
      </c>
      <c r="EY185" s="36">
        <v>7.21</v>
      </c>
      <c r="EZ185" s="36">
        <v>18.72</v>
      </c>
      <c r="FA185" s="36" t="s">
        <v>513</v>
      </c>
      <c r="FB185" s="36">
        <v>15.46</v>
      </c>
      <c r="FC185" s="36">
        <v>14.6</v>
      </c>
      <c r="FD185" s="36">
        <v>10.09</v>
      </c>
      <c r="FE185" s="36">
        <v>18.96</v>
      </c>
      <c r="FF185" s="36" t="s">
        <v>513</v>
      </c>
      <c r="FG185" s="36">
        <v>16</v>
      </c>
      <c r="FH185" s="36">
        <v>15</v>
      </c>
      <c r="FI185" s="36">
        <v>10</v>
      </c>
      <c r="FJ185" s="36">
        <v>18.5</v>
      </c>
      <c r="FK185" s="36" t="s">
        <v>513</v>
      </c>
      <c r="ID185" s="36">
        <v>18.670000000000002</v>
      </c>
      <c r="IE185" s="36">
        <v>14.87</v>
      </c>
      <c r="IF185" s="36">
        <v>8</v>
      </c>
      <c r="IG185" s="36">
        <v>19.329999999999998</v>
      </c>
      <c r="IH185" s="36" t="s">
        <v>513</v>
      </c>
      <c r="JW185" s="36">
        <v>14.82</v>
      </c>
      <c r="JX185" s="36">
        <v>13.05</v>
      </c>
      <c r="JY185" s="36">
        <v>6.39</v>
      </c>
      <c r="JZ185" s="36">
        <v>19.2</v>
      </c>
      <c r="KA185" s="36" t="s">
        <v>513</v>
      </c>
      <c r="KB185" s="36">
        <v>14.4</v>
      </c>
      <c r="KC185" s="36">
        <v>14.27</v>
      </c>
      <c r="KD185" s="36">
        <v>5.12</v>
      </c>
      <c r="KE185" s="36">
        <v>18.68</v>
      </c>
      <c r="KF185" s="36" t="s">
        <v>513</v>
      </c>
      <c r="KG185" s="36">
        <v>12</v>
      </c>
      <c r="KH185" s="36">
        <v>13.5</v>
      </c>
      <c r="KI185" s="36">
        <v>10</v>
      </c>
      <c r="KJ185" s="36">
        <v>18</v>
      </c>
      <c r="KK185" s="36" t="s">
        <v>513</v>
      </c>
      <c r="ND185" s="36">
        <v>17.25</v>
      </c>
      <c r="NE185" s="36">
        <v>15.81</v>
      </c>
      <c r="NF185" s="36">
        <v>8</v>
      </c>
      <c r="NG185" s="36">
        <v>19.75</v>
      </c>
      <c r="NH185" s="36" t="s">
        <v>513</v>
      </c>
      <c r="OW185" s="36">
        <v>13.18</v>
      </c>
      <c r="OX185" s="36">
        <v>11.54</v>
      </c>
      <c r="OY185" s="36">
        <v>2.61</v>
      </c>
      <c r="OZ185" s="36">
        <v>17.8</v>
      </c>
      <c r="PA185" s="36" t="s">
        <v>524</v>
      </c>
      <c r="PB185" s="36">
        <v>16.5</v>
      </c>
      <c r="PC185" s="36">
        <v>12.15</v>
      </c>
      <c r="PD185" s="36">
        <v>4</v>
      </c>
      <c r="PE185" s="36">
        <v>18</v>
      </c>
      <c r="PF185" s="36" t="s">
        <v>524</v>
      </c>
      <c r="PG185" s="36">
        <v>14</v>
      </c>
      <c r="PH185" s="36">
        <v>12.5</v>
      </c>
      <c r="PI185" s="36">
        <v>6.5</v>
      </c>
      <c r="PJ185" s="36">
        <v>18</v>
      </c>
      <c r="PK185" s="36" t="s">
        <v>524</v>
      </c>
      <c r="SD185" s="36">
        <v>20</v>
      </c>
      <c r="SE185" s="36">
        <v>16.43</v>
      </c>
      <c r="SF185" s="36">
        <v>7.5</v>
      </c>
      <c r="SG185" s="36">
        <v>20</v>
      </c>
      <c r="SH185" s="36" t="s">
        <v>524</v>
      </c>
      <c r="TW185" s="36" t="s">
        <v>514</v>
      </c>
      <c r="TX185" s="36" t="s">
        <v>515</v>
      </c>
      <c r="TY185" s="36">
        <v>1</v>
      </c>
      <c r="TZ185" s="36" t="s">
        <v>504</v>
      </c>
      <c r="UA185" s="36" t="s">
        <v>506</v>
      </c>
      <c r="UB185" s="36">
        <v>1</v>
      </c>
      <c r="UC185" s="36" t="s">
        <v>511</v>
      </c>
      <c r="UD185" s="36">
        <v>3</v>
      </c>
      <c r="UE185" s="36" t="s">
        <v>516</v>
      </c>
      <c r="UF185" s="36">
        <v>17</v>
      </c>
      <c r="UG185" s="36">
        <v>11.95</v>
      </c>
      <c r="UH185" s="36">
        <v>4.5</v>
      </c>
      <c r="UI185" s="36">
        <v>20</v>
      </c>
      <c r="UJ185" s="36" t="s">
        <v>513</v>
      </c>
      <c r="UK185" s="36">
        <v>17.5</v>
      </c>
      <c r="UL185" s="36">
        <v>12.64</v>
      </c>
      <c r="UM185" s="36">
        <v>7.69</v>
      </c>
      <c r="UN185" s="36">
        <v>18.21</v>
      </c>
      <c r="UO185" s="36" t="s">
        <v>513</v>
      </c>
      <c r="UP185" s="36">
        <v>15</v>
      </c>
      <c r="UQ185" s="36">
        <v>14.38</v>
      </c>
      <c r="UR185" s="36">
        <v>8.59</v>
      </c>
      <c r="US185" s="36">
        <v>19.760000000000002</v>
      </c>
      <c r="UT185" s="36" t="s">
        <v>513</v>
      </c>
      <c r="ZF185" s="36">
        <v>12.5</v>
      </c>
      <c r="ZG185" s="36">
        <v>11.55</v>
      </c>
      <c r="ZH185" s="36">
        <v>3.5</v>
      </c>
      <c r="ZI185" s="36">
        <v>19</v>
      </c>
      <c r="ZJ185" s="36" t="s">
        <v>513</v>
      </c>
      <c r="ZK185" s="36">
        <v>16.600000000000001</v>
      </c>
      <c r="ZL185" s="36">
        <v>12.29</v>
      </c>
      <c r="ZM185" s="36">
        <v>3.4</v>
      </c>
      <c r="ZN185" s="36">
        <v>17.100000000000001</v>
      </c>
      <c r="ZO185" s="36" t="s">
        <v>513</v>
      </c>
      <c r="ZP185" s="36">
        <v>14.85</v>
      </c>
      <c r="ZQ185" s="36">
        <v>12.96</v>
      </c>
      <c r="ZR185" s="36">
        <v>7</v>
      </c>
      <c r="ZS185" s="36">
        <v>19.62</v>
      </c>
      <c r="ZT185" s="36" t="s">
        <v>513</v>
      </c>
      <c r="AEF185" s="36">
        <v>17.600000000000001</v>
      </c>
      <c r="AEG185" s="36">
        <v>13.25</v>
      </c>
      <c r="AEH185" s="36">
        <v>4.7</v>
      </c>
      <c r="AEI185" s="36">
        <v>18.7</v>
      </c>
      <c r="AEJ185" s="36" t="s">
        <v>513</v>
      </c>
      <c r="AEK185" s="36">
        <v>16.7</v>
      </c>
      <c r="AEL185" s="36">
        <v>13.28</v>
      </c>
      <c r="AEM185" s="36">
        <v>6.01</v>
      </c>
      <c r="AEN185" s="36">
        <v>18.079999999999998</v>
      </c>
      <c r="AEO185" s="36" t="s">
        <v>513</v>
      </c>
      <c r="AEP185" s="36">
        <v>14.71</v>
      </c>
      <c r="AEQ185" s="36">
        <v>14.61</v>
      </c>
      <c r="AER185" s="36">
        <v>6.5</v>
      </c>
      <c r="AES185" s="36">
        <v>19.71</v>
      </c>
      <c r="AET185" s="36" t="s">
        <v>513</v>
      </c>
    </row>
    <row r="186" spans="1:936" x14ac:dyDescent="0.2">
      <c r="A186" s="4">
        <v>137</v>
      </c>
      <c r="B186" s="5" t="s">
        <v>1090</v>
      </c>
      <c r="C186" s="26">
        <f t="shared" si="183"/>
        <v>104.12666666666667</v>
      </c>
      <c r="D186" s="4">
        <f t="shared" si="155"/>
        <v>0</v>
      </c>
      <c r="E186" s="35">
        <f t="shared" si="182"/>
        <v>104.12666666666667</v>
      </c>
      <c r="F186" s="4">
        <v>202684</v>
      </c>
      <c r="G186" s="5" t="s">
        <v>1040</v>
      </c>
      <c r="H186" s="5" t="s">
        <v>1041</v>
      </c>
      <c r="I186" s="5" t="s">
        <v>499</v>
      </c>
      <c r="J186" s="4" t="s">
        <v>500</v>
      </c>
      <c r="K186" s="5" t="s">
        <v>756</v>
      </c>
      <c r="M186" s="4" t="s">
        <v>816</v>
      </c>
      <c r="Q186" s="6">
        <f>CHOOSE(MATCH(M186,{"P";"S";"ST2S";"STMG";"ES";"L";"DAEU";"STL";"STI2D";"SCI";"PA";"STAV"},0),0,100,15,0,5,0,0,10,0,20,10,10)</f>
        <v>15</v>
      </c>
      <c r="R186" s="4">
        <v>5</v>
      </c>
      <c r="S186" s="4">
        <v>5</v>
      </c>
      <c r="T186" s="4">
        <v>5</v>
      </c>
      <c r="U186" s="4">
        <v>5</v>
      </c>
      <c r="W186" s="10">
        <f t="shared" si="157"/>
        <v>10</v>
      </c>
      <c r="Z186" s="12">
        <v>0</v>
      </c>
      <c r="AA186" s="15">
        <v>10.55</v>
      </c>
      <c r="AC186" s="4">
        <v>12.67</v>
      </c>
      <c r="AD186" s="4">
        <f t="shared" si="158"/>
        <v>-2.1199999999999992</v>
      </c>
      <c r="AE186" s="4">
        <v>0</v>
      </c>
      <c r="AF186" s="12">
        <f t="shared" si="160"/>
        <v>27.410000000000004</v>
      </c>
      <c r="AI186" s="4"/>
      <c r="AJ186" s="4">
        <f t="shared" si="161"/>
        <v>0</v>
      </c>
      <c r="AK186" s="4">
        <v>0</v>
      </c>
      <c r="AL186" s="12">
        <f t="shared" si="163"/>
        <v>0</v>
      </c>
      <c r="AM186" s="5"/>
      <c r="AN186" s="4"/>
      <c r="AO186" s="4"/>
      <c r="AP186" s="4">
        <f t="shared" si="164"/>
        <v>0</v>
      </c>
      <c r="AQ186" s="4">
        <f t="shared" si="154"/>
        <v>30</v>
      </c>
      <c r="AR186" s="12">
        <f t="shared" si="165"/>
        <v>30</v>
      </c>
      <c r="AS186" s="20">
        <f t="shared" si="166"/>
        <v>57.410000000000004</v>
      </c>
      <c r="AT186" s="4">
        <v>10</v>
      </c>
      <c r="AU186" s="4">
        <v>7</v>
      </c>
      <c r="AW186" s="24">
        <f t="shared" si="167"/>
        <v>65.91</v>
      </c>
      <c r="AX186" s="28">
        <f t="shared" si="168"/>
        <v>90.91</v>
      </c>
      <c r="AY186" s="41">
        <f t="shared" si="169"/>
        <v>9.8466666666666658</v>
      </c>
      <c r="AZ186" s="41">
        <f t="shared" si="170"/>
        <v>11.4</v>
      </c>
      <c r="BA186" s="9">
        <f t="shared" si="171"/>
        <v>-1.5533333333333346</v>
      </c>
      <c r="BB186" s="43">
        <f t="shared" si="172"/>
        <v>26.43333333333333</v>
      </c>
      <c r="BC186" s="41">
        <f t="shared" si="173"/>
        <v>0</v>
      </c>
      <c r="BD186" s="41">
        <f t="shared" si="174"/>
        <v>0</v>
      </c>
      <c r="BE186" s="9">
        <f t="shared" si="175"/>
        <v>0</v>
      </c>
      <c r="BF186" s="43">
        <f t="shared" si="176"/>
        <v>0</v>
      </c>
      <c r="BG186" s="41">
        <f t="shared" si="177"/>
        <v>0</v>
      </c>
      <c r="BH186" s="41">
        <f t="shared" si="178"/>
        <v>0</v>
      </c>
      <c r="BI186" s="9">
        <f t="shared" si="179"/>
        <v>0</v>
      </c>
      <c r="BJ186" s="43">
        <f t="shared" si="180"/>
        <v>0</v>
      </c>
      <c r="BK186" s="45">
        <f t="shared" si="181"/>
        <v>26.43333333333333</v>
      </c>
      <c r="DZ186" s="36">
        <v>10</v>
      </c>
      <c r="EA186" s="36">
        <v>7</v>
      </c>
      <c r="ED186" s="36">
        <v>11.14</v>
      </c>
      <c r="EM186" s="36">
        <v>16</v>
      </c>
      <c r="EN186" s="36" t="s">
        <v>1025</v>
      </c>
      <c r="EO186" s="36" t="s">
        <v>503</v>
      </c>
      <c r="EP186" s="36">
        <v>10</v>
      </c>
      <c r="EQ186" s="36" t="s">
        <v>816</v>
      </c>
      <c r="ER186" s="36" t="s">
        <v>818</v>
      </c>
      <c r="ES186" s="36">
        <v>2</v>
      </c>
      <c r="ET186" s="36" t="s">
        <v>575</v>
      </c>
      <c r="EU186" s="36">
        <v>3</v>
      </c>
      <c r="EV186" s="36" t="s">
        <v>516</v>
      </c>
      <c r="EW186" s="36">
        <v>10.55</v>
      </c>
      <c r="EX186" s="36">
        <v>12.67</v>
      </c>
      <c r="FA186" s="36" t="s">
        <v>524</v>
      </c>
      <c r="HJ186" s="36">
        <v>7.45</v>
      </c>
      <c r="HK186" s="36">
        <v>10.85</v>
      </c>
      <c r="HN186" s="36" t="s">
        <v>524</v>
      </c>
      <c r="HO186" s="36">
        <v>8.5299999999999994</v>
      </c>
      <c r="HP186" s="36">
        <v>11.06</v>
      </c>
      <c r="HS186" s="36" t="s">
        <v>524</v>
      </c>
      <c r="JW186" s="36">
        <v>14.9</v>
      </c>
      <c r="JX186" s="36">
        <v>13.04</v>
      </c>
      <c r="KA186" s="36" t="s">
        <v>524</v>
      </c>
      <c r="MJ186" s="36">
        <v>6.24</v>
      </c>
      <c r="MK186" s="36">
        <v>10</v>
      </c>
      <c r="MN186" s="36" t="s">
        <v>524</v>
      </c>
      <c r="MO186" s="36">
        <v>8.67</v>
      </c>
      <c r="MP186" s="36">
        <v>9.9</v>
      </c>
      <c r="MS186" s="36" t="s">
        <v>524</v>
      </c>
      <c r="OW186" s="36">
        <v>6.23</v>
      </c>
      <c r="OX186" s="36">
        <v>11.34</v>
      </c>
      <c r="PA186" s="36" t="s">
        <v>524</v>
      </c>
      <c r="RJ186" s="36">
        <v>6.41</v>
      </c>
      <c r="RK186" s="36">
        <v>9.43</v>
      </c>
      <c r="RN186" s="36" t="s">
        <v>524</v>
      </c>
      <c r="RO186" s="36">
        <v>6.19</v>
      </c>
      <c r="RP186" s="36">
        <v>9.4600000000000009</v>
      </c>
      <c r="RS186" s="36" t="s">
        <v>524</v>
      </c>
      <c r="TW186" s="36" t="s">
        <v>1042</v>
      </c>
      <c r="TX186" s="36" t="s">
        <v>515</v>
      </c>
      <c r="TY186" s="36">
        <v>1</v>
      </c>
      <c r="TZ186" s="36" t="s">
        <v>816</v>
      </c>
      <c r="UA186" s="36" t="s">
        <v>818</v>
      </c>
      <c r="UB186" s="36">
        <v>2</v>
      </c>
      <c r="UC186" s="36" t="s">
        <v>575</v>
      </c>
      <c r="UD186" s="36">
        <v>3</v>
      </c>
      <c r="UE186" s="36" t="s">
        <v>516</v>
      </c>
      <c r="UF186" s="36">
        <v>12.1</v>
      </c>
      <c r="UG186" s="36">
        <v>13.48</v>
      </c>
      <c r="UJ186" s="36" t="s">
        <v>524</v>
      </c>
      <c r="WS186" s="36">
        <v>5.51</v>
      </c>
      <c r="WT186" s="36">
        <v>10.23</v>
      </c>
      <c r="WW186" s="36" t="s">
        <v>524</v>
      </c>
      <c r="WX186" s="36">
        <v>9.1300000000000008</v>
      </c>
      <c r="WY186" s="36">
        <v>9.66</v>
      </c>
      <c r="XB186" s="36" t="s">
        <v>524</v>
      </c>
      <c r="ZF186" s="36">
        <v>8.44</v>
      </c>
      <c r="ZG186" s="36">
        <v>10.55</v>
      </c>
      <c r="ZJ186" s="36" t="s">
        <v>524</v>
      </c>
      <c r="ABS186" s="36">
        <v>8.34</v>
      </c>
      <c r="ABT186" s="36">
        <v>10.17</v>
      </c>
      <c r="ABW186" s="36" t="s">
        <v>524</v>
      </c>
      <c r="ABX186" s="36">
        <v>10.53</v>
      </c>
      <c r="ABY186" s="36">
        <v>10.83</v>
      </c>
      <c r="ACB186" s="36" t="s">
        <v>524</v>
      </c>
      <c r="AEF186" s="36">
        <v>9</v>
      </c>
      <c r="AEG186" s="36">
        <v>10.17</v>
      </c>
      <c r="AEJ186" s="36" t="s">
        <v>524</v>
      </c>
      <c r="AGS186" s="36">
        <v>10.029999999999999</v>
      </c>
      <c r="AGT186" s="36">
        <v>9.5</v>
      </c>
      <c r="AGW186" s="36" t="s">
        <v>524</v>
      </c>
      <c r="AGX186" s="36">
        <v>9</v>
      </c>
      <c r="AGY186" s="36">
        <v>12.75</v>
      </c>
      <c r="AHB186" s="36" t="s">
        <v>524</v>
      </c>
    </row>
    <row r="187" spans="1:936" x14ac:dyDescent="0.2">
      <c r="A187" s="4">
        <v>137</v>
      </c>
      <c r="B187" s="5" t="s">
        <v>1090</v>
      </c>
      <c r="C187" s="26">
        <f t="shared" si="183"/>
        <v>286.35666666666668</v>
      </c>
      <c r="D187" s="4">
        <f t="shared" si="155"/>
        <v>0</v>
      </c>
      <c r="E187" s="35">
        <f t="shared" si="182"/>
        <v>286.35666666666668</v>
      </c>
      <c r="F187" s="4">
        <v>202735</v>
      </c>
      <c r="G187" s="5" t="s">
        <v>1043</v>
      </c>
      <c r="H187" s="5" t="s">
        <v>1044</v>
      </c>
      <c r="I187" s="5" t="s">
        <v>499</v>
      </c>
      <c r="J187" s="4" t="s">
        <v>500</v>
      </c>
      <c r="K187" s="5" t="s">
        <v>1033</v>
      </c>
      <c r="L187" s="5" t="s">
        <v>760</v>
      </c>
      <c r="M187" s="4" t="s">
        <v>504</v>
      </c>
      <c r="O187" s="4" t="s">
        <v>1052</v>
      </c>
      <c r="Q187" s="6">
        <f>CHOOSE(MATCH(M187,{"P";"S";"ST2S";"STMG";"ES";"L";"DAEU";"STL";"STI2D";"SCI";"PA";"STAV"},0),0,100,15,0,5,0,0,10,0,20,10,10)</f>
        <v>100</v>
      </c>
      <c r="R187" s="4">
        <v>5</v>
      </c>
      <c r="S187" s="4">
        <v>5</v>
      </c>
      <c r="T187" s="4">
        <v>5</v>
      </c>
      <c r="U187" s="4">
        <v>5</v>
      </c>
      <c r="W187" s="10">
        <f t="shared" si="157"/>
        <v>10</v>
      </c>
      <c r="Z187" s="12">
        <v>0</v>
      </c>
      <c r="AA187" s="15">
        <v>10.45</v>
      </c>
      <c r="AC187" s="4">
        <v>11.73</v>
      </c>
      <c r="AD187" s="4">
        <f t="shared" si="158"/>
        <v>-1.2800000000000011</v>
      </c>
      <c r="AE187" s="4">
        <v>0</v>
      </c>
      <c r="AF187" s="12">
        <f t="shared" si="160"/>
        <v>28.789999999999996</v>
      </c>
      <c r="AG187" s="4">
        <v>12.45</v>
      </c>
      <c r="AI187" s="4">
        <v>14.27</v>
      </c>
      <c r="AJ187" s="4">
        <f t="shared" si="161"/>
        <v>-1.8200000000000003</v>
      </c>
      <c r="AK187" s="4">
        <v>0</v>
      </c>
      <c r="AL187" s="12">
        <f t="shared" si="163"/>
        <v>33.709999999999994</v>
      </c>
      <c r="AM187" s="5">
        <v>11.08</v>
      </c>
      <c r="AN187" s="4"/>
      <c r="AO187" s="4">
        <v>12.24</v>
      </c>
      <c r="AP187" s="4">
        <f t="shared" si="164"/>
        <v>-1.1600000000000001</v>
      </c>
      <c r="AQ187" s="4">
        <f t="shared" si="154"/>
        <v>30</v>
      </c>
      <c r="AR187" s="12">
        <f t="shared" si="165"/>
        <v>60.92</v>
      </c>
      <c r="AS187" s="20">
        <f t="shared" si="166"/>
        <v>123.41999999999999</v>
      </c>
      <c r="AT187" s="4">
        <v>13</v>
      </c>
      <c r="AU187" s="4">
        <v>12</v>
      </c>
      <c r="AV187" s="4">
        <v>12</v>
      </c>
      <c r="AW187" s="24">
        <f t="shared" si="167"/>
        <v>141.91999999999999</v>
      </c>
      <c r="AX187" s="28">
        <f t="shared" si="168"/>
        <v>251.92</v>
      </c>
      <c r="AY187" s="41">
        <f t="shared" si="169"/>
        <v>7.2966666666666669</v>
      </c>
      <c r="AZ187" s="41">
        <f t="shared" si="170"/>
        <v>11.31</v>
      </c>
      <c r="BA187" s="9">
        <f t="shared" si="171"/>
        <v>-4.0133333333333336</v>
      </c>
      <c r="BB187" s="43">
        <f t="shared" si="172"/>
        <v>13.863333333333333</v>
      </c>
      <c r="BC187" s="41">
        <f t="shared" si="173"/>
        <v>10.1</v>
      </c>
      <c r="BD187" s="41">
        <f t="shared" si="174"/>
        <v>11.916666666666666</v>
      </c>
      <c r="BE187" s="9">
        <f t="shared" si="175"/>
        <v>-1.8166666666666664</v>
      </c>
      <c r="BF187" s="43">
        <f t="shared" si="176"/>
        <v>26.666666666666664</v>
      </c>
      <c r="BG187" s="41">
        <f t="shared" si="177"/>
        <v>10.223333333333334</v>
      </c>
      <c r="BH187" s="41">
        <f t="shared" si="178"/>
        <v>11.386666666666668</v>
      </c>
      <c r="BI187" s="9">
        <f t="shared" si="179"/>
        <v>-1.163333333333334</v>
      </c>
      <c r="BJ187" s="43">
        <f t="shared" si="180"/>
        <v>28.343333333333334</v>
      </c>
      <c r="BK187" s="45">
        <f t="shared" si="181"/>
        <v>68.873333333333335</v>
      </c>
      <c r="DZ187" s="36">
        <v>13</v>
      </c>
      <c r="EA187" s="36">
        <v>12</v>
      </c>
      <c r="EC187" s="36">
        <v>12</v>
      </c>
      <c r="ED187" s="36">
        <v>10.02</v>
      </c>
      <c r="EN187" s="36" t="s">
        <v>523</v>
      </c>
      <c r="EO187" s="36" t="s">
        <v>503</v>
      </c>
      <c r="EP187" s="36">
        <v>10</v>
      </c>
      <c r="EQ187" s="36" t="s">
        <v>504</v>
      </c>
      <c r="ER187" s="36" t="s">
        <v>506</v>
      </c>
      <c r="ES187" s="36">
        <v>1</v>
      </c>
      <c r="ET187" s="36" t="s">
        <v>511</v>
      </c>
      <c r="EU187" s="36">
        <v>3</v>
      </c>
      <c r="EV187" s="36" t="s">
        <v>516</v>
      </c>
      <c r="EW187" s="36">
        <v>10.45</v>
      </c>
      <c r="EX187" s="36">
        <v>11.73</v>
      </c>
      <c r="EY187" s="36">
        <v>3.25</v>
      </c>
      <c r="EZ187" s="36">
        <v>18.829999999999998</v>
      </c>
      <c r="FA187" s="36" t="s">
        <v>513</v>
      </c>
      <c r="FB187" s="36">
        <v>12.45</v>
      </c>
      <c r="FC187" s="36">
        <v>14.27</v>
      </c>
      <c r="FD187" s="36">
        <v>9.42</v>
      </c>
      <c r="FE187" s="36">
        <v>19.34</v>
      </c>
      <c r="FF187" s="36" t="s">
        <v>513</v>
      </c>
      <c r="FG187" s="36">
        <v>11.08</v>
      </c>
      <c r="FH187" s="36">
        <v>12.24</v>
      </c>
      <c r="FI187" s="36">
        <v>8</v>
      </c>
      <c r="FJ187" s="36">
        <v>18</v>
      </c>
      <c r="FK187" s="36" t="s">
        <v>513</v>
      </c>
      <c r="II187" s="36">
        <v>14.55</v>
      </c>
      <c r="IJ187" s="36">
        <v>13.43</v>
      </c>
      <c r="IK187" s="36">
        <v>8.4</v>
      </c>
      <c r="IL187" s="36">
        <v>16.809999999999999</v>
      </c>
      <c r="IM187" s="36" t="s">
        <v>513</v>
      </c>
      <c r="JW187" s="36">
        <v>8.08</v>
      </c>
      <c r="JX187" s="36">
        <v>10.83</v>
      </c>
      <c r="JY187" s="36">
        <v>2.36</v>
      </c>
      <c r="JZ187" s="36">
        <v>15.94</v>
      </c>
      <c r="KA187" s="36" t="s">
        <v>513</v>
      </c>
      <c r="KB187" s="36">
        <v>6.32</v>
      </c>
      <c r="KC187" s="36">
        <v>11.65</v>
      </c>
      <c r="KD187" s="36">
        <v>3.46</v>
      </c>
      <c r="KE187" s="36">
        <v>17.12</v>
      </c>
      <c r="KF187" s="36" t="s">
        <v>513</v>
      </c>
      <c r="KG187" s="36">
        <v>15.71</v>
      </c>
      <c r="KH187" s="36">
        <v>14.65</v>
      </c>
      <c r="KI187" s="36">
        <v>4.55</v>
      </c>
      <c r="KJ187" s="36">
        <v>18.77</v>
      </c>
      <c r="KK187" s="36" t="s">
        <v>513</v>
      </c>
      <c r="NI187" s="36">
        <v>14.3</v>
      </c>
      <c r="NJ187" s="36">
        <v>13.76</v>
      </c>
      <c r="NK187" s="36">
        <v>8.91</v>
      </c>
      <c r="NL187" s="36">
        <v>18.18</v>
      </c>
      <c r="NM187" s="36" t="s">
        <v>513</v>
      </c>
      <c r="OW187" s="36">
        <v>8.7799999999999994</v>
      </c>
      <c r="OX187" s="36">
        <v>11.13</v>
      </c>
      <c r="PA187" s="36" t="s">
        <v>524</v>
      </c>
      <c r="PB187" s="36">
        <v>12.88</v>
      </c>
      <c r="PC187" s="36">
        <v>14.28</v>
      </c>
      <c r="PF187" s="36" t="s">
        <v>524</v>
      </c>
      <c r="PG187" s="36">
        <v>12.86</v>
      </c>
      <c r="PH187" s="36">
        <v>12.22</v>
      </c>
      <c r="PK187" s="36" t="s">
        <v>524</v>
      </c>
      <c r="SI187" s="36">
        <v>12.17</v>
      </c>
      <c r="SJ187" s="36">
        <v>13.63</v>
      </c>
      <c r="SM187" s="36" t="s">
        <v>524</v>
      </c>
      <c r="TW187" s="36" t="s">
        <v>514</v>
      </c>
      <c r="TX187" s="36" t="s">
        <v>515</v>
      </c>
      <c r="TY187" s="36">
        <v>1</v>
      </c>
      <c r="TZ187" s="36" t="s">
        <v>504</v>
      </c>
      <c r="UA187" s="36" t="s">
        <v>506</v>
      </c>
      <c r="UB187" s="36">
        <v>1</v>
      </c>
      <c r="UC187" s="36" t="s">
        <v>511</v>
      </c>
      <c r="UD187" s="36">
        <v>3</v>
      </c>
      <c r="UE187" s="36" t="s">
        <v>516</v>
      </c>
      <c r="UF187" s="36">
        <v>5.98</v>
      </c>
      <c r="UG187" s="36">
        <v>11.66</v>
      </c>
      <c r="UH187" s="36">
        <v>1.93</v>
      </c>
      <c r="UI187" s="36">
        <v>18.649999999999999</v>
      </c>
      <c r="UJ187" s="36" t="s">
        <v>513</v>
      </c>
      <c r="UK187" s="36">
        <v>9.83</v>
      </c>
      <c r="UL187" s="36">
        <v>12.05</v>
      </c>
      <c r="UM187" s="36">
        <v>5.61</v>
      </c>
      <c r="UN187" s="36">
        <v>17.57</v>
      </c>
      <c r="UO187" s="36" t="s">
        <v>513</v>
      </c>
      <c r="UP187" s="36">
        <v>9</v>
      </c>
      <c r="UQ187" s="36">
        <v>11.67</v>
      </c>
      <c r="UR187" s="36">
        <v>7.67</v>
      </c>
      <c r="US187" s="36">
        <v>16</v>
      </c>
      <c r="UT187" s="36" t="s">
        <v>513</v>
      </c>
      <c r="ZF187" s="36">
        <v>9.2100000000000009</v>
      </c>
      <c r="ZG187" s="36">
        <v>10.91</v>
      </c>
      <c r="ZH187" s="36">
        <v>2.0299999999999998</v>
      </c>
      <c r="ZI187" s="36">
        <v>18.309999999999999</v>
      </c>
      <c r="ZJ187" s="36" t="s">
        <v>513</v>
      </c>
      <c r="ZK187" s="36">
        <v>10.47</v>
      </c>
      <c r="ZL187" s="36">
        <v>11.96</v>
      </c>
      <c r="ZM187" s="36">
        <v>6.23</v>
      </c>
      <c r="ZN187" s="36">
        <v>16.850000000000001</v>
      </c>
      <c r="ZO187" s="36" t="s">
        <v>513</v>
      </c>
      <c r="ZP187" s="36">
        <v>11</v>
      </c>
      <c r="ZQ187" s="36">
        <v>11.93</v>
      </c>
      <c r="ZR187" s="36">
        <v>8.3800000000000008</v>
      </c>
      <c r="ZS187" s="36">
        <v>15</v>
      </c>
      <c r="ZT187" s="36" t="s">
        <v>513</v>
      </c>
      <c r="AEF187" s="36">
        <v>6.7</v>
      </c>
      <c r="AEG187" s="36">
        <v>11.36</v>
      </c>
      <c r="AEH187" s="36">
        <v>0.4</v>
      </c>
      <c r="AEI187" s="36">
        <v>18.36</v>
      </c>
      <c r="AEJ187" s="36" t="s">
        <v>513</v>
      </c>
      <c r="AEK187" s="36">
        <v>10</v>
      </c>
      <c r="AEL187" s="36">
        <v>11.74</v>
      </c>
      <c r="AEM187" s="36">
        <v>6.74</v>
      </c>
      <c r="AEN187" s="36">
        <v>20</v>
      </c>
      <c r="AEO187" s="36" t="s">
        <v>513</v>
      </c>
      <c r="AEP187" s="36">
        <v>10.67</v>
      </c>
      <c r="AEQ187" s="36">
        <v>10.56</v>
      </c>
      <c r="AER187" s="36">
        <v>6.18</v>
      </c>
      <c r="AES187" s="36">
        <v>12.95</v>
      </c>
      <c r="AET187" s="36" t="s">
        <v>513</v>
      </c>
    </row>
    <row r="188" spans="1:936" x14ac:dyDescent="0.2">
      <c r="A188" s="4">
        <v>137</v>
      </c>
      <c r="B188" s="5" t="s">
        <v>1090</v>
      </c>
      <c r="C188" s="26">
        <f t="shared" si="183"/>
        <v>269.79333333333335</v>
      </c>
      <c r="D188" s="4">
        <f t="shared" si="155"/>
        <v>0</v>
      </c>
      <c r="E188" s="35">
        <f t="shared" si="182"/>
        <v>269.79333333333335</v>
      </c>
      <c r="F188" s="4">
        <v>202813</v>
      </c>
      <c r="G188" s="5" t="s">
        <v>1034</v>
      </c>
      <c r="H188" s="5" t="s">
        <v>1035</v>
      </c>
      <c r="I188" s="5" t="s">
        <v>499</v>
      </c>
      <c r="J188" s="4" t="s">
        <v>500</v>
      </c>
      <c r="K188" s="5" t="s">
        <v>1028</v>
      </c>
      <c r="L188" s="5" t="s">
        <v>1036</v>
      </c>
      <c r="M188" s="4" t="s">
        <v>504</v>
      </c>
      <c r="O188" s="4" t="s">
        <v>1052</v>
      </c>
      <c r="P188" s="5" t="s">
        <v>761</v>
      </c>
      <c r="Q188" s="6">
        <f>CHOOSE(MATCH(M188,{"P";"S";"ST2S";"STMG";"ES";"L";"DAEU";"STL";"STI2D";"SCI";"PA";"STAV"},0),0,100,15,0,5,0,0,10,0,20,10,10)</f>
        <v>100</v>
      </c>
      <c r="R188" s="4">
        <v>5</v>
      </c>
      <c r="S188" s="4">
        <v>5</v>
      </c>
      <c r="T188" s="4">
        <v>5</v>
      </c>
      <c r="U188" s="4">
        <v>5</v>
      </c>
      <c r="W188" s="10">
        <f t="shared" si="157"/>
        <v>10</v>
      </c>
      <c r="Z188" s="12">
        <v>0</v>
      </c>
      <c r="AA188" s="15">
        <v>7.1</v>
      </c>
      <c r="AC188" s="4">
        <v>10.8</v>
      </c>
      <c r="AD188" s="4">
        <f t="shared" si="158"/>
        <v>-3.7000000000000011</v>
      </c>
      <c r="AE188" s="4">
        <v>0</v>
      </c>
      <c r="AF188" s="12">
        <f t="shared" si="160"/>
        <v>13.899999999999995</v>
      </c>
      <c r="AG188" s="4">
        <v>7.96</v>
      </c>
      <c r="AI188" s="4">
        <v>12.57</v>
      </c>
      <c r="AJ188" s="4">
        <f t="shared" si="161"/>
        <v>-4.6100000000000003</v>
      </c>
      <c r="AK188" s="4">
        <v>0</v>
      </c>
      <c r="AL188" s="12">
        <f t="shared" si="163"/>
        <v>14.659999999999998</v>
      </c>
      <c r="AM188" s="5">
        <v>13</v>
      </c>
      <c r="AN188" s="4"/>
      <c r="AO188" s="4">
        <v>12.53</v>
      </c>
      <c r="AP188" s="4">
        <f t="shared" si="164"/>
        <v>0.47000000000000064</v>
      </c>
      <c r="AQ188" s="4">
        <f t="shared" si="154"/>
        <v>30</v>
      </c>
      <c r="AR188" s="12">
        <f t="shared" si="165"/>
        <v>69.94</v>
      </c>
      <c r="AS188" s="20">
        <f t="shared" si="166"/>
        <v>98.5</v>
      </c>
      <c r="AT188" s="4">
        <v>13</v>
      </c>
      <c r="AU188" s="4">
        <v>9</v>
      </c>
      <c r="AV188" s="4">
        <v>16</v>
      </c>
      <c r="AW188" s="24">
        <f t="shared" si="167"/>
        <v>117.5</v>
      </c>
      <c r="AX188" s="28">
        <f t="shared" si="168"/>
        <v>227.5</v>
      </c>
      <c r="AY188" s="41">
        <f t="shared" si="169"/>
        <v>7.3166666666666664</v>
      </c>
      <c r="AZ188" s="41">
        <f t="shared" si="170"/>
        <v>10.503333333333332</v>
      </c>
      <c r="BA188" s="9">
        <f t="shared" si="171"/>
        <v>-3.1866666666666656</v>
      </c>
      <c r="BB188" s="43">
        <f t="shared" si="172"/>
        <v>15.576666666666668</v>
      </c>
      <c r="BC188" s="41">
        <f t="shared" si="173"/>
        <v>10.556666666666667</v>
      </c>
      <c r="BD188" s="41">
        <f t="shared" si="174"/>
        <v>12.843333333333334</v>
      </c>
      <c r="BE188" s="9">
        <f t="shared" si="175"/>
        <v>-2.2866666666666671</v>
      </c>
      <c r="BF188" s="43">
        <f t="shared" si="176"/>
        <v>27.096666666666668</v>
      </c>
      <c r="BG188" s="41">
        <f t="shared" si="177"/>
        <v>14.040000000000001</v>
      </c>
      <c r="BH188" s="41">
        <f t="shared" si="178"/>
        <v>14.143333333333333</v>
      </c>
      <c r="BI188" s="9">
        <f t="shared" si="179"/>
        <v>-0.10333333333333172</v>
      </c>
      <c r="BJ188" s="43">
        <f t="shared" si="180"/>
        <v>41.913333333333341</v>
      </c>
      <c r="BK188" s="45">
        <f t="shared" si="181"/>
        <v>84.586666666666673</v>
      </c>
      <c r="DZ188" s="36">
        <v>13</v>
      </c>
      <c r="EA188" s="36">
        <v>9</v>
      </c>
      <c r="EC188" s="36">
        <v>16</v>
      </c>
      <c r="ED188" s="36">
        <v>12.05</v>
      </c>
      <c r="EN188" s="36" t="s">
        <v>757</v>
      </c>
      <c r="EO188" s="36" t="s">
        <v>503</v>
      </c>
      <c r="EP188" s="36">
        <v>10</v>
      </c>
      <c r="EQ188" s="36" t="s">
        <v>504</v>
      </c>
      <c r="ER188" s="36" t="s">
        <v>506</v>
      </c>
      <c r="ES188" s="36">
        <v>1</v>
      </c>
      <c r="ET188" s="36" t="s">
        <v>511</v>
      </c>
      <c r="EU188" s="36">
        <v>3</v>
      </c>
      <c r="EV188" s="36" t="s">
        <v>516</v>
      </c>
      <c r="EW188" s="36">
        <v>7.1</v>
      </c>
      <c r="EX188" s="36">
        <v>10.8</v>
      </c>
      <c r="EY188" s="36">
        <v>5.5</v>
      </c>
      <c r="EZ188" s="36">
        <v>17.5</v>
      </c>
      <c r="FA188" s="36" t="s">
        <v>524</v>
      </c>
      <c r="FB188" s="36">
        <v>7.96</v>
      </c>
      <c r="FC188" s="36">
        <v>12.57</v>
      </c>
      <c r="FD188" s="36">
        <v>5.56</v>
      </c>
      <c r="FE188" s="36">
        <v>19.28</v>
      </c>
      <c r="FF188" s="36" t="s">
        <v>524</v>
      </c>
      <c r="FG188" s="36">
        <v>13</v>
      </c>
      <c r="FH188" s="36">
        <v>12.53</v>
      </c>
      <c r="FI188" s="36">
        <v>7.5</v>
      </c>
      <c r="FJ188" s="36">
        <v>18.5</v>
      </c>
      <c r="FK188" s="36" t="s">
        <v>524</v>
      </c>
      <c r="II188" s="36">
        <v>10.5</v>
      </c>
      <c r="IJ188" s="36">
        <v>13.28</v>
      </c>
      <c r="IK188" s="36">
        <v>10</v>
      </c>
      <c r="IL188" s="36">
        <v>17.66</v>
      </c>
      <c r="IM188" s="36" t="s">
        <v>524</v>
      </c>
      <c r="JW188" s="36">
        <v>7.4</v>
      </c>
      <c r="JX188" s="36">
        <v>10.1</v>
      </c>
      <c r="JY188" s="36">
        <v>5</v>
      </c>
      <c r="JZ188" s="36">
        <v>16.600000000000001</v>
      </c>
      <c r="KA188" s="36" t="s">
        <v>524</v>
      </c>
      <c r="KB188" s="36">
        <v>8.08</v>
      </c>
      <c r="KC188" s="36">
        <v>10.9</v>
      </c>
      <c r="KD188" s="36">
        <v>4</v>
      </c>
      <c r="KE188" s="36">
        <v>17.34</v>
      </c>
      <c r="KF188" s="36" t="s">
        <v>524</v>
      </c>
      <c r="KG188" s="36">
        <v>12.51</v>
      </c>
      <c r="KH188" s="36">
        <v>14.79</v>
      </c>
      <c r="KI188" s="36">
        <v>10.41</v>
      </c>
      <c r="KJ188" s="36">
        <v>19.5</v>
      </c>
      <c r="KK188" s="36" t="s">
        <v>524</v>
      </c>
      <c r="NI188" s="36">
        <v>12.69</v>
      </c>
      <c r="NJ188" s="36">
        <v>12.29</v>
      </c>
      <c r="NK188" s="36">
        <v>7.62</v>
      </c>
      <c r="NL188" s="36">
        <v>16.38</v>
      </c>
      <c r="NM188" s="36" t="s">
        <v>524</v>
      </c>
      <c r="OW188" s="36">
        <v>8.5</v>
      </c>
      <c r="OX188" s="36">
        <v>11.4</v>
      </c>
      <c r="OY188" s="36">
        <v>5.0999999999999996</v>
      </c>
      <c r="OZ188" s="36">
        <v>17.600000000000001</v>
      </c>
      <c r="PA188" s="36" t="s">
        <v>524</v>
      </c>
      <c r="PB188" s="36">
        <v>9.06</v>
      </c>
      <c r="PC188" s="36">
        <v>11</v>
      </c>
      <c r="PD188" s="36">
        <v>5.69</v>
      </c>
      <c r="PE188" s="36">
        <v>17.36</v>
      </c>
      <c r="PF188" s="36" t="s">
        <v>524</v>
      </c>
      <c r="PG188" s="36">
        <v>11</v>
      </c>
      <c r="PH188" s="36">
        <v>12.74</v>
      </c>
      <c r="PI188" s="36">
        <v>8</v>
      </c>
      <c r="PJ188" s="36">
        <v>16.5</v>
      </c>
      <c r="PK188" s="36" t="s">
        <v>524</v>
      </c>
      <c r="SI188" s="36">
        <v>9.9</v>
      </c>
      <c r="SJ188" s="36">
        <v>13.05</v>
      </c>
      <c r="SK188" s="36">
        <v>6.93</v>
      </c>
      <c r="SL188" s="36">
        <v>17.2</v>
      </c>
      <c r="SM188" s="36" t="s">
        <v>524</v>
      </c>
      <c r="TW188" s="36" t="s">
        <v>1025</v>
      </c>
      <c r="TX188" s="36" t="s">
        <v>515</v>
      </c>
      <c r="TY188" s="36">
        <v>1</v>
      </c>
      <c r="TZ188" s="36" t="s">
        <v>504</v>
      </c>
      <c r="UA188" s="36" t="s">
        <v>506</v>
      </c>
      <c r="UB188" s="36">
        <v>1</v>
      </c>
      <c r="UC188" s="36" t="s">
        <v>511</v>
      </c>
      <c r="UD188" s="36">
        <v>3</v>
      </c>
      <c r="UE188" s="36" t="s">
        <v>516</v>
      </c>
      <c r="UF188" s="36">
        <v>8.16</v>
      </c>
      <c r="UG188" s="36">
        <v>10.93</v>
      </c>
      <c r="UH188" s="36">
        <v>3.59</v>
      </c>
      <c r="UI188" s="36">
        <v>19.649999999999999</v>
      </c>
      <c r="UJ188" s="36" t="s">
        <v>524</v>
      </c>
      <c r="UK188" s="36">
        <v>10.96</v>
      </c>
      <c r="UL188" s="36">
        <v>13.35</v>
      </c>
      <c r="UM188" s="36">
        <v>8.0399999999999991</v>
      </c>
      <c r="UN188" s="36">
        <v>18.95</v>
      </c>
      <c r="UO188" s="36" t="s">
        <v>524</v>
      </c>
      <c r="UP188" s="36">
        <v>16.190000000000001</v>
      </c>
      <c r="UQ188" s="36">
        <v>15.53</v>
      </c>
      <c r="UR188" s="36">
        <v>11.37</v>
      </c>
      <c r="US188" s="36">
        <v>19.52</v>
      </c>
      <c r="UT188" s="36" t="s">
        <v>524</v>
      </c>
      <c r="ZF188" s="36">
        <v>6.29</v>
      </c>
      <c r="ZG188" s="36">
        <v>10.039999999999999</v>
      </c>
      <c r="ZH188" s="36">
        <v>4</v>
      </c>
      <c r="ZI188" s="36">
        <v>18.260000000000002</v>
      </c>
      <c r="ZJ188" s="36" t="s">
        <v>524</v>
      </c>
      <c r="ZK188" s="36">
        <v>10.61</v>
      </c>
      <c r="ZL188" s="36">
        <v>12.88</v>
      </c>
      <c r="ZM188" s="36">
        <v>8.34</v>
      </c>
      <c r="ZN188" s="36">
        <v>18.97</v>
      </c>
      <c r="ZO188" s="36" t="s">
        <v>524</v>
      </c>
      <c r="ZP188" s="36">
        <v>14.43</v>
      </c>
      <c r="ZQ188" s="36">
        <v>13.37</v>
      </c>
      <c r="ZR188" s="36">
        <v>7.86</v>
      </c>
      <c r="ZS188" s="36">
        <v>19.5</v>
      </c>
      <c r="ZT188" s="36" t="s">
        <v>524</v>
      </c>
      <c r="AEF188" s="36">
        <v>7.5</v>
      </c>
      <c r="AEG188" s="36">
        <v>10.54</v>
      </c>
      <c r="AEH188" s="36">
        <v>3.75</v>
      </c>
      <c r="AEI188" s="36">
        <v>18.5</v>
      </c>
      <c r="AEJ188" s="36" t="s">
        <v>524</v>
      </c>
      <c r="AEK188" s="36">
        <v>10.1</v>
      </c>
      <c r="AEL188" s="36">
        <v>12.3</v>
      </c>
      <c r="AEM188" s="36">
        <v>7.3</v>
      </c>
      <c r="AEN188" s="36">
        <v>17.600000000000001</v>
      </c>
      <c r="AEO188" s="36" t="s">
        <v>524</v>
      </c>
      <c r="AEP188" s="36">
        <v>11.5</v>
      </c>
      <c r="AEQ188" s="36">
        <v>13.53</v>
      </c>
      <c r="AER188" s="36">
        <v>7.08</v>
      </c>
      <c r="AES188" s="36">
        <v>19.420000000000002</v>
      </c>
      <c r="AET188" s="36" t="s">
        <v>524</v>
      </c>
    </row>
    <row r="189" spans="1:936" x14ac:dyDescent="0.2">
      <c r="A189" s="4">
        <v>137</v>
      </c>
      <c r="B189" s="5" t="s">
        <v>1090</v>
      </c>
      <c r="C189" s="26">
        <f t="shared" si="183"/>
        <v>279.74833333333333</v>
      </c>
      <c r="D189" s="4">
        <f t="shared" si="155"/>
        <v>0</v>
      </c>
      <c r="E189" s="35">
        <f t="shared" si="182"/>
        <v>279.74833333333333</v>
      </c>
      <c r="F189" s="4">
        <v>203055</v>
      </c>
      <c r="G189" s="5" t="s">
        <v>1031</v>
      </c>
      <c r="H189" s="5" t="s">
        <v>1032</v>
      </c>
      <c r="I189" s="5" t="s">
        <v>527</v>
      </c>
      <c r="J189" s="4" t="s">
        <v>500</v>
      </c>
      <c r="K189" s="5" t="s">
        <v>756</v>
      </c>
      <c r="M189" s="4" t="s">
        <v>504</v>
      </c>
      <c r="O189" s="4" t="s">
        <v>1052</v>
      </c>
      <c r="Q189" s="6">
        <f>CHOOSE(MATCH(M189,{"P";"S";"ST2S";"STMG";"ES";"L";"DAEU";"STL";"STI2D";"SCI";"PA";"STAV"},0),0,100,15,0,5,0,0,10,0,20,10,10)</f>
        <v>100</v>
      </c>
      <c r="R189" s="4">
        <v>5</v>
      </c>
      <c r="S189" s="4">
        <v>5</v>
      </c>
      <c r="T189" s="4">
        <v>5</v>
      </c>
      <c r="U189" s="4">
        <v>5</v>
      </c>
      <c r="W189" s="10">
        <f t="shared" si="157"/>
        <v>10</v>
      </c>
      <c r="Z189" s="12">
        <v>0</v>
      </c>
      <c r="AA189" s="15">
        <v>7</v>
      </c>
      <c r="AC189" s="4">
        <v>8.69</v>
      </c>
      <c r="AD189" s="4">
        <f t="shared" si="158"/>
        <v>-1.6899999999999995</v>
      </c>
      <c r="AE189" s="4">
        <v>0</v>
      </c>
      <c r="AF189" s="12">
        <f t="shared" si="160"/>
        <v>17.62</v>
      </c>
      <c r="AG189" s="4">
        <v>12.92</v>
      </c>
      <c r="AI189" s="4">
        <v>12.74</v>
      </c>
      <c r="AJ189" s="4">
        <f t="shared" si="161"/>
        <v>0.17999999999999972</v>
      </c>
      <c r="AK189" s="4">
        <v>0</v>
      </c>
      <c r="AL189" s="12">
        <f t="shared" si="163"/>
        <v>39.119999999999997</v>
      </c>
      <c r="AM189" s="5">
        <v>10.25</v>
      </c>
      <c r="AN189" s="4"/>
      <c r="AO189" s="4">
        <v>10.95</v>
      </c>
      <c r="AP189" s="4">
        <f t="shared" si="164"/>
        <v>-0.69999999999999929</v>
      </c>
      <c r="AQ189" s="4">
        <f t="shared" si="154"/>
        <v>30</v>
      </c>
      <c r="AR189" s="12">
        <f t="shared" si="165"/>
        <v>59.35</v>
      </c>
      <c r="AS189" s="20">
        <f t="shared" si="166"/>
        <v>116.09</v>
      </c>
      <c r="AT189" s="4">
        <v>8</v>
      </c>
      <c r="AU189" s="4">
        <v>8</v>
      </c>
      <c r="AV189" s="4">
        <v>8</v>
      </c>
      <c r="AW189" s="24">
        <f t="shared" si="167"/>
        <v>128.09</v>
      </c>
      <c r="AX189" s="28">
        <f t="shared" si="168"/>
        <v>238.09</v>
      </c>
      <c r="AY189" s="41">
        <f t="shared" si="169"/>
        <v>10.270000000000001</v>
      </c>
      <c r="AZ189" s="41">
        <f t="shared" si="170"/>
        <v>12.276666666666666</v>
      </c>
      <c r="BA189" s="9">
        <f t="shared" si="171"/>
        <v>-2.0066666666666642</v>
      </c>
      <c r="BB189" s="43">
        <f t="shared" si="172"/>
        <v>26.796666666666674</v>
      </c>
      <c r="BC189" s="41">
        <f t="shared" si="173"/>
        <v>11.286666666666667</v>
      </c>
      <c r="BD189" s="41">
        <f t="shared" si="174"/>
        <v>12.843333333333334</v>
      </c>
      <c r="BE189" s="9">
        <f t="shared" si="175"/>
        <v>-1.5566666666666666</v>
      </c>
      <c r="BF189" s="43">
        <f t="shared" si="176"/>
        <v>30.746666666666666</v>
      </c>
      <c r="BG189" s="41">
        <f t="shared" si="177"/>
        <v>9.4533333333333331</v>
      </c>
      <c r="BH189" s="41">
        <f t="shared" si="178"/>
        <v>10.746666666666668</v>
      </c>
      <c r="BI189" s="9">
        <f t="shared" si="179"/>
        <v>-1.2933333333333348</v>
      </c>
      <c r="BJ189" s="43">
        <f t="shared" si="180"/>
        <v>25.77333333333333</v>
      </c>
      <c r="BK189" s="45">
        <f t="shared" si="181"/>
        <v>83.316666666666663</v>
      </c>
      <c r="DZ189" s="36">
        <v>8</v>
      </c>
      <c r="EA189" s="36">
        <v>8</v>
      </c>
      <c r="EC189" s="36">
        <v>8</v>
      </c>
      <c r="ED189" s="36">
        <v>8.5</v>
      </c>
      <c r="EN189" s="36" t="s">
        <v>523</v>
      </c>
      <c r="EO189" s="36" t="s">
        <v>503</v>
      </c>
      <c r="EP189" s="36">
        <v>10</v>
      </c>
      <c r="EQ189" s="36" t="s">
        <v>504</v>
      </c>
      <c r="ER189" s="36" t="s">
        <v>506</v>
      </c>
      <c r="ES189" s="36">
        <v>1</v>
      </c>
      <c r="ET189" s="36" t="s">
        <v>511</v>
      </c>
      <c r="EU189" s="36">
        <v>3</v>
      </c>
      <c r="EV189" s="36" t="s">
        <v>516</v>
      </c>
      <c r="EW189" s="36">
        <v>7</v>
      </c>
      <c r="EX189" s="36">
        <v>8.69</v>
      </c>
      <c r="EY189" s="36">
        <v>2.57</v>
      </c>
      <c r="EZ189" s="36">
        <v>14.38</v>
      </c>
      <c r="FA189" s="36" t="s">
        <v>524</v>
      </c>
      <c r="FB189" s="36">
        <v>12.92</v>
      </c>
      <c r="FC189" s="36">
        <v>12.74</v>
      </c>
      <c r="FD189" s="36">
        <v>8.43</v>
      </c>
      <c r="FE189" s="36">
        <v>16.02</v>
      </c>
      <c r="FF189" s="36" t="s">
        <v>524</v>
      </c>
      <c r="FG189" s="36">
        <v>10.25</v>
      </c>
      <c r="FH189" s="36">
        <v>10.95</v>
      </c>
      <c r="FI189" s="36">
        <v>7.86</v>
      </c>
      <c r="FJ189" s="36">
        <v>15.38</v>
      </c>
      <c r="FK189" s="36" t="s">
        <v>524</v>
      </c>
      <c r="II189" s="36">
        <v>6</v>
      </c>
      <c r="IJ189" s="36">
        <v>11.72</v>
      </c>
      <c r="IK189" s="36">
        <v>6</v>
      </c>
      <c r="IL189" s="36">
        <v>17.2</v>
      </c>
      <c r="IM189" s="36" t="s">
        <v>524</v>
      </c>
      <c r="JW189" s="36">
        <v>7.5</v>
      </c>
      <c r="JX189" s="36">
        <v>6.86</v>
      </c>
      <c r="JY189" s="36">
        <v>0.38</v>
      </c>
      <c r="JZ189" s="36">
        <v>10.75</v>
      </c>
      <c r="KA189" s="36" t="s">
        <v>524</v>
      </c>
      <c r="KB189" s="36">
        <v>11.62</v>
      </c>
      <c r="KC189" s="36">
        <v>11.22</v>
      </c>
      <c r="KD189" s="36">
        <v>5.33</v>
      </c>
      <c r="KE189" s="36">
        <v>16.52</v>
      </c>
      <c r="KF189" s="36" t="s">
        <v>524</v>
      </c>
      <c r="KG189" s="36">
        <v>12.1</v>
      </c>
      <c r="KH189" s="36">
        <v>12.26</v>
      </c>
      <c r="KI189" s="36">
        <v>5.3</v>
      </c>
      <c r="KJ189" s="36">
        <v>16.57</v>
      </c>
      <c r="KK189" s="36" t="s">
        <v>524</v>
      </c>
      <c r="NI189" s="36">
        <v>15</v>
      </c>
      <c r="NJ189" s="36">
        <v>14.13</v>
      </c>
      <c r="NK189" s="36">
        <v>10</v>
      </c>
      <c r="NL189" s="36">
        <v>17</v>
      </c>
      <c r="NM189" s="36" t="s">
        <v>524</v>
      </c>
      <c r="OW189" s="36">
        <v>11.07</v>
      </c>
      <c r="OX189" s="36">
        <v>8.77</v>
      </c>
      <c r="OY189" s="36">
        <v>0.33</v>
      </c>
      <c r="OZ189" s="36">
        <v>15</v>
      </c>
      <c r="PA189" s="36" t="s">
        <v>524</v>
      </c>
      <c r="PB189" s="36">
        <v>9.9700000000000006</v>
      </c>
      <c r="PC189" s="36">
        <v>10.27</v>
      </c>
      <c r="PD189" s="36">
        <v>2.98</v>
      </c>
      <c r="PE189" s="36">
        <v>15.76</v>
      </c>
      <c r="PF189" s="36" t="s">
        <v>524</v>
      </c>
      <c r="PG189" s="36">
        <v>13.73</v>
      </c>
      <c r="PH189" s="36">
        <v>12.62</v>
      </c>
      <c r="PI189" s="36">
        <v>5.67</v>
      </c>
      <c r="PJ189" s="36">
        <v>18.36</v>
      </c>
      <c r="PK189" s="36" t="s">
        <v>524</v>
      </c>
      <c r="SI189" s="36">
        <v>12.2</v>
      </c>
      <c r="SJ189" s="36">
        <v>12.08</v>
      </c>
      <c r="SK189" s="36">
        <v>5.56</v>
      </c>
      <c r="SL189" s="36">
        <v>17.2</v>
      </c>
      <c r="SM189" s="36" t="s">
        <v>524</v>
      </c>
      <c r="TW189" s="36" t="s">
        <v>757</v>
      </c>
      <c r="TX189" s="36" t="s">
        <v>515</v>
      </c>
      <c r="TY189" s="36">
        <v>1</v>
      </c>
      <c r="TZ189" s="36" t="s">
        <v>504</v>
      </c>
      <c r="UA189" s="36" t="s">
        <v>506</v>
      </c>
      <c r="UB189" s="36">
        <v>1</v>
      </c>
      <c r="UC189" s="36" t="s">
        <v>511</v>
      </c>
      <c r="UD189" s="36">
        <v>3</v>
      </c>
      <c r="UE189" s="36" t="s">
        <v>516</v>
      </c>
      <c r="UF189" s="36">
        <v>11.08</v>
      </c>
      <c r="UG189" s="36">
        <v>12.33</v>
      </c>
      <c r="UH189" s="36">
        <v>8.92</v>
      </c>
      <c r="UI189" s="36">
        <v>15.92</v>
      </c>
      <c r="UJ189" s="36" t="s">
        <v>524</v>
      </c>
      <c r="UK189" s="36">
        <v>11.83</v>
      </c>
      <c r="UL189" s="36">
        <v>12.98</v>
      </c>
      <c r="UM189" s="36">
        <v>8.33</v>
      </c>
      <c r="UN189" s="36">
        <v>16.670000000000002</v>
      </c>
      <c r="UO189" s="36" t="s">
        <v>524</v>
      </c>
      <c r="UP189" s="36">
        <v>8.69</v>
      </c>
      <c r="UQ189" s="36">
        <v>10.55</v>
      </c>
      <c r="UR189" s="36">
        <v>7.97</v>
      </c>
      <c r="US189" s="36">
        <v>14.34</v>
      </c>
      <c r="UT189" s="36" t="s">
        <v>524</v>
      </c>
      <c r="ZF189" s="36">
        <v>9.73</v>
      </c>
      <c r="ZG189" s="36">
        <v>11.67</v>
      </c>
      <c r="ZH189" s="36">
        <v>8.5</v>
      </c>
      <c r="ZI189" s="36">
        <v>15.5</v>
      </c>
      <c r="ZJ189" s="36" t="s">
        <v>524</v>
      </c>
      <c r="ZK189" s="36">
        <v>12.13</v>
      </c>
      <c r="ZL189" s="36">
        <v>13.29</v>
      </c>
      <c r="ZM189" s="36">
        <v>10.88</v>
      </c>
      <c r="ZN189" s="36">
        <v>17.5</v>
      </c>
      <c r="ZO189" s="36" t="s">
        <v>524</v>
      </c>
      <c r="ZP189" s="36">
        <v>10.66</v>
      </c>
      <c r="ZQ189" s="36">
        <v>11.16</v>
      </c>
      <c r="ZR189" s="36">
        <v>8.02</v>
      </c>
      <c r="ZS189" s="36">
        <v>14.66</v>
      </c>
      <c r="ZT189" s="36" t="s">
        <v>524</v>
      </c>
      <c r="AEF189" s="36">
        <v>10</v>
      </c>
      <c r="AEG189" s="36">
        <v>12.83</v>
      </c>
      <c r="AEH189" s="36">
        <v>9</v>
      </c>
      <c r="AEI189" s="36">
        <v>17.5</v>
      </c>
      <c r="AEJ189" s="36" t="s">
        <v>524</v>
      </c>
      <c r="AEK189" s="36">
        <v>9.9</v>
      </c>
      <c r="AEL189" s="36">
        <v>12.26</v>
      </c>
      <c r="AEM189" s="36">
        <v>6.58</v>
      </c>
      <c r="AEN189" s="36">
        <v>15.8</v>
      </c>
      <c r="AEO189" s="36" t="s">
        <v>524</v>
      </c>
      <c r="AEP189" s="36">
        <v>9.01</v>
      </c>
      <c r="AEQ189" s="36">
        <v>10.53</v>
      </c>
      <c r="AER189" s="36">
        <v>7.12</v>
      </c>
      <c r="AES189" s="36">
        <v>14.01</v>
      </c>
      <c r="AET189" s="36" t="s">
        <v>524</v>
      </c>
    </row>
    <row r="190" spans="1:936" x14ac:dyDescent="0.2">
      <c r="A190" s="4">
        <v>137</v>
      </c>
      <c r="B190" s="5" t="s">
        <v>1090</v>
      </c>
      <c r="C190" s="26">
        <f t="shared" si="183"/>
        <v>263.82833333333338</v>
      </c>
      <c r="D190" s="4">
        <f t="shared" si="155"/>
        <v>0</v>
      </c>
      <c r="E190" s="35">
        <f t="shared" si="182"/>
        <v>263.82833333333338</v>
      </c>
      <c r="F190" s="4">
        <v>203345</v>
      </c>
      <c r="G190" s="5" t="s">
        <v>1037</v>
      </c>
      <c r="H190" s="5" t="s">
        <v>1038</v>
      </c>
      <c r="I190" s="5" t="s">
        <v>499</v>
      </c>
      <c r="J190" s="4" t="s">
        <v>500</v>
      </c>
      <c r="K190" s="5" t="s">
        <v>1028</v>
      </c>
      <c r="L190" s="5" t="s">
        <v>1039</v>
      </c>
      <c r="M190" s="4" t="s">
        <v>504</v>
      </c>
      <c r="O190" s="4" t="s">
        <v>1052</v>
      </c>
      <c r="Q190" s="6">
        <f>CHOOSE(MATCH(M190,{"P";"S";"ST2S";"STMG";"ES";"L";"DAEU";"STL";"STI2D";"SCI";"PA";"STAV"},0),0,100,15,0,5,0,0,10,0,20,10,10)</f>
        <v>100</v>
      </c>
      <c r="R190" s="4">
        <v>5</v>
      </c>
      <c r="S190" s="4">
        <v>5</v>
      </c>
      <c r="T190" s="4">
        <v>5</v>
      </c>
      <c r="U190" s="4">
        <v>5</v>
      </c>
      <c r="W190" s="10">
        <f t="shared" si="157"/>
        <v>10</v>
      </c>
      <c r="Z190" s="12">
        <v>0</v>
      </c>
      <c r="AA190" s="15">
        <v>6.2</v>
      </c>
      <c r="AC190" s="4">
        <v>11</v>
      </c>
      <c r="AD190" s="4">
        <f t="shared" si="158"/>
        <v>-4.8</v>
      </c>
      <c r="AE190" s="4">
        <v>0</v>
      </c>
      <c r="AF190" s="12">
        <f t="shared" si="160"/>
        <v>9.0000000000000018</v>
      </c>
      <c r="AG190" s="4">
        <v>9.4</v>
      </c>
      <c r="AI190" s="4">
        <v>12.3</v>
      </c>
      <c r="AJ190" s="4">
        <f t="shared" si="161"/>
        <v>-2.9000000000000004</v>
      </c>
      <c r="AK190" s="4">
        <v>0</v>
      </c>
      <c r="AL190" s="12">
        <f t="shared" si="163"/>
        <v>22.400000000000002</v>
      </c>
      <c r="AM190" s="5">
        <v>9</v>
      </c>
      <c r="AN190" s="4"/>
      <c r="AO190" s="4">
        <v>12</v>
      </c>
      <c r="AP190" s="4">
        <f t="shared" si="164"/>
        <v>-3</v>
      </c>
      <c r="AQ190" s="4">
        <f t="shared" si="154"/>
        <v>30</v>
      </c>
      <c r="AR190" s="12">
        <f t="shared" si="165"/>
        <v>51</v>
      </c>
      <c r="AS190" s="20">
        <f t="shared" si="166"/>
        <v>82.4</v>
      </c>
      <c r="AT190" s="4">
        <v>15</v>
      </c>
      <c r="AU190" s="4">
        <v>9</v>
      </c>
      <c r="AV190" s="4">
        <v>20</v>
      </c>
      <c r="AW190" s="24">
        <f t="shared" si="167"/>
        <v>104.4</v>
      </c>
      <c r="AX190" s="28">
        <f t="shared" si="168"/>
        <v>214.4</v>
      </c>
      <c r="AY190" s="41">
        <f t="shared" si="169"/>
        <v>10</v>
      </c>
      <c r="AZ190" s="41">
        <f t="shared" si="170"/>
        <v>12.160000000000002</v>
      </c>
      <c r="BA190" s="9">
        <f t="shared" si="171"/>
        <v>-2.1600000000000019</v>
      </c>
      <c r="BB190" s="43">
        <f t="shared" si="172"/>
        <v>25.679999999999996</v>
      </c>
      <c r="BC190" s="41">
        <f t="shared" si="173"/>
        <v>11.766666666666667</v>
      </c>
      <c r="BD190" s="41">
        <f t="shared" si="174"/>
        <v>13.44</v>
      </c>
      <c r="BE190" s="9">
        <f t="shared" si="175"/>
        <v>-1.673333333333332</v>
      </c>
      <c r="BF190" s="43">
        <f t="shared" si="176"/>
        <v>31.95333333333334</v>
      </c>
      <c r="BG190" s="41">
        <f t="shared" si="177"/>
        <v>13.903333333333334</v>
      </c>
      <c r="BH190" s="41">
        <f t="shared" si="178"/>
        <v>14.146666666666667</v>
      </c>
      <c r="BI190" s="9">
        <f t="shared" si="179"/>
        <v>-0.24333333333333229</v>
      </c>
      <c r="BJ190" s="43">
        <f t="shared" si="180"/>
        <v>41.223333333333336</v>
      </c>
      <c r="BK190" s="45">
        <f t="shared" si="181"/>
        <v>98.856666666666683</v>
      </c>
      <c r="DZ190" s="36">
        <v>15</v>
      </c>
      <c r="EA190" s="36">
        <v>9</v>
      </c>
      <c r="EC190" s="36">
        <v>20</v>
      </c>
      <c r="ED190" s="36">
        <v>11.5</v>
      </c>
      <c r="EN190" s="36" t="s">
        <v>757</v>
      </c>
      <c r="EO190" s="36" t="s">
        <v>503</v>
      </c>
      <c r="EP190" s="36">
        <v>10</v>
      </c>
      <c r="EQ190" s="36" t="s">
        <v>504</v>
      </c>
      <c r="ER190" s="36" t="s">
        <v>506</v>
      </c>
      <c r="ES190" s="36">
        <v>1</v>
      </c>
      <c r="ET190" s="36" t="s">
        <v>511</v>
      </c>
      <c r="EU190" s="36">
        <v>3</v>
      </c>
      <c r="EV190" s="36" t="s">
        <v>516</v>
      </c>
      <c r="EW190" s="36">
        <v>6.2</v>
      </c>
      <c r="EX190" s="36">
        <v>11</v>
      </c>
      <c r="EY190" s="36">
        <v>6.2</v>
      </c>
      <c r="EZ190" s="36">
        <v>18.8</v>
      </c>
      <c r="FA190" s="36" t="s">
        <v>524</v>
      </c>
      <c r="FB190" s="36">
        <v>9.4</v>
      </c>
      <c r="FC190" s="36">
        <v>12.3</v>
      </c>
      <c r="FD190" s="36">
        <v>6</v>
      </c>
      <c r="FE190" s="36">
        <v>17.399999999999999</v>
      </c>
      <c r="FF190" s="36" t="s">
        <v>524</v>
      </c>
      <c r="FG190" s="36">
        <v>9</v>
      </c>
      <c r="FH190" s="36">
        <v>12</v>
      </c>
      <c r="FI190" s="36">
        <v>6</v>
      </c>
      <c r="FJ190" s="36">
        <v>18</v>
      </c>
      <c r="FK190" s="36" t="s">
        <v>524</v>
      </c>
      <c r="II190" s="36">
        <v>11.5</v>
      </c>
      <c r="IJ190" s="36">
        <v>10</v>
      </c>
      <c r="IK190" s="36">
        <v>6</v>
      </c>
      <c r="IL190" s="36">
        <v>17</v>
      </c>
      <c r="IM190" s="36" t="s">
        <v>524</v>
      </c>
      <c r="JW190" s="36">
        <v>8</v>
      </c>
      <c r="JX190" s="36">
        <v>11.8</v>
      </c>
      <c r="JY190" s="36">
        <v>5</v>
      </c>
      <c r="JZ190" s="36">
        <v>19</v>
      </c>
      <c r="KA190" s="36" t="s">
        <v>524</v>
      </c>
      <c r="KB190" s="36">
        <v>6.3</v>
      </c>
      <c r="KC190" s="36">
        <v>10</v>
      </c>
      <c r="KD190" s="36">
        <v>6</v>
      </c>
      <c r="KE190" s="36">
        <v>16</v>
      </c>
      <c r="KF190" s="36" t="s">
        <v>524</v>
      </c>
      <c r="KG190" s="36">
        <v>9.5</v>
      </c>
      <c r="KH190" s="36">
        <v>12</v>
      </c>
      <c r="KI190" s="36">
        <v>5</v>
      </c>
      <c r="KJ190" s="36">
        <v>18</v>
      </c>
      <c r="KK190" s="36" t="s">
        <v>524</v>
      </c>
      <c r="NI190" s="36">
        <v>10</v>
      </c>
      <c r="NJ190" s="36">
        <v>8</v>
      </c>
      <c r="NK190" s="36">
        <v>2</v>
      </c>
      <c r="NL190" s="36">
        <v>13</v>
      </c>
      <c r="NM190" s="36" t="s">
        <v>524</v>
      </c>
      <c r="OW190" s="36">
        <v>5.7</v>
      </c>
      <c r="OX190" s="36">
        <v>11.21</v>
      </c>
      <c r="OY190" s="36">
        <v>5.7</v>
      </c>
      <c r="OZ190" s="36">
        <v>19.5</v>
      </c>
      <c r="PA190" s="36" t="s">
        <v>524</v>
      </c>
      <c r="PB190" s="36">
        <v>6.8</v>
      </c>
      <c r="PC190" s="36">
        <v>10.85</v>
      </c>
      <c r="PD190" s="36">
        <v>6</v>
      </c>
      <c r="PE190" s="36">
        <v>16</v>
      </c>
      <c r="PF190" s="36" t="s">
        <v>524</v>
      </c>
      <c r="PG190" s="36">
        <v>8</v>
      </c>
      <c r="PH190" s="36">
        <v>12</v>
      </c>
      <c r="PI190" s="36">
        <v>6.5</v>
      </c>
      <c r="PJ190" s="36">
        <v>19</v>
      </c>
      <c r="PK190" s="36" t="s">
        <v>524</v>
      </c>
      <c r="SI190" s="36">
        <v>12.5</v>
      </c>
      <c r="SJ190" s="36">
        <v>12</v>
      </c>
      <c r="SK190" s="36">
        <v>6</v>
      </c>
      <c r="SL190" s="36">
        <v>17</v>
      </c>
      <c r="SM190" s="36" t="s">
        <v>524</v>
      </c>
      <c r="TW190" s="36" t="s">
        <v>1025</v>
      </c>
      <c r="TX190" s="36" t="s">
        <v>515</v>
      </c>
      <c r="TY190" s="36">
        <v>1</v>
      </c>
      <c r="TZ190" s="36" t="s">
        <v>504</v>
      </c>
      <c r="UA190" s="36" t="s">
        <v>506</v>
      </c>
      <c r="UB190" s="36">
        <v>1</v>
      </c>
      <c r="UC190" s="36" t="s">
        <v>511</v>
      </c>
      <c r="UD190" s="36">
        <v>3</v>
      </c>
      <c r="UE190" s="36" t="s">
        <v>516</v>
      </c>
      <c r="UF190" s="36">
        <v>11.5</v>
      </c>
      <c r="UG190" s="36">
        <v>13.3</v>
      </c>
      <c r="UH190" s="36">
        <v>8.9</v>
      </c>
      <c r="UI190" s="36">
        <v>18.600000000000001</v>
      </c>
      <c r="UJ190" s="36" t="s">
        <v>524</v>
      </c>
      <c r="UK190" s="36">
        <v>10.9</v>
      </c>
      <c r="UL190" s="36">
        <v>14.82</v>
      </c>
      <c r="UM190" s="36">
        <v>10</v>
      </c>
      <c r="UN190" s="36">
        <v>18.5</v>
      </c>
      <c r="UO190" s="36" t="s">
        <v>524</v>
      </c>
      <c r="UP190" s="36">
        <v>11.8</v>
      </c>
      <c r="UQ190" s="36">
        <v>14.2</v>
      </c>
      <c r="UR190" s="36">
        <v>11</v>
      </c>
      <c r="US190" s="36">
        <v>17.2</v>
      </c>
      <c r="UT190" s="36" t="s">
        <v>524</v>
      </c>
      <c r="ZF190" s="36">
        <v>9.5</v>
      </c>
      <c r="ZG190" s="36">
        <v>11.7</v>
      </c>
      <c r="ZH190" s="36">
        <v>7</v>
      </c>
      <c r="ZI190" s="36">
        <v>16.5</v>
      </c>
      <c r="ZJ190" s="36" t="s">
        <v>524</v>
      </c>
      <c r="ZK190" s="36">
        <v>11.73</v>
      </c>
      <c r="ZL190" s="36">
        <v>12.6</v>
      </c>
      <c r="ZM190" s="36">
        <v>8</v>
      </c>
      <c r="ZN190" s="36">
        <v>18.670000000000002</v>
      </c>
      <c r="ZO190" s="36" t="s">
        <v>524</v>
      </c>
      <c r="ZP190" s="36">
        <v>14.58</v>
      </c>
      <c r="ZQ190" s="36">
        <v>14.35</v>
      </c>
      <c r="ZR190" s="36">
        <v>11.47</v>
      </c>
      <c r="ZS190" s="36">
        <v>18</v>
      </c>
      <c r="ZT190" s="36" t="s">
        <v>524</v>
      </c>
      <c r="AEF190" s="36">
        <v>9</v>
      </c>
      <c r="AEG190" s="36">
        <v>11.48</v>
      </c>
      <c r="AEH190" s="36">
        <v>6</v>
      </c>
      <c r="AEI190" s="36">
        <v>17.600000000000001</v>
      </c>
      <c r="AEJ190" s="36" t="s">
        <v>524</v>
      </c>
      <c r="AEK190" s="36">
        <v>12.67</v>
      </c>
      <c r="AEL190" s="36">
        <v>12.9</v>
      </c>
      <c r="AEM190" s="36">
        <v>5.33</v>
      </c>
      <c r="AEN190" s="36">
        <v>18.5</v>
      </c>
      <c r="AEO190" s="36" t="s">
        <v>524</v>
      </c>
      <c r="AEP190" s="36">
        <v>15.33</v>
      </c>
      <c r="AEQ190" s="36">
        <v>13.89</v>
      </c>
      <c r="AER190" s="36">
        <v>10.5</v>
      </c>
      <c r="AES190" s="36">
        <v>17</v>
      </c>
      <c r="AET190" s="36" t="s">
        <v>524</v>
      </c>
    </row>
  </sheetData>
  <autoFilter ref="A2:AJE190" xr:uid="{75564089-DAD9-C44D-90A3-4CC59AF31E01}">
    <sortState xmlns:xlrd2="http://schemas.microsoft.com/office/spreadsheetml/2017/richdata2" ref="A3:AJE190">
      <sortCondition ref="F2:F190"/>
    </sortState>
  </autoFilter>
  <conditionalFormatting sqref="AJ3:AJ190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P3:AP19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3:AD19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A3:BA19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E3:BE19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I3:BI19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L1 TREC5 2021 Nettoyé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Lucinda WAISHITINE</dc:creator>
  <cp:lastModifiedBy>Y. Cavaloc</cp:lastModifiedBy>
  <dcterms:created xsi:type="dcterms:W3CDTF">2020-11-12T23:56:48Z</dcterms:created>
  <dcterms:modified xsi:type="dcterms:W3CDTF">2021-04-18T21:19:32Z</dcterms:modified>
</cp:coreProperties>
</file>