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FieldUser\Desktop\"/>
    </mc:Choice>
  </mc:AlternateContent>
  <xr:revisionPtr revIDLastSave="0" documentId="13_ncr:1_{D0E205A5-572A-441A-A038-4CF13BFF97B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  <sheet name="Tryko" sheetId="2" r:id="rId2"/>
    <sheet name="Apex" sheetId="3" r:id="rId3"/>
    <sheet name="T Wreckz" sheetId="4" r:id="rId4"/>
    <sheet name="Down Under" sheetId="5" r:id="rId5"/>
    <sheet name="DH" sheetId="6" r:id="rId6"/>
    <sheet name="DH2" sheetId="7" r:id="rId7"/>
    <sheet name="JWA SG" sheetId="8" r:id="rId8"/>
    <sheet name="Malaysi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9" l="1"/>
  <c r="D15" i="9"/>
  <c r="C15" i="9"/>
  <c r="B15" i="9"/>
  <c r="A15" i="9"/>
  <c r="E14" i="9"/>
  <c r="D14" i="9"/>
  <c r="C14" i="9"/>
  <c r="B14" i="9"/>
  <c r="A14" i="9"/>
  <c r="E13" i="9"/>
  <c r="D13" i="9"/>
  <c r="C13" i="9"/>
  <c r="B13" i="9"/>
  <c r="A13" i="9"/>
  <c r="E12" i="9"/>
  <c r="D12" i="9"/>
  <c r="C12" i="9"/>
  <c r="B12" i="9"/>
  <c r="A12" i="9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E8" i="9"/>
  <c r="D8" i="9"/>
  <c r="C8" i="9"/>
  <c r="B8" i="9"/>
  <c r="A8" i="9"/>
  <c r="E7" i="9"/>
  <c r="D7" i="9"/>
  <c r="C7" i="9"/>
  <c r="B7" i="9"/>
  <c r="A7" i="9"/>
  <c r="E6" i="9"/>
  <c r="D6" i="9"/>
  <c r="C6" i="9"/>
  <c r="B6" i="9"/>
  <c r="A6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E2" i="9"/>
  <c r="D2" i="9"/>
  <c r="C2" i="9"/>
  <c r="B2" i="9"/>
  <c r="A2" i="9"/>
  <c r="E1" i="9"/>
  <c r="D1" i="9"/>
  <c r="C1" i="9"/>
  <c r="B1" i="9"/>
  <c r="A1" i="9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E1" i="8"/>
  <c r="D1" i="8"/>
  <c r="C1" i="8"/>
  <c r="B1" i="8"/>
  <c r="A1" i="8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4" i="7"/>
  <c r="D14" i="7"/>
  <c r="C14" i="7"/>
  <c r="B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" i="7"/>
  <c r="D2" i="7"/>
  <c r="C2" i="7"/>
  <c r="B2" i="7"/>
  <c r="A2" i="7"/>
  <c r="E1" i="7"/>
  <c r="D1" i="7"/>
  <c r="C1" i="7"/>
  <c r="B1" i="7"/>
  <c r="A1" i="7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<sst xmlns="http://schemas.openxmlformats.org/spreadsheetml/2006/main" count="842" uniqueCount="226">
  <si>
    <t>Timestamp</t>
  </si>
  <si>
    <t>Your JWA name</t>
  </si>
  <si>
    <t>Alliance</t>
  </si>
  <si>
    <t>1st choice</t>
  </si>
  <si>
    <t>2nd choice</t>
  </si>
  <si>
    <t>3rd choice</t>
  </si>
  <si>
    <t>Velociraptor</t>
  </si>
  <si>
    <t>Brachi</t>
  </si>
  <si>
    <t>Anky</t>
  </si>
  <si>
    <t>ApexPredators</t>
  </si>
  <si>
    <t>Allo g2 (epic)</t>
  </si>
  <si>
    <t>Carbo (turtle)</t>
  </si>
  <si>
    <t>Nasuto</t>
  </si>
  <si>
    <t>Kentro</t>
  </si>
  <si>
    <t>Ornitholestes</t>
  </si>
  <si>
    <t>Diplod</t>
  </si>
  <si>
    <t>Blue</t>
  </si>
  <si>
    <t>Grypo</t>
  </si>
  <si>
    <t>Erlik g2 (rare)</t>
  </si>
  <si>
    <t>Raspo42</t>
  </si>
  <si>
    <t>Argentino</t>
  </si>
  <si>
    <t>Professaurus</t>
  </si>
  <si>
    <t xml:space="preserve">Sonofagun </t>
  </si>
  <si>
    <t>Formannj</t>
  </si>
  <si>
    <t xml:space="preserve">Angel16 </t>
  </si>
  <si>
    <t>Piranha</t>
  </si>
  <si>
    <t>Bary g2 (rare)</t>
  </si>
  <si>
    <t>NC0gnit0</t>
  </si>
  <si>
    <t>TRex</t>
  </si>
  <si>
    <t>Nightfall</t>
  </si>
  <si>
    <t>Pyro</t>
  </si>
  <si>
    <t>Irri</t>
  </si>
  <si>
    <t>Secodonto</t>
  </si>
  <si>
    <t>Mailwoman</t>
  </si>
  <si>
    <t>T Wreckz</t>
  </si>
  <si>
    <t>Mariotijn</t>
  </si>
  <si>
    <t>Dime</t>
  </si>
  <si>
    <t>Smilo</t>
  </si>
  <si>
    <t xml:space="preserve">Marikadogsaver </t>
  </si>
  <si>
    <t>Erlik (epic)</t>
  </si>
  <si>
    <t>CokieTheClown</t>
  </si>
  <si>
    <t>The Land Down Under</t>
  </si>
  <si>
    <t>Dinotris</t>
  </si>
  <si>
    <t>DaisyRex</t>
  </si>
  <si>
    <t xml:space="preserve">Artaios07 </t>
  </si>
  <si>
    <t>Pachy</t>
  </si>
  <si>
    <t>EmmaPache2</t>
  </si>
  <si>
    <t xml:space="preserve">Scubasteve </t>
  </si>
  <si>
    <t>Tuo</t>
  </si>
  <si>
    <t xml:space="preserve">Freaksuresh123 </t>
  </si>
  <si>
    <t>Jensatheman</t>
  </si>
  <si>
    <t>Sino</t>
  </si>
  <si>
    <t>Ivy</t>
  </si>
  <si>
    <t>Echo</t>
  </si>
  <si>
    <t>Wuerho</t>
  </si>
  <si>
    <t>Spino g2 (epic)</t>
  </si>
  <si>
    <t>Maia</t>
  </si>
  <si>
    <t>Allinpatrick</t>
  </si>
  <si>
    <t>Julio</t>
  </si>
  <si>
    <t>MaskedIntruder</t>
  </si>
  <si>
    <t>Locke311</t>
  </si>
  <si>
    <t>Damon</t>
  </si>
  <si>
    <t>Raja</t>
  </si>
  <si>
    <t xml:space="preserve">Rainbowslide </t>
  </si>
  <si>
    <t>Kezzaah</t>
  </si>
  <si>
    <t>Strikeforce007</t>
  </si>
  <si>
    <t>SaurLoser</t>
  </si>
  <si>
    <t>LancashireHotpot</t>
  </si>
  <si>
    <t>DracoHunter</t>
  </si>
  <si>
    <t>DracoHunter2</t>
  </si>
  <si>
    <t>TRex g2</t>
  </si>
  <si>
    <t>Waaigirl</t>
  </si>
  <si>
    <t>WaaiWaai</t>
  </si>
  <si>
    <t>Proceratosaurus</t>
  </si>
  <si>
    <t>GentryDyson</t>
  </si>
  <si>
    <t>Shinsousama</t>
  </si>
  <si>
    <t xml:space="preserve">DivaDinoDestroy </t>
  </si>
  <si>
    <t>JWA SG</t>
  </si>
  <si>
    <t>RememberTYaj</t>
  </si>
  <si>
    <t>Nikokeglen</t>
  </si>
  <si>
    <t>Indiradm</t>
  </si>
  <si>
    <t>CT3030</t>
  </si>
  <si>
    <t>Zannyyy</t>
  </si>
  <si>
    <t xml:space="preserve">Costa </t>
  </si>
  <si>
    <t>Draco (rare)</t>
  </si>
  <si>
    <t>arugono</t>
  </si>
  <si>
    <t>C0MMAND</t>
  </si>
  <si>
    <t xml:space="preserve">Rollingbeam3032 </t>
  </si>
  <si>
    <t xml:space="preserve">Luckygod91 </t>
  </si>
  <si>
    <t>Samguy78</t>
  </si>
  <si>
    <t>Tenonto</t>
  </si>
  <si>
    <t>Foxon88</t>
  </si>
  <si>
    <t>Foxon8</t>
  </si>
  <si>
    <t>Birdie2Birdie</t>
  </si>
  <si>
    <t xml:space="preserve">Sky </t>
  </si>
  <si>
    <t>Junhao</t>
  </si>
  <si>
    <t>Spicarona</t>
  </si>
  <si>
    <t>SteadyGame</t>
  </si>
  <si>
    <t>JonTTH8998</t>
  </si>
  <si>
    <t>Juggajo1987</t>
  </si>
  <si>
    <t>Milkbao</t>
  </si>
  <si>
    <t>Georgosaurus</t>
  </si>
  <si>
    <t xml:space="preserve">Zhen </t>
  </si>
  <si>
    <t>Jonna</t>
  </si>
  <si>
    <t>KhanTheWise</t>
  </si>
  <si>
    <t>Pepito97490</t>
  </si>
  <si>
    <t>Neversaynether</t>
  </si>
  <si>
    <t xml:space="preserve">Explodo and Finn </t>
  </si>
  <si>
    <t>ScreechingQuest1</t>
  </si>
  <si>
    <t>fernandoR</t>
  </si>
  <si>
    <t xml:space="preserve">Bunnyy27 </t>
  </si>
  <si>
    <t>Jrey7499</t>
  </si>
  <si>
    <t>Black angel</t>
  </si>
  <si>
    <t>StoneCutter</t>
  </si>
  <si>
    <t>MyBaby</t>
  </si>
  <si>
    <t>Temerity</t>
  </si>
  <si>
    <t>Pluisje25</t>
  </si>
  <si>
    <t xml:space="preserve">KaneoheKane </t>
  </si>
  <si>
    <t>Dinodude</t>
  </si>
  <si>
    <t>Ghostcat</t>
  </si>
  <si>
    <t>Jake</t>
  </si>
  <si>
    <t>DrNizam</t>
  </si>
  <si>
    <t>Spicadeneb</t>
  </si>
  <si>
    <t>Lukasraptor</t>
  </si>
  <si>
    <t>Saghura</t>
  </si>
  <si>
    <t>chreden</t>
  </si>
  <si>
    <t>Takedabay</t>
  </si>
  <si>
    <t>Heather</t>
  </si>
  <si>
    <t>Honorable monk</t>
  </si>
  <si>
    <t>Lerzolite</t>
  </si>
  <si>
    <t>TRas</t>
  </si>
  <si>
    <t>Frannylikesfigs</t>
  </si>
  <si>
    <t>Azazel</t>
  </si>
  <si>
    <t>Woolly Mammoth</t>
  </si>
  <si>
    <t>Woolly Rhino</t>
  </si>
  <si>
    <t xml:space="preserve">Practicekat </t>
  </si>
  <si>
    <t>Destroyer43</t>
  </si>
  <si>
    <t>Quetz</t>
  </si>
  <si>
    <t>BlackDragon</t>
  </si>
  <si>
    <t>Cayden</t>
  </si>
  <si>
    <t>Baja</t>
  </si>
  <si>
    <t>Alvinnghl</t>
  </si>
  <si>
    <t>Koola (epic)</t>
  </si>
  <si>
    <t>ErnestAlfred</t>
  </si>
  <si>
    <t>Pteranodon</t>
  </si>
  <si>
    <t>Mikey</t>
  </si>
  <si>
    <t xml:space="preserve">Mmcat1 </t>
  </si>
  <si>
    <t>Formulaq</t>
  </si>
  <si>
    <t>Cronista</t>
  </si>
  <si>
    <t xml:space="preserve">Lslee22 </t>
  </si>
  <si>
    <t>FoxFoo</t>
  </si>
  <si>
    <t>PQC</t>
  </si>
  <si>
    <t>Kiltman54</t>
  </si>
  <si>
    <t>Darwin</t>
  </si>
  <si>
    <t xml:space="preserve">Mewtwokilla </t>
  </si>
  <si>
    <t>Arambo</t>
  </si>
  <si>
    <t xml:space="preserve">BeautySKY </t>
  </si>
  <si>
    <t>Alhabsyee</t>
  </si>
  <si>
    <t>GentryGent</t>
  </si>
  <si>
    <t xml:space="preserve">Malsobrother </t>
  </si>
  <si>
    <t>Helen13</t>
  </si>
  <si>
    <t>Vinyard</t>
  </si>
  <si>
    <t>NubLife36</t>
  </si>
  <si>
    <t>Dana</t>
  </si>
  <si>
    <t>Smiley</t>
  </si>
  <si>
    <t>PixieChic</t>
  </si>
  <si>
    <t>Delta</t>
  </si>
  <si>
    <t>Gandalf</t>
  </si>
  <si>
    <t>Malaysia</t>
  </si>
  <si>
    <t>Enshimaz1</t>
  </si>
  <si>
    <t>Kelvin</t>
  </si>
  <si>
    <t>Bobolo8888</t>
  </si>
  <si>
    <t>Lucas</t>
  </si>
  <si>
    <t>SbuxScarlet</t>
  </si>
  <si>
    <t>Bloodystalk</t>
  </si>
  <si>
    <t>Alien99</t>
  </si>
  <si>
    <t>P2P</t>
  </si>
  <si>
    <t>BillySaurus</t>
  </si>
  <si>
    <t>Luv</t>
  </si>
  <si>
    <t>Uwais</t>
  </si>
  <si>
    <t>Ju5tin0h</t>
  </si>
  <si>
    <t>Julie Andrews Fan</t>
  </si>
  <si>
    <t>Zachzach</t>
  </si>
  <si>
    <t xml:space="preserve">cloudatlas </t>
  </si>
  <si>
    <t>Koh</t>
  </si>
  <si>
    <t>Julius</t>
  </si>
  <si>
    <t>SWA</t>
  </si>
  <si>
    <t>Chinken</t>
  </si>
  <si>
    <t>Pkpikaypeekay</t>
  </si>
  <si>
    <t>Princess consuela</t>
  </si>
  <si>
    <t xml:space="preserve">Eastlibra </t>
  </si>
  <si>
    <t>Elasmotherium (rhino)</t>
  </si>
  <si>
    <t>Jyong1104</t>
  </si>
  <si>
    <t>trykoCarnage</t>
  </si>
  <si>
    <t>NickNIck8784</t>
  </si>
  <si>
    <t>tnchsg</t>
  </si>
  <si>
    <t>Tardpep</t>
  </si>
  <si>
    <t>Rossella</t>
  </si>
  <si>
    <t>Bayonettework-</t>
  </si>
  <si>
    <t>Mono</t>
  </si>
  <si>
    <t>Megaloceros (Deer)</t>
  </si>
  <si>
    <t>Stygi</t>
  </si>
  <si>
    <t>Bransontx</t>
  </si>
  <si>
    <t>Matt</t>
  </si>
  <si>
    <t>wolfsucher</t>
  </si>
  <si>
    <t>goatboy1970</t>
  </si>
  <si>
    <t xml:space="preserve">TerBere </t>
  </si>
  <si>
    <t>Enrybkram</t>
  </si>
  <si>
    <t xml:space="preserve">Celticdragon5 </t>
  </si>
  <si>
    <t>StupendousMan</t>
  </si>
  <si>
    <t>Sansiro</t>
  </si>
  <si>
    <t>Haydz.2147</t>
  </si>
  <si>
    <t>Madtrader64</t>
  </si>
  <si>
    <t>Chaoscontrol84</t>
  </si>
  <si>
    <t>Tea rekz</t>
  </si>
  <si>
    <t>wassup077</t>
  </si>
  <si>
    <t>Stone genmi</t>
  </si>
  <si>
    <t>CT303030</t>
  </si>
  <si>
    <t>MementoMori</t>
  </si>
  <si>
    <t>Lukas2012</t>
  </si>
  <si>
    <t>Tish</t>
  </si>
  <si>
    <t>Idgt</t>
  </si>
  <si>
    <t xml:space="preserve">Josiah </t>
  </si>
  <si>
    <t xml:space="preserve">TheShrimps </t>
  </si>
  <si>
    <t>Indira1979</t>
  </si>
  <si>
    <t>scottemc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</si>
</sst>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>
    <font>
      <sz val="10"/>
      <color rgb="FF000000"/>
      <name val="Arial"/>
    </font>
    <font>
      <sz val="10"/>
      <color theme="1"/>
      <name val="Arial"/>
    </font>
    <font>
      <sz val="10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1" fillId="3" borderId="0" xfId="0" applyFont="1" applyFill="1"/>
    <xf numFmtId="0" fontId="2" fillId="2" borderId="0" xfId="0" applyFont="1" applyFill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1"/>
  <sheetViews>
    <sheetView tabSelected="1" workbookViewId="0">
      <pane ySplit="1" topLeftCell="A56" activePane="bottomLeft" state="frozen"/>
      <selection pane="bottomLeft" activeCell="B15" sqref="B15"/>
    </sheetView>
  </sheetViews>
  <sheetFormatPr defaultColWidth="14.44140625" defaultRowHeight="15.75" customHeight="1"/>
  <cols>
    <col min="1" max="14" width="21.5546875" customWidth="1"/>
  </cols>
  <sheetData>
    <row r="1" spans="1:6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</row>
    <row r="2" spans="1:6">
      <c r="A2" s="6">
        <v>43828.92183688657</v>
      </c>
      <c r="B2" s="3" t="s">
        <v>74</v>
      </c>
      <c r="C2" s="3" t="s">
        <v>68</v>
      </c>
      <c r="D2" s="3" t="s">
        <v>16</v>
      </c>
      <c r="E2" s="3" t="s">
        <v>144</v>
      </c>
      <c r="F2" s="3" t="s">
        <v>7</v>
      </c>
    </row>
    <row r="3" spans="1:6">
      <c r="A3" s="6">
        <v>43828.923043356481</v>
      </c>
      <c r="B3" s="3" t="s">
        <v>158</v>
      </c>
      <c r="C3" s="3" t="s">
        <v>69</v>
      </c>
      <c r="D3" s="3" t="s">
        <v>31</v>
      </c>
      <c r="E3" s="3" t="s">
        <v>16</v>
      </c>
      <c r="F3" s="3" t="s">
        <v>144</v>
      </c>
    </row>
    <row r="4" spans="1:6">
      <c r="A4" s="6">
        <v>43828.923446643515</v>
      </c>
      <c r="B4" s="3" t="s">
        <v>167</v>
      </c>
      <c r="C4" s="3" t="s">
        <v>168</v>
      </c>
      <c r="D4" s="3" t="s">
        <v>31</v>
      </c>
      <c r="E4" s="3" t="s">
        <v>26</v>
      </c>
      <c r="F4" s="3" t="s">
        <v>10</v>
      </c>
    </row>
    <row r="5" spans="1:6">
      <c r="A5" s="6">
        <v>43828.925884699071</v>
      </c>
      <c r="B5" s="3" t="s">
        <v>96</v>
      </c>
      <c r="C5" s="3" t="s">
        <v>68</v>
      </c>
      <c r="D5" s="3" t="s">
        <v>36</v>
      </c>
      <c r="E5" s="3" t="s">
        <v>26</v>
      </c>
      <c r="F5" s="3" t="s">
        <v>15</v>
      </c>
    </row>
    <row r="6" spans="1:6">
      <c r="A6" s="6">
        <v>43828.926338078702</v>
      </c>
      <c r="B6" s="3" t="s">
        <v>78</v>
      </c>
      <c r="C6" s="3" t="s">
        <v>68</v>
      </c>
      <c r="D6" s="3" t="s">
        <v>16</v>
      </c>
      <c r="E6" s="3" t="s">
        <v>137</v>
      </c>
      <c r="F6" s="3" t="s">
        <v>20</v>
      </c>
    </row>
    <row r="7" spans="1:6">
      <c r="A7" s="6">
        <v>43828.926732395834</v>
      </c>
      <c r="B7" s="3" t="s">
        <v>169</v>
      </c>
      <c r="C7" s="3" t="s">
        <v>168</v>
      </c>
      <c r="D7" s="3" t="s">
        <v>16</v>
      </c>
      <c r="E7" s="3" t="s">
        <v>56</v>
      </c>
      <c r="F7" s="3" t="s">
        <v>133</v>
      </c>
    </row>
    <row r="8" spans="1:6">
      <c r="A8" s="6">
        <v>43828.927076388893</v>
      </c>
      <c r="B8" s="3" t="s">
        <v>122</v>
      </c>
      <c r="C8" s="3" t="s">
        <v>69</v>
      </c>
      <c r="D8" s="3" t="s">
        <v>134</v>
      </c>
      <c r="E8" s="3" t="s">
        <v>20</v>
      </c>
      <c r="F8" s="3" t="s">
        <v>133</v>
      </c>
    </row>
    <row r="9" spans="1:6">
      <c r="A9" s="6">
        <v>43828.93317631945</v>
      </c>
      <c r="B9" s="3" t="s">
        <v>170</v>
      </c>
      <c r="C9" s="3" t="s">
        <v>168</v>
      </c>
      <c r="D9" s="3" t="s">
        <v>7</v>
      </c>
      <c r="E9" s="3" t="s">
        <v>16</v>
      </c>
      <c r="F9" s="3" t="s">
        <v>137</v>
      </c>
    </row>
    <row r="10" spans="1:6">
      <c r="A10" s="6">
        <v>43828.93358055556</v>
      </c>
      <c r="B10" s="3" t="s">
        <v>171</v>
      </c>
      <c r="C10" s="3" t="s">
        <v>168</v>
      </c>
      <c r="D10" s="3" t="s">
        <v>51</v>
      </c>
      <c r="E10" s="3" t="s">
        <v>137</v>
      </c>
      <c r="F10" s="3" t="s">
        <v>31</v>
      </c>
    </row>
    <row r="11" spans="1:6">
      <c r="A11" s="6">
        <v>43828.93461034722</v>
      </c>
      <c r="B11" s="3" t="s">
        <v>104</v>
      </c>
      <c r="C11" s="3" t="s">
        <v>77</v>
      </c>
      <c r="D11" s="3" t="s">
        <v>137</v>
      </c>
      <c r="E11" s="3" t="s">
        <v>20</v>
      </c>
      <c r="F11" s="3" t="s">
        <v>36</v>
      </c>
    </row>
    <row r="12" spans="1:6">
      <c r="A12" s="6">
        <v>43828.936201874996</v>
      </c>
      <c r="B12" s="3" t="s">
        <v>172</v>
      </c>
      <c r="C12" s="3" t="s">
        <v>168</v>
      </c>
      <c r="D12" s="3" t="s">
        <v>13</v>
      </c>
      <c r="E12" s="3" t="s">
        <v>8</v>
      </c>
      <c r="F12" s="3" t="s">
        <v>7</v>
      </c>
    </row>
    <row r="13" spans="1:6">
      <c r="A13" s="6">
        <v>43828.937787962961</v>
      </c>
      <c r="B13" s="3" t="s">
        <v>173</v>
      </c>
      <c r="C13" s="3" t="s">
        <v>168</v>
      </c>
      <c r="D13" s="3" t="s">
        <v>31</v>
      </c>
      <c r="E13" s="3" t="s">
        <v>62</v>
      </c>
      <c r="F13" s="3" t="s">
        <v>137</v>
      </c>
    </row>
    <row r="14" spans="1:6">
      <c r="A14" s="6">
        <v>43828.938362928238</v>
      </c>
      <c r="B14" s="3" t="s">
        <v>174</v>
      </c>
      <c r="C14" s="3" t="s">
        <v>168</v>
      </c>
      <c r="D14" s="3" t="s">
        <v>31</v>
      </c>
      <c r="E14" s="3" t="s">
        <v>133</v>
      </c>
      <c r="F14" s="3" t="s">
        <v>140</v>
      </c>
    </row>
    <row r="15" spans="1:6">
      <c r="A15" s="6">
        <v>43828.939418518523</v>
      </c>
      <c r="B15" s="3" t="s">
        <v>175</v>
      </c>
      <c r="C15" s="3" t="s">
        <v>168</v>
      </c>
      <c r="D15" s="3" t="s">
        <v>31</v>
      </c>
      <c r="E15" s="3" t="s">
        <v>11</v>
      </c>
      <c r="F15" s="3" t="s">
        <v>17</v>
      </c>
    </row>
    <row r="16" spans="1:6">
      <c r="A16" s="6">
        <v>43828.942494664356</v>
      </c>
      <c r="B16" s="3" t="s">
        <v>176</v>
      </c>
      <c r="C16" s="3" t="s">
        <v>77</v>
      </c>
      <c r="D16" s="3" t="s">
        <v>31</v>
      </c>
      <c r="E16" s="3" t="s">
        <v>31</v>
      </c>
      <c r="F16" s="3" t="s">
        <v>7</v>
      </c>
    </row>
    <row r="17" spans="1:6">
      <c r="A17" s="6">
        <v>43828.942969456017</v>
      </c>
      <c r="B17" s="3" t="s">
        <v>85</v>
      </c>
      <c r="C17" s="3" t="s">
        <v>77</v>
      </c>
      <c r="D17" s="3" t="s">
        <v>134</v>
      </c>
      <c r="E17" s="3" t="s">
        <v>53</v>
      </c>
      <c r="F17" s="3" t="s">
        <v>16</v>
      </c>
    </row>
    <row r="18" spans="1:6">
      <c r="A18" s="6">
        <v>43828.943276388891</v>
      </c>
      <c r="B18" s="3" t="s">
        <v>177</v>
      </c>
      <c r="C18" s="3" t="s">
        <v>168</v>
      </c>
      <c r="D18" s="3" t="s">
        <v>45</v>
      </c>
      <c r="E18" s="3" t="s">
        <v>16</v>
      </c>
      <c r="F18" s="3" t="s">
        <v>134</v>
      </c>
    </row>
    <row r="19" spans="1:6">
      <c r="A19" s="6">
        <v>43828.943910138885</v>
      </c>
      <c r="B19" s="3" t="s">
        <v>178</v>
      </c>
      <c r="C19" s="3" t="s">
        <v>168</v>
      </c>
      <c r="D19" s="3" t="s">
        <v>31</v>
      </c>
      <c r="E19" s="3" t="s">
        <v>36</v>
      </c>
      <c r="F19" s="3" t="s">
        <v>30</v>
      </c>
    </row>
    <row r="20" spans="1:6">
      <c r="A20" s="6">
        <v>43828.944360995374</v>
      </c>
      <c r="B20" s="3" t="s">
        <v>147</v>
      </c>
      <c r="C20" s="3" t="s">
        <v>77</v>
      </c>
      <c r="D20" s="3" t="s">
        <v>51</v>
      </c>
      <c r="E20" s="3" t="s">
        <v>28</v>
      </c>
      <c r="F20" s="3" t="s">
        <v>48</v>
      </c>
    </row>
    <row r="21" spans="1:6">
      <c r="A21" s="6">
        <v>43828.946183935186</v>
      </c>
      <c r="B21" s="3" t="s">
        <v>157</v>
      </c>
      <c r="C21" s="3" t="s">
        <v>77</v>
      </c>
      <c r="D21" s="3" t="s">
        <v>10</v>
      </c>
      <c r="E21" s="3" t="s">
        <v>11</v>
      </c>
      <c r="F21" s="3" t="s">
        <v>133</v>
      </c>
    </row>
    <row r="22" spans="1:6">
      <c r="A22" s="6">
        <v>43828.949100138889</v>
      </c>
      <c r="B22" s="3" t="s">
        <v>179</v>
      </c>
      <c r="C22" s="3" t="s">
        <v>168</v>
      </c>
      <c r="D22" s="3" t="s">
        <v>10</v>
      </c>
      <c r="E22" s="3" t="s">
        <v>39</v>
      </c>
      <c r="F22" s="3" t="s">
        <v>53</v>
      </c>
    </row>
    <row r="23" spans="1:6">
      <c r="A23" s="6">
        <v>43828.949327870374</v>
      </c>
      <c r="B23" s="3" t="s">
        <v>176</v>
      </c>
      <c r="C23" s="3" t="s">
        <v>77</v>
      </c>
      <c r="D23" s="3" t="s">
        <v>31</v>
      </c>
      <c r="E23" s="3" t="s">
        <v>31</v>
      </c>
      <c r="F23" s="3" t="s">
        <v>7</v>
      </c>
    </row>
    <row r="24" spans="1:6">
      <c r="A24" s="6">
        <v>43828.952863101847</v>
      </c>
      <c r="B24" s="3" t="s">
        <v>180</v>
      </c>
      <c r="C24" s="3" t="s">
        <v>168</v>
      </c>
      <c r="D24" s="3" t="s">
        <v>31</v>
      </c>
      <c r="E24" s="3" t="s">
        <v>8</v>
      </c>
      <c r="F24" s="3" t="s">
        <v>13</v>
      </c>
    </row>
    <row r="25" spans="1:6">
      <c r="A25" s="6">
        <v>43828.955838043985</v>
      </c>
      <c r="B25" s="3" t="s">
        <v>181</v>
      </c>
      <c r="C25" s="3" t="s">
        <v>69</v>
      </c>
      <c r="D25" s="3" t="s">
        <v>32</v>
      </c>
      <c r="E25" s="3" t="s">
        <v>137</v>
      </c>
      <c r="F25" s="3" t="s">
        <v>15</v>
      </c>
    </row>
    <row r="26" spans="1:6">
      <c r="A26" s="6">
        <v>43828.957069016207</v>
      </c>
      <c r="B26" s="3" t="s">
        <v>93</v>
      </c>
      <c r="C26" s="3" t="s">
        <v>77</v>
      </c>
      <c r="D26" s="3" t="s">
        <v>31</v>
      </c>
      <c r="E26" s="3" t="s">
        <v>11</v>
      </c>
      <c r="F26" s="3" t="s">
        <v>134</v>
      </c>
    </row>
    <row r="27" spans="1:6">
      <c r="A27" s="6">
        <v>43828.95821730324</v>
      </c>
      <c r="B27" s="3" t="s">
        <v>102</v>
      </c>
      <c r="C27" s="3" t="s">
        <v>77</v>
      </c>
      <c r="D27" s="3" t="s">
        <v>134</v>
      </c>
      <c r="E27" s="3" t="s">
        <v>28</v>
      </c>
      <c r="F27" s="3" t="s">
        <v>8</v>
      </c>
    </row>
    <row r="28" spans="1:6">
      <c r="A28" s="6">
        <v>43828.958832569449</v>
      </c>
      <c r="B28" s="3" t="s">
        <v>182</v>
      </c>
      <c r="C28" s="3" t="s">
        <v>77</v>
      </c>
      <c r="D28" s="3" t="s">
        <v>51</v>
      </c>
      <c r="E28" s="3" t="s">
        <v>28</v>
      </c>
      <c r="F28" s="3" t="s">
        <v>134</v>
      </c>
    </row>
    <row r="29" spans="1:6">
      <c r="A29" s="6">
        <v>43828.958839999999</v>
      </c>
      <c r="B29" s="3" t="s">
        <v>164</v>
      </c>
      <c r="C29" s="3" t="s">
        <v>68</v>
      </c>
      <c r="D29" s="3" t="s">
        <v>133</v>
      </c>
      <c r="E29" s="3" t="s">
        <v>140</v>
      </c>
      <c r="F29" s="3" t="s">
        <v>31</v>
      </c>
    </row>
    <row r="30" spans="1:6">
      <c r="A30" s="6">
        <v>43828.96316353009</v>
      </c>
      <c r="B30" s="3" t="s">
        <v>183</v>
      </c>
      <c r="C30" s="3" t="s">
        <v>77</v>
      </c>
      <c r="D30" s="3" t="s">
        <v>134</v>
      </c>
      <c r="E30" s="3" t="s">
        <v>140</v>
      </c>
      <c r="F30" s="3" t="s">
        <v>7</v>
      </c>
    </row>
    <row r="31" spans="1:6">
      <c r="A31" s="6">
        <v>43828.973507326387</v>
      </c>
      <c r="B31" s="3" t="s">
        <v>86</v>
      </c>
      <c r="C31" s="3" t="s">
        <v>77</v>
      </c>
      <c r="D31" s="3" t="s">
        <v>28</v>
      </c>
      <c r="E31" s="3" t="s">
        <v>39</v>
      </c>
      <c r="F31" s="3" t="s">
        <v>8</v>
      </c>
    </row>
    <row r="32" spans="1:6">
      <c r="A32" s="6">
        <v>43828.97704863426</v>
      </c>
      <c r="B32" s="3" t="s">
        <v>148</v>
      </c>
      <c r="C32" s="3" t="s">
        <v>77</v>
      </c>
      <c r="D32" s="3" t="s">
        <v>8</v>
      </c>
      <c r="E32" s="3" t="s">
        <v>7</v>
      </c>
      <c r="F32" s="3" t="s">
        <v>70</v>
      </c>
    </row>
    <row r="33" spans="1:6">
      <c r="A33" s="6">
        <v>43828.982095416664</v>
      </c>
      <c r="B33" s="3" t="s">
        <v>87</v>
      </c>
      <c r="C33" s="3" t="s">
        <v>77</v>
      </c>
      <c r="D33" s="3" t="s">
        <v>20</v>
      </c>
      <c r="E33" s="3" t="s">
        <v>28</v>
      </c>
      <c r="F33" s="3" t="s">
        <v>7</v>
      </c>
    </row>
    <row r="34" spans="1:6">
      <c r="A34" s="6">
        <v>43828.982817430558</v>
      </c>
      <c r="B34" s="3" t="s">
        <v>184</v>
      </c>
      <c r="C34" s="3" t="s">
        <v>168</v>
      </c>
      <c r="D34" s="3" t="s">
        <v>62</v>
      </c>
      <c r="E34" s="3" t="s">
        <v>31</v>
      </c>
      <c r="F34" s="3" t="s">
        <v>134</v>
      </c>
    </row>
    <row r="35" spans="1:6">
      <c r="A35" s="6">
        <v>43828.982961342597</v>
      </c>
      <c r="B35" s="3" t="s">
        <v>88</v>
      </c>
      <c r="C35" s="3" t="s">
        <v>77</v>
      </c>
      <c r="D35" s="3" t="s">
        <v>134</v>
      </c>
      <c r="E35" s="3" t="s">
        <v>28</v>
      </c>
      <c r="F35" s="3" t="s">
        <v>10</v>
      </c>
    </row>
    <row r="36" spans="1:6">
      <c r="A36" s="6">
        <v>43828.994889027774</v>
      </c>
      <c r="B36" s="3" t="s">
        <v>141</v>
      </c>
      <c r="C36" s="3" t="s">
        <v>77</v>
      </c>
      <c r="D36" s="3" t="s">
        <v>15</v>
      </c>
      <c r="E36" s="3" t="s">
        <v>155</v>
      </c>
      <c r="F36" s="3" t="s">
        <v>142</v>
      </c>
    </row>
    <row r="37" spans="1:6">
      <c r="A37" s="6">
        <v>43828.997422638888</v>
      </c>
      <c r="B37" s="3" t="s">
        <v>185</v>
      </c>
      <c r="C37" s="3" t="s">
        <v>77</v>
      </c>
      <c r="D37" s="3" t="s">
        <v>45</v>
      </c>
      <c r="E37" s="3" t="s">
        <v>62</v>
      </c>
    </row>
    <row r="38" spans="1:6">
      <c r="A38" s="6">
        <v>43829.017400462966</v>
      </c>
      <c r="B38" s="3" t="s">
        <v>186</v>
      </c>
      <c r="C38" s="3" t="s">
        <v>68</v>
      </c>
      <c r="D38" s="3" t="s">
        <v>7</v>
      </c>
      <c r="E38" s="3" t="s">
        <v>20</v>
      </c>
      <c r="F38" s="3" t="s">
        <v>32</v>
      </c>
    </row>
    <row r="39" spans="1:6">
      <c r="A39" s="6">
        <v>43829.018820092591</v>
      </c>
      <c r="B39" s="3" t="s">
        <v>187</v>
      </c>
      <c r="C39" s="3" t="s">
        <v>69</v>
      </c>
      <c r="D39" s="3" t="s">
        <v>70</v>
      </c>
      <c r="E39" s="3" t="s">
        <v>51</v>
      </c>
      <c r="F39" s="3" t="s">
        <v>53</v>
      </c>
    </row>
    <row r="40" spans="1:6">
      <c r="A40" s="6">
        <v>43829.021807743055</v>
      </c>
      <c r="B40" s="3" t="s">
        <v>188</v>
      </c>
      <c r="C40" s="3" t="s">
        <v>77</v>
      </c>
      <c r="D40" s="3" t="s">
        <v>8</v>
      </c>
      <c r="E40" s="3" t="s">
        <v>166</v>
      </c>
      <c r="F40" s="3" t="s">
        <v>62</v>
      </c>
    </row>
    <row r="41" spans="1:6">
      <c r="A41" s="6">
        <v>43829.028529120369</v>
      </c>
      <c r="B41" s="3" t="s">
        <v>189</v>
      </c>
      <c r="C41" s="3" t="s">
        <v>69</v>
      </c>
      <c r="D41" s="3" t="s">
        <v>51</v>
      </c>
      <c r="E41" s="3" t="s">
        <v>70</v>
      </c>
      <c r="F41" s="3" t="s">
        <v>56</v>
      </c>
    </row>
    <row r="42" spans="1:6">
      <c r="A42" s="6">
        <v>43829.029308136574</v>
      </c>
      <c r="B42" s="3" t="s">
        <v>79</v>
      </c>
      <c r="C42" s="3" t="s">
        <v>68</v>
      </c>
      <c r="D42" s="3" t="s">
        <v>28</v>
      </c>
      <c r="E42" s="3" t="s">
        <v>20</v>
      </c>
      <c r="F42" s="3" t="s">
        <v>137</v>
      </c>
    </row>
    <row r="43" spans="1:6">
      <c r="A43" s="6">
        <v>43829.03165311343</v>
      </c>
      <c r="B43" s="3" t="s">
        <v>83</v>
      </c>
      <c r="C43" s="3" t="s">
        <v>69</v>
      </c>
      <c r="D43" s="3" t="s">
        <v>51</v>
      </c>
      <c r="E43" s="3" t="s">
        <v>28</v>
      </c>
      <c r="F43" s="3" t="s">
        <v>11</v>
      </c>
    </row>
    <row r="44" spans="1:6">
      <c r="A44" s="6">
        <v>43829.03273288194</v>
      </c>
      <c r="B44" s="3" t="s">
        <v>120</v>
      </c>
      <c r="C44" s="3" t="s">
        <v>68</v>
      </c>
      <c r="D44" s="3" t="s">
        <v>134</v>
      </c>
      <c r="E44" s="3" t="s">
        <v>137</v>
      </c>
      <c r="F44" s="3" t="s">
        <v>140</v>
      </c>
    </row>
    <row r="45" spans="1:6">
      <c r="A45" s="6">
        <v>43829.036230381942</v>
      </c>
      <c r="B45" s="3" t="s">
        <v>100</v>
      </c>
      <c r="C45" s="3" t="s">
        <v>77</v>
      </c>
      <c r="D45" s="3" t="s">
        <v>7</v>
      </c>
      <c r="E45" s="3" t="s">
        <v>53</v>
      </c>
      <c r="F45" s="3" t="s">
        <v>13</v>
      </c>
    </row>
    <row r="46" spans="1:6">
      <c r="A46" s="6">
        <v>43829.038553993058</v>
      </c>
      <c r="B46" s="3" t="s">
        <v>67</v>
      </c>
      <c r="C46" s="3" t="s">
        <v>68</v>
      </c>
      <c r="D46" s="3" t="s">
        <v>137</v>
      </c>
      <c r="E46" s="3" t="s">
        <v>8</v>
      </c>
      <c r="F46" s="3" t="s">
        <v>36</v>
      </c>
    </row>
    <row r="47" spans="1:6">
      <c r="A47" s="6">
        <v>43829.07484350694</v>
      </c>
      <c r="B47" s="3" t="s">
        <v>101</v>
      </c>
      <c r="C47" s="3" t="s">
        <v>77</v>
      </c>
      <c r="D47" s="3" t="s">
        <v>16</v>
      </c>
      <c r="E47" s="3" t="s">
        <v>7</v>
      </c>
      <c r="F47" s="3" t="s">
        <v>134</v>
      </c>
    </row>
    <row r="48" spans="1:6">
      <c r="A48" s="6">
        <v>43829.077976145833</v>
      </c>
      <c r="B48" s="3" t="s">
        <v>143</v>
      </c>
      <c r="C48" s="3" t="s">
        <v>77</v>
      </c>
      <c r="D48" s="3" t="s">
        <v>133</v>
      </c>
      <c r="E48" s="3" t="s">
        <v>39</v>
      </c>
      <c r="F48" s="3" t="s">
        <v>18</v>
      </c>
    </row>
    <row r="49" spans="1:6">
      <c r="A49" s="6">
        <v>43829.092711249999</v>
      </c>
      <c r="B49" s="3" t="s">
        <v>44</v>
      </c>
      <c r="C49" s="3" t="s">
        <v>34</v>
      </c>
      <c r="D49" s="3" t="s">
        <v>134</v>
      </c>
      <c r="E49" s="3" t="s">
        <v>134</v>
      </c>
      <c r="F49" s="3" t="s">
        <v>134</v>
      </c>
    </row>
    <row r="50" spans="1:6">
      <c r="A50" s="6">
        <v>43829.09659627315</v>
      </c>
      <c r="B50" s="3" t="s">
        <v>163</v>
      </c>
      <c r="C50" s="3" t="s">
        <v>34</v>
      </c>
      <c r="D50" s="3" t="s">
        <v>84</v>
      </c>
      <c r="E50" s="3" t="s">
        <v>137</v>
      </c>
      <c r="F50" s="3" t="s">
        <v>36</v>
      </c>
    </row>
    <row r="51" spans="1:6">
      <c r="A51" s="6">
        <v>43829.098877581018</v>
      </c>
      <c r="B51" s="3" t="s">
        <v>35</v>
      </c>
      <c r="C51" s="3" t="s">
        <v>34</v>
      </c>
      <c r="D51" s="3" t="s">
        <v>13</v>
      </c>
      <c r="E51" s="3" t="s">
        <v>8</v>
      </c>
      <c r="F51" s="3" t="s">
        <v>28</v>
      </c>
    </row>
    <row r="52" spans="1:6">
      <c r="A52" s="6">
        <v>43829.101468599532</v>
      </c>
      <c r="B52" s="3" t="s">
        <v>190</v>
      </c>
      <c r="C52" s="3" t="s">
        <v>77</v>
      </c>
      <c r="D52" s="3" t="s">
        <v>45</v>
      </c>
      <c r="E52" s="3" t="s">
        <v>53</v>
      </c>
      <c r="F52" s="3" t="s">
        <v>16</v>
      </c>
    </row>
    <row r="53" spans="1:6">
      <c r="A53" s="6">
        <v>43829.102357685188</v>
      </c>
      <c r="B53" s="3" t="s">
        <v>162</v>
      </c>
      <c r="C53" s="3" t="s">
        <v>34</v>
      </c>
      <c r="D53" s="3" t="s">
        <v>140</v>
      </c>
      <c r="E53" s="3" t="s">
        <v>7</v>
      </c>
      <c r="F53" s="3" t="s">
        <v>16</v>
      </c>
    </row>
    <row r="54" spans="1:6">
      <c r="A54" s="6">
        <v>43829.122192916664</v>
      </c>
      <c r="B54" s="3" t="s">
        <v>160</v>
      </c>
      <c r="C54" s="3" t="s">
        <v>34</v>
      </c>
      <c r="D54" s="3" t="s">
        <v>191</v>
      </c>
      <c r="E54" s="3" t="s">
        <v>134</v>
      </c>
      <c r="F54" s="3" t="s">
        <v>137</v>
      </c>
    </row>
    <row r="55" spans="1:6">
      <c r="A55" s="6">
        <v>43829.125316516205</v>
      </c>
      <c r="B55" s="3" t="s">
        <v>52</v>
      </c>
      <c r="C55" s="3" t="s">
        <v>34</v>
      </c>
      <c r="D55" s="3" t="s">
        <v>55</v>
      </c>
      <c r="E55" s="3" t="s">
        <v>26</v>
      </c>
      <c r="F55" s="3" t="s">
        <v>53</v>
      </c>
    </row>
    <row r="56" spans="1:6">
      <c r="A56" s="6">
        <v>43829.130039675925</v>
      </c>
      <c r="B56" s="3" t="s">
        <v>132</v>
      </c>
      <c r="C56" s="3" t="s">
        <v>34</v>
      </c>
      <c r="D56" s="3" t="s">
        <v>11</v>
      </c>
      <c r="E56" s="3" t="s">
        <v>28</v>
      </c>
      <c r="F56" s="3" t="s">
        <v>137</v>
      </c>
    </row>
    <row r="57" spans="1:6">
      <c r="A57" s="6">
        <v>43829.139781562495</v>
      </c>
      <c r="B57" s="3" t="s">
        <v>192</v>
      </c>
      <c r="C57" s="3" t="s">
        <v>168</v>
      </c>
      <c r="D57" s="3" t="s">
        <v>28</v>
      </c>
      <c r="E57" s="3" t="s">
        <v>51</v>
      </c>
      <c r="F57" s="3" t="s">
        <v>36</v>
      </c>
    </row>
    <row r="58" spans="1:6">
      <c r="A58" s="6">
        <v>43829.148450995373</v>
      </c>
      <c r="B58" s="3" t="s">
        <v>65</v>
      </c>
      <c r="C58" s="3" t="s">
        <v>193</v>
      </c>
      <c r="D58" s="3" t="s">
        <v>12</v>
      </c>
      <c r="E58" s="3" t="s">
        <v>10</v>
      </c>
      <c r="F58" s="3" t="s">
        <v>11</v>
      </c>
    </row>
    <row r="59" spans="1:6">
      <c r="A59" s="6">
        <v>43829.16215517361</v>
      </c>
      <c r="B59" s="3" t="s">
        <v>23</v>
      </c>
      <c r="C59" s="3" t="s">
        <v>193</v>
      </c>
      <c r="D59" s="3" t="s">
        <v>56</v>
      </c>
      <c r="E59" s="3" t="s">
        <v>15</v>
      </c>
    </row>
    <row r="60" spans="1:6">
      <c r="A60" s="6">
        <v>43829.166322581019</v>
      </c>
      <c r="B60" s="3" t="s">
        <v>106</v>
      </c>
      <c r="C60" s="3" t="s">
        <v>68</v>
      </c>
      <c r="D60" s="3" t="s">
        <v>51</v>
      </c>
      <c r="E60" s="3" t="s">
        <v>39</v>
      </c>
      <c r="F60" s="3" t="s">
        <v>28</v>
      </c>
    </row>
    <row r="61" spans="1:6">
      <c r="A61" s="6">
        <v>43829.172097233793</v>
      </c>
      <c r="B61" s="3" t="s">
        <v>194</v>
      </c>
      <c r="C61" s="3" t="s">
        <v>34</v>
      </c>
      <c r="D61" s="3" t="s">
        <v>20</v>
      </c>
      <c r="E61" s="3" t="s">
        <v>31</v>
      </c>
    </row>
    <row r="62" spans="1:6">
      <c r="A62" s="6">
        <v>43829.18718375</v>
      </c>
      <c r="B62" s="3" t="s">
        <v>29</v>
      </c>
      <c r="C62" s="3" t="s">
        <v>193</v>
      </c>
      <c r="D62" s="3" t="s">
        <v>30</v>
      </c>
      <c r="E62" s="3" t="s">
        <v>153</v>
      </c>
    </row>
    <row r="63" spans="1:6">
      <c r="A63" s="6">
        <v>43829.19739288195</v>
      </c>
      <c r="B63" s="3" t="s">
        <v>195</v>
      </c>
      <c r="C63" s="3" t="s">
        <v>168</v>
      </c>
      <c r="D63" s="3" t="s">
        <v>36</v>
      </c>
      <c r="E63" s="3" t="s">
        <v>73</v>
      </c>
      <c r="F63" s="3" t="s">
        <v>51</v>
      </c>
    </row>
    <row r="64" spans="1:6">
      <c r="A64" s="6">
        <v>43829.213718136569</v>
      </c>
      <c r="B64" s="3" t="s">
        <v>145</v>
      </c>
      <c r="C64" s="3" t="s">
        <v>193</v>
      </c>
      <c r="D64" s="3" t="s">
        <v>144</v>
      </c>
      <c r="E64" s="3" t="s">
        <v>39</v>
      </c>
      <c r="F64" s="3" t="s">
        <v>8</v>
      </c>
    </row>
    <row r="65" spans="1:6">
      <c r="A65" s="6">
        <v>43829.216335231482</v>
      </c>
      <c r="B65" s="3" t="s">
        <v>196</v>
      </c>
      <c r="C65" s="3" t="s">
        <v>77</v>
      </c>
      <c r="D65" s="3" t="s">
        <v>51</v>
      </c>
      <c r="E65" s="3" t="s">
        <v>16</v>
      </c>
      <c r="F65" s="3" t="s">
        <v>20</v>
      </c>
    </row>
    <row r="66" spans="1:6">
      <c r="A66" s="6">
        <v>43829.218809120372</v>
      </c>
      <c r="B66" s="3" t="s">
        <v>197</v>
      </c>
      <c r="C66" s="3" t="s">
        <v>77</v>
      </c>
      <c r="D66" s="3" t="s">
        <v>28</v>
      </c>
      <c r="E66" s="3" t="s">
        <v>137</v>
      </c>
      <c r="F66" s="3" t="s">
        <v>36</v>
      </c>
    </row>
    <row r="67" spans="1:6">
      <c r="A67" s="6">
        <v>43829.249162337961</v>
      </c>
      <c r="B67" s="3" t="s">
        <v>14</v>
      </c>
      <c r="C67" s="3" t="s">
        <v>193</v>
      </c>
      <c r="D67" s="3" t="s">
        <v>15</v>
      </c>
      <c r="E67" s="3" t="s">
        <v>134</v>
      </c>
      <c r="F67" s="3" t="s">
        <v>16</v>
      </c>
    </row>
    <row r="68" spans="1:6">
      <c r="A68" s="6">
        <v>43829.257770694443</v>
      </c>
      <c r="B68" s="3" t="s">
        <v>152</v>
      </c>
      <c r="C68" s="3" t="s">
        <v>34</v>
      </c>
      <c r="D68" s="3" t="s">
        <v>8</v>
      </c>
      <c r="E68" s="3" t="s">
        <v>51</v>
      </c>
      <c r="F68" s="3" t="s">
        <v>28</v>
      </c>
    </row>
    <row r="69" spans="1:6">
      <c r="A69" s="6">
        <v>43829.294601782407</v>
      </c>
      <c r="B69" s="3" t="s">
        <v>58</v>
      </c>
      <c r="C69" s="3" t="s">
        <v>34</v>
      </c>
      <c r="D69" s="3" t="s">
        <v>134</v>
      </c>
      <c r="E69" s="3" t="s">
        <v>140</v>
      </c>
      <c r="F69" s="3" t="s">
        <v>133</v>
      </c>
    </row>
    <row r="70" spans="1:6">
      <c r="A70" s="6">
        <v>43829.298889189813</v>
      </c>
      <c r="B70" s="3" t="s">
        <v>16</v>
      </c>
      <c r="C70" s="3" t="s">
        <v>34</v>
      </c>
      <c r="D70" s="3" t="s">
        <v>137</v>
      </c>
      <c r="E70" s="3" t="s">
        <v>137</v>
      </c>
    </row>
    <row r="71" spans="1:6">
      <c r="A71" s="6">
        <v>43829.324688125002</v>
      </c>
      <c r="B71" s="3" t="s">
        <v>121</v>
      </c>
      <c r="C71" s="3" t="s">
        <v>9</v>
      </c>
      <c r="D71" s="3" t="s">
        <v>10</v>
      </c>
      <c r="E71" s="3" t="s">
        <v>10</v>
      </c>
    </row>
    <row r="72" spans="1:6">
      <c r="A72" s="6">
        <v>43829.326325648144</v>
      </c>
      <c r="B72" s="3" t="s">
        <v>138</v>
      </c>
      <c r="C72" s="3" t="s">
        <v>9</v>
      </c>
      <c r="D72" s="3" t="s">
        <v>10</v>
      </c>
      <c r="E72" s="3" t="s">
        <v>15</v>
      </c>
      <c r="F72" s="3" t="s">
        <v>10</v>
      </c>
    </row>
    <row r="73" spans="1:6">
      <c r="A73" s="6">
        <v>43829.326908113428</v>
      </c>
      <c r="B73" s="3" t="s">
        <v>63</v>
      </c>
      <c r="C73" s="3" t="s">
        <v>9</v>
      </c>
      <c r="D73" s="3" t="s">
        <v>37</v>
      </c>
      <c r="E73" s="3" t="s">
        <v>17</v>
      </c>
      <c r="F73" s="3" t="s">
        <v>8</v>
      </c>
    </row>
    <row r="74" spans="1:6">
      <c r="A74" s="6">
        <v>43829.330302291666</v>
      </c>
      <c r="B74" s="3" t="s">
        <v>25</v>
      </c>
      <c r="C74" s="3" t="s">
        <v>193</v>
      </c>
      <c r="D74" s="3" t="s">
        <v>137</v>
      </c>
      <c r="E74" s="3" t="s">
        <v>137</v>
      </c>
    </row>
    <row r="75" spans="1:6">
      <c r="A75" s="6">
        <v>43829.330559965281</v>
      </c>
      <c r="B75" s="3" t="s">
        <v>198</v>
      </c>
      <c r="C75" s="3" t="s">
        <v>9</v>
      </c>
      <c r="D75" s="3" t="s">
        <v>31</v>
      </c>
      <c r="E75" s="3" t="s">
        <v>137</v>
      </c>
      <c r="F75" s="3" t="s">
        <v>134</v>
      </c>
    </row>
    <row r="76" spans="1:6">
      <c r="A76" s="6">
        <v>43829.331011979171</v>
      </c>
      <c r="B76" s="3" t="s">
        <v>151</v>
      </c>
      <c r="C76" s="3" t="s">
        <v>9</v>
      </c>
      <c r="D76" s="3" t="s">
        <v>134</v>
      </c>
      <c r="E76" s="3" t="s">
        <v>191</v>
      </c>
      <c r="F76" s="3" t="s">
        <v>8</v>
      </c>
    </row>
    <row r="77" spans="1:6">
      <c r="A77" s="6">
        <v>43829.331514305552</v>
      </c>
      <c r="B77" s="3" t="s">
        <v>75</v>
      </c>
      <c r="C77" s="3" t="s">
        <v>9</v>
      </c>
      <c r="D77" s="3" t="s">
        <v>17</v>
      </c>
      <c r="E77" s="3" t="s">
        <v>17</v>
      </c>
      <c r="F77" s="3" t="s">
        <v>15</v>
      </c>
    </row>
    <row r="78" spans="1:6">
      <c r="A78" s="6">
        <v>43829.339507557874</v>
      </c>
      <c r="B78" s="3" t="s">
        <v>89</v>
      </c>
      <c r="C78" s="3" t="s">
        <v>9</v>
      </c>
      <c r="D78" s="3" t="s">
        <v>17</v>
      </c>
      <c r="E78" s="3" t="s">
        <v>15</v>
      </c>
      <c r="F78" s="3" t="s">
        <v>134</v>
      </c>
    </row>
    <row r="79" spans="1:6">
      <c r="A79" s="6">
        <v>43829.341429062501</v>
      </c>
      <c r="B79" s="3" t="s">
        <v>21</v>
      </c>
      <c r="C79" s="3" t="s">
        <v>193</v>
      </c>
      <c r="D79" s="3" t="s">
        <v>199</v>
      </c>
      <c r="E79" s="3" t="s">
        <v>7</v>
      </c>
      <c r="F79" s="3" t="s">
        <v>15</v>
      </c>
    </row>
    <row r="80" spans="1:6">
      <c r="A80" s="6">
        <v>43829.350509733791</v>
      </c>
      <c r="B80" s="3" t="s">
        <v>40</v>
      </c>
      <c r="C80" s="3" t="s">
        <v>9</v>
      </c>
      <c r="D80" s="3" t="s">
        <v>17</v>
      </c>
      <c r="E80" s="3" t="s">
        <v>7</v>
      </c>
      <c r="F80" s="3" t="s">
        <v>134</v>
      </c>
    </row>
    <row r="81" spans="1:6">
      <c r="A81" s="6">
        <v>43829.370843506942</v>
      </c>
      <c r="B81" s="3" t="s">
        <v>43</v>
      </c>
      <c r="C81" s="3" t="s">
        <v>41</v>
      </c>
      <c r="D81" s="3" t="s">
        <v>20</v>
      </c>
      <c r="E81" s="3" t="s">
        <v>39</v>
      </c>
      <c r="F81" s="3" t="s">
        <v>31</v>
      </c>
    </row>
    <row r="82" spans="1:6">
      <c r="A82" s="6">
        <v>43829.372047013894</v>
      </c>
      <c r="B82" s="3" t="s">
        <v>113</v>
      </c>
      <c r="C82" s="3" t="s">
        <v>193</v>
      </c>
      <c r="D82" s="3" t="s">
        <v>16</v>
      </c>
      <c r="E82" s="3" t="s">
        <v>7</v>
      </c>
      <c r="F82" s="3" t="s">
        <v>137</v>
      </c>
    </row>
    <row r="83" spans="1:6">
      <c r="A83" s="6">
        <v>43829.372738090278</v>
      </c>
      <c r="B83" s="3" t="s">
        <v>103</v>
      </c>
      <c r="C83" s="3" t="s">
        <v>68</v>
      </c>
      <c r="D83" s="3" t="s">
        <v>20</v>
      </c>
      <c r="E83" s="3" t="s">
        <v>137</v>
      </c>
      <c r="F83" s="3" t="s">
        <v>11</v>
      </c>
    </row>
    <row r="84" spans="1:6">
      <c r="A84" s="6">
        <v>43829.378778645834</v>
      </c>
      <c r="B84" s="3" t="s">
        <v>42</v>
      </c>
      <c r="C84" s="3" t="s">
        <v>41</v>
      </c>
      <c r="D84" s="3" t="s">
        <v>134</v>
      </c>
      <c r="E84" s="3" t="s">
        <v>15</v>
      </c>
      <c r="F84" s="3" t="s">
        <v>39</v>
      </c>
    </row>
    <row r="85" spans="1:6">
      <c r="A85" s="6">
        <v>43829.387969988427</v>
      </c>
      <c r="B85" s="3" t="s">
        <v>149</v>
      </c>
      <c r="C85" s="3" t="s">
        <v>9</v>
      </c>
      <c r="D85" s="3" t="s">
        <v>56</v>
      </c>
      <c r="E85" s="3" t="s">
        <v>16</v>
      </c>
      <c r="F85" s="3" t="s">
        <v>133</v>
      </c>
    </row>
    <row r="86" spans="1:6">
      <c r="A86" s="6">
        <v>43829.39201462963</v>
      </c>
      <c r="B86" s="3" t="s">
        <v>112</v>
      </c>
      <c r="C86" s="3" t="s">
        <v>193</v>
      </c>
      <c r="D86" s="3" t="s">
        <v>16</v>
      </c>
      <c r="E86" s="3" t="s">
        <v>200</v>
      </c>
      <c r="F86" s="3" t="s">
        <v>201</v>
      </c>
    </row>
    <row r="87" spans="1:6">
      <c r="A87" s="6">
        <v>43829.392576678241</v>
      </c>
      <c r="B87" s="3" t="s">
        <v>125</v>
      </c>
      <c r="C87" s="3" t="s">
        <v>193</v>
      </c>
      <c r="D87" s="3" t="s">
        <v>17</v>
      </c>
      <c r="E87" s="3" t="s">
        <v>28</v>
      </c>
      <c r="F87" s="3" t="s">
        <v>36</v>
      </c>
    </row>
    <row r="88" spans="1:6">
      <c r="A88" s="6">
        <v>43829.392956261574</v>
      </c>
      <c r="B88" s="3" t="s">
        <v>22</v>
      </c>
      <c r="C88" s="3" t="s">
        <v>193</v>
      </c>
      <c r="D88" s="3" t="s">
        <v>11</v>
      </c>
      <c r="E88" s="3" t="s">
        <v>17</v>
      </c>
      <c r="F88" s="3" t="s">
        <v>45</v>
      </c>
    </row>
    <row r="89" spans="1:6">
      <c r="A89" s="6">
        <v>43829.393632187501</v>
      </c>
      <c r="B89" s="3" t="s">
        <v>59</v>
      </c>
      <c r="C89" s="3" t="s">
        <v>193</v>
      </c>
      <c r="D89" s="3" t="s">
        <v>8</v>
      </c>
      <c r="E89" s="3" t="s">
        <v>7</v>
      </c>
      <c r="F89" s="3" t="s">
        <v>137</v>
      </c>
    </row>
    <row r="90" spans="1:6">
      <c r="A90" s="6">
        <v>43829.396667129629</v>
      </c>
      <c r="B90" s="3" t="s">
        <v>161</v>
      </c>
      <c r="C90" s="3" t="s">
        <v>193</v>
      </c>
      <c r="D90" s="3" t="s">
        <v>8</v>
      </c>
      <c r="E90" s="3" t="s">
        <v>8</v>
      </c>
      <c r="F90" s="3" t="s">
        <v>7</v>
      </c>
    </row>
    <row r="91" spans="1:6">
      <c r="A91" s="6">
        <v>43829.3992262963</v>
      </c>
      <c r="B91" s="3" t="s">
        <v>154</v>
      </c>
      <c r="C91" s="3" t="s">
        <v>193</v>
      </c>
      <c r="D91" s="3" t="s">
        <v>62</v>
      </c>
      <c r="E91" s="3" t="s">
        <v>137</v>
      </c>
      <c r="F91" s="3" t="s">
        <v>144</v>
      </c>
    </row>
    <row r="92" spans="1:6">
      <c r="A92" s="6">
        <v>43829.399518414357</v>
      </c>
      <c r="B92" s="3" t="s">
        <v>202</v>
      </c>
      <c r="C92" s="3" t="s">
        <v>193</v>
      </c>
      <c r="D92" s="3" t="s">
        <v>31</v>
      </c>
      <c r="E92" s="3" t="s">
        <v>51</v>
      </c>
      <c r="F92" s="3" t="s">
        <v>137</v>
      </c>
    </row>
    <row r="93" spans="1:6">
      <c r="A93" s="6">
        <v>43829.403792592595</v>
      </c>
      <c r="B93" s="3" t="s">
        <v>109</v>
      </c>
      <c r="C93" s="3" t="s">
        <v>41</v>
      </c>
      <c r="D93" s="3" t="s">
        <v>13</v>
      </c>
      <c r="E93" s="3" t="s">
        <v>20</v>
      </c>
      <c r="F93" s="3" t="s">
        <v>51</v>
      </c>
    </row>
    <row r="94" spans="1:6">
      <c r="A94" s="6">
        <v>43829.404083842594</v>
      </c>
      <c r="B94" s="3" t="s">
        <v>203</v>
      </c>
      <c r="C94" s="3" t="s">
        <v>41</v>
      </c>
      <c r="D94" s="3" t="s">
        <v>140</v>
      </c>
      <c r="E94" s="3" t="s">
        <v>20</v>
      </c>
      <c r="F94" s="3" t="s">
        <v>134</v>
      </c>
    </row>
    <row r="95" spans="1:6">
      <c r="A95" s="6">
        <v>43829.405256111109</v>
      </c>
      <c r="B95" s="3" t="s">
        <v>105</v>
      </c>
      <c r="C95" s="3" t="s">
        <v>41</v>
      </c>
      <c r="D95" s="3" t="s">
        <v>134</v>
      </c>
      <c r="E95" s="3" t="s">
        <v>28</v>
      </c>
    </row>
    <row r="96" spans="1:6">
      <c r="A96" s="6">
        <v>43829.406794953698</v>
      </c>
      <c r="B96" s="3" t="s">
        <v>204</v>
      </c>
      <c r="C96" s="3" t="s">
        <v>193</v>
      </c>
      <c r="D96" s="3" t="s">
        <v>7</v>
      </c>
      <c r="E96" s="3" t="s">
        <v>7</v>
      </c>
    </row>
    <row r="97" spans="1:6">
      <c r="A97" s="6">
        <v>43829.415020324072</v>
      </c>
      <c r="B97" s="3" t="s">
        <v>50</v>
      </c>
      <c r="C97" s="3" t="s">
        <v>41</v>
      </c>
      <c r="D97" s="3" t="s">
        <v>8</v>
      </c>
      <c r="E97" s="3" t="s">
        <v>51</v>
      </c>
      <c r="F97" s="3" t="s">
        <v>7</v>
      </c>
    </row>
    <row r="98" spans="1:6">
      <c r="A98" s="6">
        <v>43829.472450000001</v>
      </c>
      <c r="B98" s="3" t="s">
        <v>205</v>
      </c>
      <c r="C98" s="3" t="s">
        <v>193</v>
      </c>
      <c r="D98" s="3" t="s">
        <v>26</v>
      </c>
      <c r="E98" s="3" t="s">
        <v>18</v>
      </c>
      <c r="F98" s="3" t="s">
        <v>70</v>
      </c>
    </row>
    <row r="99" spans="1:6">
      <c r="A99" s="6">
        <v>43829.525112997682</v>
      </c>
      <c r="B99" s="3" t="s">
        <v>64</v>
      </c>
      <c r="C99" s="3" t="s">
        <v>41</v>
      </c>
      <c r="D99" s="3" t="s">
        <v>70</v>
      </c>
      <c r="E99" s="3" t="s">
        <v>28</v>
      </c>
      <c r="F99" s="3" t="s">
        <v>51</v>
      </c>
    </row>
    <row r="100" spans="1:6">
      <c r="A100" s="6">
        <v>43829.534118020834</v>
      </c>
      <c r="B100" s="3" t="s">
        <v>206</v>
      </c>
      <c r="C100" s="3" t="s">
        <v>77</v>
      </c>
      <c r="D100" s="3" t="s">
        <v>134</v>
      </c>
      <c r="E100" s="3" t="s">
        <v>20</v>
      </c>
      <c r="F100" s="3" t="s">
        <v>10</v>
      </c>
    </row>
    <row r="101" spans="1:6">
      <c r="A101" s="6">
        <v>43829.535155081016</v>
      </c>
      <c r="B101" s="3" t="s">
        <v>57</v>
      </c>
      <c r="C101" s="3" t="s">
        <v>34</v>
      </c>
      <c r="D101" s="3" t="s">
        <v>137</v>
      </c>
      <c r="E101" s="3" t="s">
        <v>137</v>
      </c>
      <c r="F101" s="3" t="s">
        <v>140</v>
      </c>
    </row>
    <row r="102" spans="1:6">
      <c r="A102" s="6">
        <v>43829.540381620369</v>
      </c>
      <c r="B102" s="3" t="s">
        <v>129</v>
      </c>
      <c r="C102" s="3" t="s">
        <v>9</v>
      </c>
      <c r="D102" s="3" t="s">
        <v>134</v>
      </c>
      <c r="E102" s="3" t="s">
        <v>26</v>
      </c>
      <c r="F102" s="3" t="s">
        <v>31</v>
      </c>
    </row>
    <row r="103" spans="1:6">
      <c r="A103" s="6">
        <v>43829.541682175928</v>
      </c>
      <c r="B103" s="3" t="s">
        <v>60</v>
      </c>
      <c r="C103" s="3" t="s">
        <v>193</v>
      </c>
      <c r="D103" s="3" t="s">
        <v>20</v>
      </c>
      <c r="E103" s="3" t="s">
        <v>133</v>
      </c>
      <c r="F103" s="3" t="s">
        <v>137</v>
      </c>
    </row>
    <row r="104" spans="1:6">
      <c r="A104" s="6">
        <v>43829.548883506941</v>
      </c>
      <c r="B104" s="3" t="s">
        <v>47</v>
      </c>
      <c r="C104" s="3" t="s">
        <v>41</v>
      </c>
      <c r="D104" s="3" t="s">
        <v>20</v>
      </c>
      <c r="E104" s="3" t="s">
        <v>7</v>
      </c>
      <c r="F104" s="3" t="s">
        <v>20</v>
      </c>
    </row>
    <row r="105" spans="1:6">
      <c r="A105" s="6">
        <v>43829.553902083338</v>
      </c>
      <c r="B105" s="3" t="s">
        <v>207</v>
      </c>
      <c r="C105" s="3" t="s">
        <v>193</v>
      </c>
      <c r="D105" s="3" t="s">
        <v>51</v>
      </c>
      <c r="E105" s="3" t="s">
        <v>20</v>
      </c>
      <c r="F105" s="3" t="s">
        <v>28</v>
      </c>
    </row>
    <row r="106" spans="1:6">
      <c r="A106" s="6">
        <v>43829.566272546297</v>
      </c>
      <c r="B106" s="3" t="s">
        <v>38</v>
      </c>
      <c r="C106" s="3" t="s">
        <v>34</v>
      </c>
      <c r="D106" s="3" t="s">
        <v>191</v>
      </c>
      <c r="E106" s="3" t="s">
        <v>140</v>
      </c>
      <c r="F106" s="3" t="s">
        <v>8</v>
      </c>
    </row>
    <row r="107" spans="1:6">
      <c r="A107" s="6">
        <v>43829.591793391199</v>
      </c>
      <c r="B107" s="3" t="s">
        <v>208</v>
      </c>
      <c r="C107" s="3" t="s">
        <v>193</v>
      </c>
      <c r="D107" s="3" t="s">
        <v>17</v>
      </c>
      <c r="E107" s="3" t="s">
        <v>11</v>
      </c>
      <c r="F107" s="3" t="s">
        <v>17</v>
      </c>
    </row>
    <row r="108" spans="1:6">
      <c r="A108" s="6">
        <v>43829.612086990739</v>
      </c>
      <c r="B108" s="3" t="s">
        <v>146</v>
      </c>
      <c r="C108" s="3" t="s">
        <v>193</v>
      </c>
      <c r="D108" s="3" t="s">
        <v>8</v>
      </c>
      <c r="E108" s="3" t="s">
        <v>26</v>
      </c>
      <c r="F108" s="3" t="s">
        <v>137</v>
      </c>
    </row>
    <row r="109" spans="1:6">
      <c r="A109" s="6">
        <v>43829.621183773153</v>
      </c>
      <c r="B109" s="3" t="s">
        <v>150</v>
      </c>
      <c r="C109" s="3" t="s">
        <v>193</v>
      </c>
      <c r="D109" s="3" t="s">
        <v>7</v>
      </c>
      <c r="E109" s="3" t="s">
        <v>53</v>
      </c>
      <c r="F109" s="3" t="s">
        <v>32</v>
      </c>
    </row>
    <row r="110" spans="1:6">
      <c r="A110" s="6">
        <v>43829.650476898147</v>
      </c>
      <c r="B110" s="3" t="s">
        <v>115</v>
      </c>
      <c r="C110" s="3" t="s">
        <v>9</v>
      </c>
      <c r="D110" s="3" t="s">
        <v>15</v>
      </c>
      <c r="E110" s="3" t="s">
        <v>15</v>
      </c>
    </row>
    <row r="111" spans="1:6">
      <c r="A111" s="6">
        <v>43829.650956701385</v>
      </c>
      <c r="B111" s="3" t="s">
        <v>114</v>
      </c>
      <c r="C111" s="3" t="s">
        <v>193</v>
      </c>
      <c r="D111" s="3" t="s">
        <v>133</v>
      </c>
      <c r="E111" s="3" t="s">
        <v>133</v>
      </c>
      <c r="F111" s="3" t="s">
        <v>56</v>
      </c>
    </row>
    <row r="112" spans="1:6">
      <c r="A112" s="6">
        <v>43829.651564004627</v>
      </c>
      <c r="B112" s="3" t="s">
        <v>81</v>
      </c>
      <c r="C112" s="3" t="s">
        <v>68</v>
      </c>
      <c r="D112" s="3" t="s">
        <v>31</v>
      </c>
      <c r="E112" s="3" t="s">
        <v>17</v>
      </c>
      <c r="F112" s="3" t="s">
        <v>7</v>
      </c>
    </row>
    <row r="113" spans="1:6">
      <c r="A113" s="6">
        <v>43829.659368969908</v>
      </c>
      <c r="B113" s="3" t="s">
        <v>165</v>
      </c>
      <c r="C113" s="3" t="s">
        <v>68</v>
      </c>
      <c r="D113" s="3" t="s">
        <v>51</v>
      </c>
      <c r="E113" s="3" t="s">
        <v>133</v>
      </c>
    </row>
    <row r="114" spans="1:6">
      <c r="A114" s="6">
        <v>43829.660123564812</v>
      </c>
      <c r="B114" s="3" t="s">
        <v>209</v>
      </c>
      <c r="C114" s="3" t="s">
        <v>68</v>
      </c>
      <c r="D114" s="3" t="s">
        <v>11</v>
      </c>
      <c r="E114" s="3" t="s">
        <v>16</v>
      </c>
      <c r="F114" s="3" t="s">
        <v>28</v>
      </c>
    </row>
    <row r="115" spans="1:6">
      <c r="A115" s="6">
        <v>43829.712237488427</v>
      </c>
      <c r="B115" s="3" t="s">
        <v>46</v>
      </c>
      <c r="C115" s="3" t="s">
        <v>41</v>
      </c>
      <c r="D115" s="3" t="s">
        <v>137</v>
      </c>
      <c r="E115" s="3" t="s">
        <v>137</v>
      </c>
    </row>
    <row r="116" spans="1:6">
      <c r="A116" s="6">
        <v>43829.750119421296</v>
      </c>
      <c r="B116" s="3" t="s">
        <v>130</v>
      </c>
      <c r="C116" s="3" t="s">
        <v>193</v>
      </c>
      <c r="D116" s="3" t="s">
        <v>54</v>
      </c>
      <c r="E116" s="3" t="s">
        <v>10</v>
      </c>
      <c r="F116" s="3" t="s">
        <v>62</v>
      </c>
    </row>
    <row r="117" spans="1:6">
      <c r="A117" s="6">
        <v>43829.754668148147</v>
      </c>
      <c r="B117" s="3" t="s">
        <v>210</v>
      </c>
      <c r="C117" s="3" t="s">
        <v>193</v>
      </c>
      <c r="D117" s="3" t="s">
        <v>16</v>
      </c>
      <c r="E117" s="3" t="s">
        <v>15</v>
      </c>
      <c r="F117" s="3" t="s">
        <v>191</v>
      </c>
    </row>
    <row r="118" spans="1:6">
      <c r="A118" s="6">
        <v>43829.76047818287</v>
      </c>
      <c r="B118" s="3" t="s">
        <v>94</v>
      </c>
      <c r="C118" s="3" t="s">
        <v>77</v>
      </c>
      <c r="D118" s="3" t="s">
        <v>28</v>
      </c>
      <c r="E118" s="3" t="s">
        <v>90</v>
      </c>
      <c r="F118" s="3" t="s">
        <v>36</v>
      </c>
    </row>
    <row r="119" spans="1:6">
      <c r="A119" s="6">
        <v>43829.803892592594</v>
      </c>
      <c r="B119" s="3" t="s">
        <v>111</v>
      </c>
      <c r="C119" s="3" t="s">
        <v>193</v>
      </c>
      <c r="D119" s="3" t="s">
        <v>28</v>
      </c>
      <c r="E119" s="3" t="s">
        <v>36</v>
      </c>
      <c r="F119" s="3" t="s">
        <v>8</v>
      </c>
    </row>
    <row r="120" spans="1:6">
      <c r="A120" s="6">
        <v>43829.813810057865</v>
      </c>
      <c r="B120" s="3" t="s">
        <v>82</v>
      </c>
      <c r="C120" s="3" t="s">
        <v>68</v>
      </c>
      <c r="D120" s="3" t="s">
        <v>31</v>
      </c>
      <c r="E120" s="3" t="s">
        <v>7</v>
      </c>
      <c r="F120" s="3" t="s">
        <v>17</v>
      </c>
    </row>
    <row r="121" spans="1:6">
      <c r="A121" s="6">
        <v>43829.81577021991</v>
      </c>
      <c r="B121" s="3" t="s">
        <v>76</v>
      </c>
      <c r="C121" s="3" t="s">
        <v>68</v>
      </c>
      <c r="D121" s="3" t="s">
        <v>51</v>
      </c>
      <c r="E121" s="3" t="s">
        <v>39</v>
      </c>
      <c r="F121" s="3" t="s">
        <v>28</v>
      </c>
    </row>
    <row r="122" spans="1:6">
      <c r="A122" s="6">
        <v>43829.821863541671</v>
      </c>
      <c r="B122" s="3" t="s">
        <v>19</v>
      </c>
      <c r="C122" s="3" t="s">
        <v>193</v>
      </c>
      <c r="D122" s="3" t="s">
        <v>70</v>
      </c>
      <c r="E122" s="3" t="s">
        <v>70</v>
      </c>
    </row>
    <row r="123" spans="1:6">
      <c r="A123" s="6">
        <v>43829.825917418981</v>
      </c>
      <c r="B123" s="3" t="s">
        <v>156</v>
      </c>
      <c r="C123" s="3" t="s">
        <v>68</v>
      </c>
      <c r="D123" s="3" t="s">
        <v>70</v>
      </c>
      <c r="E123" s="3" t="s">
        <v>10</v>
      </c>
      <c r="F123" s="3" t="s">
        <v>36</v>
      </c>
    </row>
    <row r="124" spans="1:6">
      <c r="A124" s="6">
        <v>43829.844043773148</v>
      </c>
      <c r="B124" s="3" t="s">
        <v>92</v>
      </c>
      <c r="C124" s="3" t="s">
        <v>68</v>
      </c>
      <c r="D124" s="3" t="s">
        <v>31</v>
      </c>
      <c r="E124" s="3" t="s">
        <v>17</v>
      </c>
      <c r="F124" s="3" t="s">
        <v>7</v>
      </c>
    </row>
    <row r="125" spans="1:6">
      <c r="A125" s="6">
        <v>43829.84552221065</v>
      </c>
      <c r="B125" s="3" t="s">
        <v>91</v>
      </c>
      <c r="C125" s="3" t="s">
        <v>68</v>
      </c>
      <c r="D125" s="3" t="s">
        <v>7</v>
      </c>
      <c r="E125" s="3" t="s">
        <v>17</v>
      </c>
      <c r="F125" s="3" t="s">
        <v>134</v>
      </c>
    </row>
    <row r="126" spans="1:6">
      <c r="A126" s="6">
        <v>43829.84616666667</v>
      </c>
      <c r="B126" s="3" t="s">
        <v>24</v>
      </c>
      <c r="C126" s="3" t="s">
        <v>9</v>
      </c>
      <c r="D126" s="3" t="s">
        <v>11</v>
      </c>
      <c r="E126" s="3" t="s">
        <v>133</v>
      </c>
      <c r="F126" s="3" t="s">
        <v>134</v>
      </c>
    </row>
    <row r="127" spans="1:6">
      <c r="A127" s="6">
        <v>43829.902469386579</v>
      </c>
      <c r="B127" s="3" t="s">
        <v>211</v>
      </c>
      <c r="C127" s="3" t="s">
        <v>41</v>
      </c>
      <c r="D127" s="3" t="s">
        <v>26</v>
      </c>
      <c r="E127" s="3" t="s">
        <v>13</v>
      </c>
      <c r="F127" s="3" t="s">
        <v>8</v>
      </c>
    </row>
    <row r="128" spans="1:6">
      <c r="A128" s="6">
        <v>43829.9411596875</v>
      </c>
      <c r="B128" s="3" t="s">
        <v>212</v>
      </c>
      <c r="C128" s="3" t="s">
        <v>34</v>
      </c>
      <c r="D128" s="3" t="s">
        <v>133</v>
      </c>
      <c r="E128" s="3" t="s">
        <v>11</v>
      </c>
      <c r="F128" s="3" t="s">
        <v>140</v>
      </c>
    </row>
    <row r="129" spans="1:6">
      <c r="A129" s="6">
        <v>43829.949890289354</v>
      </c>
      <c r="B129" s="3" t="s">
        <v>139</v>
      </c>
      <c r="C129" s="3" t="s">
        <v>68</v>
      </c>
      <c r="D129" s="3" t="s">
        <v>140</v>
      </c>
      <c r="E129" s="3" t="s">
        <v>133</v>
      </c>
      <c r="F129" s="3" t="s">
        <v>84</v>
      </c>
    </row>
    <row r="130" spans="1:6">
      <c r="A130" s="6">
        <v>43830.049202361115</v>
      </c>
      <c r="B130" s="3" t="s">
        <v>213</v>
      </c>
      <c r="C130" s="3" t="s">
        <v>193</v>
      </c>
      <c r="D130" s="3" t="s">
        <v>7</v>
      </c>
      <c r="E130" s="3" t="s">
        <v>137</v>
      </c>
      <c r="F130" s="3" t="s">
        <v>20</v>
      </c>
    </row>
    <row r="131" spans="1:6">
      <c r="A131" s="6">
        <v>43830.167146874999</v>
      </c>
      <c r="B131" s="3" t="s">
        <v>66</v>
      </c>
      <c r="C131" s="3" t="s">
        <v>41</v>
      </c>
      <c r="D131" s="3" t="s">
        <v>20</v>
      </c>
      <c r="E131" s="3" t="s">
        <v>45</v>
      </c>
      <c r="F131" s="3" t="s">
        <v>8</v>
      </c>
    </row>
    <row r="132" spans="1:6">
      <c r="A132" s="6">
        <v>43830.245424398148</v>
      </c>
      <c r="B132" s="3" t="s">
        <v>98</v>
      </c>
      <c r="C132" s="3" t="s">
        <v>77</v>
      </c>
      <c r="D132" s="3" t="s">
        <v>7</v>
      </c>
      <c r="E132" s="3" t="s">
        <v>26</v>
      </c>
      <c r="F132" s="3" t="s">
        <v>56</v>
      </c>
    </row>
    <row r="133" spans="1:6">
      <c r="A133" s="6">
        <v>43830.386338136574</v>
      </c>
      <c r="B133" s="3" t="s">
        <v>99</v>
      </c>
      <c r="C133" s="3" t="s">
        <v>34</v>
      </c>
      <c r="D133" s="3" t="s">
        <v>191</v>
      </c>
      <c r="E133" s="3" t="s">
        <v>70</v>
      </c>
      <c r="F133" s="3" t="s">
        <v>134</v>
      </c>
    </row>
    <row r="134" spans="1:6">
      <c r="A134" s="6">
        <v>43830.435439490742</v>
      </c>
      <c r="B134" s="3" t="s">
        <v>214</v>
      </c>
      <c r="C134" s="3" t="s">
        <v>9</v>
      </c>
      <c r="D134" s="3" t="s">
        <v>15</v>
      </c>
      <c r="E134" s="3" t="s">
        <v>15</v>
      </c>
      <c r="F134" s="3" t="s">
        <v>15</v>
      </c>
    </row>
    <row r="135" spans="1:6">
      <c r="A135" s="6">
        <v>43830.465947916666</v>
      </c>
      <c r="B135" s="3" t="s">
        <v>131</v>
      </c>
      <c r="C135" s="3" t="s">
        <v>193</v>
      </c>
      <c r="D135" s="3" t="s">
        <v>54</v>
      </c>
      <c r="E135" s="3" t="s">
        <v>62</v>
      </c>
      <c r="F135" s="3" t="s">
        <v>54</v>
      </c>
    </row>
    <row r="136" spans="1:6">
      <c r="A136" s="6">
        <v>43830.508333611113</v>
      </c>
      <c r="B136" s="3" t="s">
        <v>215</v>
      </c>
      <c r="C136" s="3" t="s">
        <v>68</v>
      </c>
      <c r="D136" s="3" t="s">
        <v>191</v>
      </c>
      <c r="E136" s="3" t="s">
        <v>15</v>
      </c>
      <c r="F136" s="3" t="s">
        <v>155</v>
      </c>
    </row>
    <row r="137" spans="1:6">
      <c r="A137" s="6">
        <v>43830.622788356486</v>
      </c>
      <c r="B137" s="3" t="s">
        <v>216</v>
      </c>
      <c r="C137" s="3" t="s">
        <v>41</v>
      </c>
      <c r="D137" s="3" t="s">
        <v>28</v>
      </c>
      <c r="E137" s="3" t="s">
        <v>28</v>
      </c>
      <c r="F137" s="3" t="s">
        <v>13</v>
      </c>
    </row>
    <row r="138" spans="1:6">
      <c r="A138" s="6">
        <v>43830.810725740739</v>
      </c>
      <c r="B138" s="3" t="s">
        <v>27</v>
      </c>
      <c r="C138" s="3" t="s">
        <v>193</v>
      </c>
      <c r="D138" s="3" t="s">
        <v>8</v>
      </c>
      <c r="E138" s="3" t="s">
        <v>144</v>
      </c>
      <c r="F138" s="3" t="s">
        <v>28</v>
      </c>
    </row>
    <row r="139" spans="1:6">
      <c r="A139" s="6">
        <v>43830.887072708334</v>
      </c>
      <c r="B139" s="3" t="s">
        <v>217</v>
      </c>
      <c r="C139" s="3" t="s">
        <v>68</v>
      </c>
      <c r="D139" s="3" t="s">
        <v>31</v>
      </c>
      <c r="E139" s="3" t="s">
        <v>137</v>
      </c>
      <c r="F139" s="3" t="s">
        <v>31</v>
      </c>
    </row>
    <row r="140" spans="1:6">
      <c r="A140" s="6">
        <v>43830.921340046298</v>
      </c>
      <c r="B140" s="3" t="s">
        <v>136</v>
      </c>
      <c r="C140" s="3" t="s">
        <v>41</v>
      </c>
      <c r="D140" s="3" t="s">
        <v>8</v>
      </c>
      <c r="E140" s="3" t="s">
        <v>31</v>
      </c>
      <c r="F140" s="3" t="s">
        <v>26</v>
      </c>
    </row>
    <row r="141" spans="1:6">
      <c r="A141" s="6">
        <v>43831.307431238427</v>
      </c>
      <c r="B141" s="3" t="s">
        <v>218</v>
      </c>
      <c r="C141" s="3" t="s">
        <v>9</v>
      </c>
      <c r="D141" s="3" t="s">
        <v>16</v>
      </c>
      <c r="E141" s="3" t="s">
        <v>17</v>
      </c>
      <c r="F141" s="3" t="s">
        <v>16</v>
      </c>
    </row>
    <row r="142" spans="1:6">
      <c r="A142" s="6">
        <v>43831.351430706018</v>
      </c>
      <c r="B142" s="3" t="s">
        <v>95</v>
      </c>
      <c r="C142" s="3" t="s">
        <v>68</v>
      </c>
      <c r="D142" s="3" t="s">
        <v>28</v>
      </c>
      <c r="E142" s="3" t="s">
        <v>8</v>
      </c>
      <c r="F142" s="3" t="s">
        <v>13</v>
      </c>
    </row>
    <row r="143" spans="1:6">
      <c r="A143" s="6">
        <v>43831.351928252319</v>
      </c>
      <c r="B143" s="3" t="s">
        <v>33</v>
      </c>
      <c r="C143" s="3" t="s">
        <v>34</v>
      </c>
      <c r="D143" s="3" t="s">
        <v>8</v>
      </c>
      <c r="E143" s="3" t="s">
        <v>7</v>
      </c>
      <c r="F143" s="3" t="s">
        <v>13</v>
      </c>
    </row>
    <row r="144" spans="1:6">
      <c r="A144" s="6">
        <v>43831.352210509256</v>
      </c>
      <c r="B144" s="3" t="s">
        <v>219</v>
      </c>
      <c r="C144" s="3" t="s">
        <v>68</v>
      </c>
      <c r="D144" s="3" t="s">
        <v>7</v>
      </c>
      <c r="E144" s="3" t="s">
        <v>8</v>
      </c>
      <c r="F144" s="3" t="s">
        <v>13</v>
      </c>
    </row>
    <row r="145" spans="1:6">
      <c r="A145" s="6">
        <v>43831.354030775459</v>
      </c>
      <c r="B145" s="3" t="s">
        <v>118</v>
      </c>
      <c r="C145" s="3" t="s">
        <v>34</v>
      </c>
      <c r="D145" s="3" t="s">
        <v>8</v>
      </c>
      <c r="E145" s="3" t="s">
        <v>8</v>
      </c>
      <c r="F145" s="3" t="s">
        <v>137</v>
      </c>
    </row>
    <row r="146" spans="1:6">
      <c r="A146" s="6">
        <v>43831.355454201388</v>
      </c>
      <c r="B146" s="3" t="s">
        <v>123</v>
      </c>
      <c r="C146" s="3" t="s">
        <v>69</v>
      </c>
      <c r="D146" s="3" t="s">
        <v>70</v>
      </c>
      <c r="E146" s="3" t="s">
        <v>137</v>
      </c>
      <c r="F146" s="3" t="s">
        <v>20</v>
      </c>
    </row>
    <row r="147" spans="1:6">
      <c r="A147" s="6">
        <v>43831.36172627315</v>
      </c>
      <c r="B147" s="3" t="s">
        <v>61</v>
      </c>
      <c r="C147" s="3" t="s">
        <v>34</v>
      </c>
      <c r="D147" s="3" t="s">
        <v>7</v>
      </c>
      <c r="E147" s="3" t="s">
        <v>17</v>
      </c>
      <c r="F147" s="3" t="s">
        <v>16</v>
      </c>
    </row>
    <row r="148" spans="1:6">
      <c r="A148" s="6">
        <v>43831.365662951386</v>
      </c>
      <c r="B148" s="3" t="s">
        <v>116</v>
      </c>
      <c r="C148" s="3" t="s">
        <v>34</v>
      </c>
      <c r="D148" s="3" t="s">
        <v>20</v>
      </c>
      <c r="E148" s="3" t="s">
        <v>28</v>
      </c>
      <c r="F148" s="3" t="s">
        <v>7</v>
      </c>
    </row>
    <row r="149" spans="1:6">
      <c r="A149" s="6">
        <v>43831.368497870368</v>
      </c>
      <c r="B149" s="3" t="s">
        <v>110</v>
      </c>
      <c r="C149" s="3" t="s">
        <v>34</v>
      </c>
      <c r="D149" s="3" t="s">
        <v>28</v>
      </c>
      <c r="E149" s="3" t="s">
        <v>51</v>
      </c>
      <c r="F149" s="3" t="s">
        <v>13</v>
      </c>
    </row>
    <row r="150" spans="1:6">
      <c r="A150" s="6">
        <v>43831.370107025461</v>
      </c>
      <c r="B150" s="3" t="s">
        <v>127</v>
      </c>
      <c r="C150" s="3" t="s">
        <v>34</v>
      </c>
      <c r="D150" s="3" t="s">
        <v>28</v>
      </c>
      <c r="E150" s="3" t="s">
        <v>51</v>
      </c>
      <c r="F150" s="3" t="s">
        <v>11</v>
      </c>
    </row>
    <row r="151" spans="1:6">
      <c r="A151" s="6">
        <v>43831.371207638891</v>
      </c>
      <c r="B151" s="3" t="s">
        <v>128</v>
      </c>
      <c r="C151" s="3" t="s">
        <v>34</v>
      </c>
      <c r="D151" s="3" t="s">
        <v>28</v>
      </c>
      <c r="E151" s="3" t="s">
        <v>11</v>
      </c>
      <c r="F151" s="3" t="s">
        <v>137</v>
      </c>
    </row>
    <row r="152" spans="1:6">
      <c r="A152" s="6">
        <v>43831.372222141203</v>
      </c>
      <c r="B152" s="3" t="s">
        <v>135</v>
      </c>
      <c r="C152" s="3" t="s">
        <v>9</v>
      </c>
      <c r="D152" s="3" t="s">
        <v>191</v>
      </c>
      <c r="E152" s="3" t="s">
        <v>134</v>
      </c>
      <c r="F152" s="3" t="s">
        <v>56</v>
      </c>
    </row>
    <row r="153" spans="1:6">
      <c r="A153" s="6">
        <v>43831.408529351851</v>
      </c>
      <c r="B153" s="3" t="s">
        <v>124</v>
      </c>
      <c r="C153" s="3" t="s">
        <v>34</v>
      </c>
      <c r="D153" s="3" t="s">
        <v>15</v>
      </c>
      <c r="E153" s="3" t="s">
        <v>15</v>
      </c>
      <c r="F153" s="3" t="s">
        <v>36</v>
      </c>
    </row>
    <row r="154" spans="1:6">
      <c r="A154" s="6">
        <v>43831.411577673614</v>
      </c>
      <c r="B154" s="3" t="s">
        <v>220</v>
      </c>
      <c r="C154" s="3" t="s">
        <v>34</v>
      </c>
      <c r="D154" s="3" t="s">
        <v>13</v>
      </c>
      <c r="E154" s="3" t="s">
        <v>51</v>
      </c>
      <c r="F154" s="3" t="s">
        <v>28</v>
      </c>
    </row>
    <row r="155" spans="1:6">
      <c r="A155" s="6">
        <v>43831.419698032405</v>
      </c>
      <c r="B155" s="3" t="s">
        <v>119</v>
      </c>
      <c r="C155" s="3" t="s">
        <v>9</v>
      </c>
      <c r="D155" s="3" t="s">
        <v>191</v>
      </c>
      <c r="E155" s="3" t="s">
        <v>15</v>
      </c>
      <c r="F155" s="3" t="s">
        <v>134</v>
      </c>
    </row>
    <row r="156" spans="1:6">
      <c r="A156" s="6">
        <v>43831.522262094906</v>
      </c>
      <c r="B156" s="3" t="s">
        <v>108</v>
      </c>
      <c r="C156" s="3" t="s">
        <v>34</v>
      </c>
      <c r="D156" s="3" t="s">
        <v>134</v>
      </c>
      <c r="E156" s="3" t="s">
        <v>10</v>
      </c>
      <c r="F156" s="3" t="s">
        <v>200</v>
      </c>
    </row>
    <row r="157" spans="1:6">
      <c r="A157" s="6">
        <v>43831.627584907408</v>
      </c>
      <c r="B157" s="3" t="s">
        <v>221</v>
      </c>
      <c r="C157" s="3" t="s">
        <v>9</v>
      </c>
      <c r="D157" s="3" t="s">
        <v>191</v>
      </c>
      <c r="E157" s="3" t="s">
        <v>133</v>
      </c>
      <c r="F157" s="3" t="s">
        <v>134</v>
      </c>
    </row>
    <row r="158" spans="1:6">
      <c r="A158" s="6">
        <v>43831.72174241898</v>
      </c>
      <c r="B158" s="3" t="s">
        <v>159</v>
      </c>
      <c r="C158" s="3" t="s">
        <v>34</v>
      </c>
      <c r="D158" s="3" t="s">
        <v>8</v>
      </c>
      <c r="E158" s="3" t="s">
        <v>31</v>
      </c>
      <c r="F158" s="3" t="s">
        <v>30</v>
      </c>
    </row>
    <row r="159" spans="1:6">
      <c r="A159" s="6">
        <v>43831.722514733796</v>
      </c>
      <c r="B159" s="3" t="s">
        <v>222</v>
      </c>
      <c r="C159" s="3" t="s">
        <v>34</v>
      </c>
      <c r="D159" s="3" t="s">
        <v>30</v>
      </c>
      <c r="E159" s="3" t="s">
        <v>31</v>
      </c>
      <c r="F159" s="3" t="s">
        <v>51</v>
      </c>
    </row>
    <row r="160" spans="1:6">
      <c r="A160" s="6">
        <v>43831.723949895837</v>
      </c>
      <c r="B160" s="3" t="s">
        <v>117</v>
      </c>
      <c r="C160" s="3" t="s">
        <v>34</v>
      </c>
      <c r="D160" s="3" t="s">
        <v>7</v>
      </c>
      <c r="E160" s="3" t="s">
        <v>30</v>
      </c>
      <c r="F160" s="3" t="s">
        <v>51</v>
      </c>
    </row>
    <row r="161" spans="1:6">
      <c r="A161" s="6">
        <v>43831.761233090278</v>
      </c>
      <c r="B161" s="3" t="s">
        <v>223</v>
      </c>
      <c r="C161" s="3" t="s">
        <v>34</v>
      </c>
      <c r="D161" s="3" t="s">
        <v>137</v>
      </c>
      <c r="E161" s="3" t="s">
        <v>11</v>
      </c>
      <c r="F161" s="3" t="s">
        <v>133</v>
      </c>
    </row>
    <row r="162" spans="1:6">
      <c r="A162" s="6">
        <v>43831.787588460647</v>
      </c>
      <c r="B162" s="3" t="s">
        <v>97</v>
      </c>
      <c r="C162" s="3" t="s">
        <v>68</v>
      </c>
      <c r="D162" s="3" t="s">
        <v>17</v>
      </c>
      <c r="E162" s="3" t="s">
        <v>155</v>
      </c>
      <c r="F162" s="3" t="s">
        <v>15</v>
      </c>
    </row>
    <row r="163" spans="1:6">
      <c r="A163" s="6">
        <v>43831.81808837963</v>
      </c>
      <c r="B163" s="3" t="s">
        <v>49</v>
      </c>
      <c r="C163" s="3" t="s">
        <v>34</v>
      </c>
      <c r="D163" s="3" t="s">
        <v>134</v>
      </c>
      <c r="E163" s="3" t="s">
        <v>134</v>
      </c>
    </row>
    <row r="164" spans="1:6">
      <c r="A164" s="6">
        <v>43831.993924571754</v>
      </c>
      <c r="B164" s="3" t="s">
        <v>126</v>
      </c>
      <c r="C164" s="3" t="s">
        <v>34</v>
      </c>
      <c r="D164" s="3" t="s">
        <v>8</v>
      </c>
      <c r="E164" s="3" t="s">
        <v>62</v>
      </c>
      <c r="F164" s="3" t="s">
        <v>137</v>
      </c>
    </row>
    <row r="165" spans="1:6">
      <c r="A165" s="6">
        <v>43832.379661539351</v>
      </c>
      <c r="B165" s="3" t="s">
        <v>107</v>
      </c>
      <c r="C165" s="3" t="s">
        <v>68</v>
      </c>
      <c r="D165" s="3" t="s">
        <v>7</v>
      </c>
      <c r="E165" s="3" t="s">
        <v>73</v>
      </c>
      <c r="F165" s="3" t="s">
        <v>137</v>
      </c>
    </row>
    <row r="166" spans="1:6">
      <c r="A166" s="6">
        <v>43832.381941504631</v>
      </c>
      <c r="B166" s="3" t="s">
        <v>80</v>
      </c>
      <c r="C166" s="3" t="s">
        <v>68</v>
      </c>
      <c r="D166" s="3" t="s">
        <v>28</v>
      </c>
      <c r="E166" s="3" t="s">
        <v>7</v>
      </c>
      <c r="F166" s="3" t="s">
        <v>56</v>
      </c>
    </row>
    <row r="167" spans="1:6">
      <c r="A167" s="6">
        <v>43832.382634027774</v>
      </c>
      <c r="B167" s="3" t="s">
        <v>224</v>
      </c>
      <c r="C167" s="3" t="s">
        <v>69</v>
      </c>
      <c r="D167" s="3" t="s">
        <v>137</v>
      </c>
      <c r="E167" s="3" t="s">
        <v>20</v>
      </c>
      <c r="F167" s="3" t="s">
        <v>36</v>
      </c>
    </row>
    <row r="168" spans="1:6">
      <c r="A168" s="6">
        <v>43832.391715104168</v>
      </c>
      <c r="B168" s="3" t="s">
        <v>225</v>
      </c>
      <c r="C168" s="3" t="s">
        <v>193</v>
      </c>
      <c r="D168" s="3" t="s">
        <v>134</v>
      </c>
      <c r="E168" s="3" t="s">
        <v>11</v>
      </c>
      <c r="F168" s="3" t="s">
        <v>7</v>
      </c>
    </row>
    <row r="169" spans="1:6">
      <c r="A169" s="6">
        <v>43832.500281111112</v>
      </c>
      <c r="B169" s="3" t="s">
        <v>71</v>
      </c>
      <c r="C169" s="3" t="s">
        <v>68</v>
      </c>
      <c r="D169" s="3" t="s">
        <v>56</v>
      </c>
      <c r="E169" s="3" t="s">
        <v>191</v>
      </c>
      <c r="F169" s="3" t="s">
        <v>133</v>
      </c>
    </row>
    <row r="170" spans="1:6">
      <c r="A170" s="6">
        <v>43832.501181134256</v>
      </c>
      <c r="B170" s="3" t="s">
        <v>72</v>
      </c>
      <c r="C170" s="3" t="s">
        <v>69</v>
      </c>
      <c r="D170" s="3" t="s">
        <v>56</v>
      </c>
      <c r="E170" s="3" t="s">
        <v>73</v>
      </c>
      <c r="F170" s="3" t="s">
        <v>51</v>
      </c>
    </row>
    <row r="171" spans="1:6">
      <c r="A171" s="6">
        <v>43832.509835405093</v>
      </c>
      <c r="B171" s="3" t="s">
        <v>6</v>
      </c>
      <c r="C171" s="3" t="s">
        <v>193</v>
      </c>
      <c r="D171" s="3" t="s">
        <v>8</v>
      </c>
      <c r="E171" s="3" t="s">
        <v>7</v>
      </c>
      <c r="F171" s="3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4"/>
  <sheetViews>
    <sheetView workbookViewId="0"/>
  </sheetViews>
  <sheetFormatPr defaultColWidth="14.44140625" defaultRowHeight="15.75" customHeight="1"/>
  <sheetData>
    <row r="1" spans="1:26">
      <c r="A1" s="2" t="str">
        <f ca="1">IFERROR(__xludf.DUMMYFUNCTION("query('Form Responses 1'!B:F,""select * where C = 'trykosaurusCarnage' "",0)"),"Velociraptor")</f>
        <v>Velociraptor</v>
      </c>
      <c r="B1" s="2" t="str">
        <f ca="1">IFERROR(__xludf.DUMMYFUNCTION("""COMPUTED_VALUE"""),"trykosaurusCarnage")</f>
        <v>trykosaurusCarnage</v>
      </c>
      <c r="C1" s="2" t="str">
        <f ca="1">IFERROR(__xludf.DUMMYFUNCTION("""COMPUTED_VALUE"""),"Brachi")</f>
        <v>Brachi</v>
      </c>
      <c r="D1" s="2" t="str">
        <f ca="1">IFERROR(__xludf.DUMMYFUNCTION("""COMPUTED_VALUE"""),"Erlik")</f>
        <v>Erlik</v>
      </c>
      <c r="E1" s="2" t="str">
        <f ca="1">IFERROR(__xludf.DUMMYFUNCTION("""COMPUTED_VALUE"""),"Anky")</f>
        <v>Anky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 ca="1">IFERROR(__xludf.DUMMYFUNCTION("""COMPUTED_VALUE"""),"Scottemc")</f>
        <v>Scottemc</v>
      </c>
      <c r="B2" s="2" t="str">
        <f ca="1">IFERROR(__xludf.DUMMYFUNCTION("""COMPUTED_VALUE"""),"trykosaurusCarnage")</f>
        <v>trykosaurusCarnage</v>
      </c>
      <c r="C2" s="2" t="str">
        <f ca="1">IFERROR(__xludf.DUMMYFUNCTION("""COMPUTED_VALUE"""),"Carbo (turtle)")</f>
        <v>Carbo (turtle)</v>
      </c>
      <c r="D2" s="2" t="str">
        <f ca="1">IFERROR(__xludf.DUMMYFUNCTION("""COMPUTED_VALUE"""),"Anky")</f>
        <v>Anky</v>
      </c>
      <c r="E2" s="2" t="str">
        <f ca="1">IFERROR(__xludf.DUMMYFUNCTION("""COMPUTED_VALUE"""),"Kentro")</f>
        <v>Kentro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 ca="1">IFERROR(__xludf.DUMMYFUNCTION("""COMPUTED_VALUE"""),"Ornitholestes")</f>
        <v>Ornitholestes</v>
      </c>
      <c r="B3" s="2" t="str">
        <f ca="1">IFERROR(__xludf.DUMMYFUNCTION("""COMPUTED_VALUE"""),"trykosaurusCarnage")</f>
        <v>trykosaurusCarnage</v>
      </c>
      <c r="C3" s="2" t="str">
        <f ca="1">IFERROR(__xludf.DUMMYFUNCTION("""COMPUTED_VALUE"""),"Diplod")</f>
        <v>Diplod</v>
      </c>
      <c r="D3" s="2" t="str">
        <f ca="1">IFERROR(__xludf.DUMMYFUNCTION("""COMPUTED_VALUE"""),"Blue")</f>
        <v>Blue</v>
      </c>
      <c r="E3" s="2" t="str">
        <f ca="1">IFERROR(__xludf.DUMMYFUNCTION("""COMPUTED_VALUE"""),"Allo g2 (epic)")</f>
        <v>Allo g2 (epic)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 ca="1">IFERROR(__xludf.DUMMYFUNCTION("""COMPUTED_VALUE"""),"Mmcat1")</f>
        <v>Mmcat1</v>
      </c>
      <c r="B4" s="2" t="str">
        <f ca="1">IFERROR(__xludf.DUMMYFUNCTION("""COMPUTED_VALUE"""),"trykosaurusCarnage")</f>
        <v>trykosaurusCarnage</v>
      </c>
      <c r="C4" s="2" t="str">
        <f ca="1">IFERROR(__xludf.DUMMYFUNCTION("""COMPUTED_VALUE"""),"Grypo")</f>
        <v>Grypo</v>
      </c>
      <c r="D4" s="2" t="str">
        <f ca="1">IFERROR(__xludf.DUMMYFUNCTION("""COMPUTED_VALUE"""),"Erlik g2 (rare)")</f>
        <v>Erlik g2 (rare)</v>
      </c>
      <c r="E4" s="2" t="str">
        <f ca="1">IFERROR(__xludf.DUMMYFUNCTION("""COMPUTED_VALUE"""),"Anky")</f>
        <v>Anky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 ca="1">IFERROR(__xludf.DUMMYFUNCTION("""COMPUTED_VALUE"""),"Raspo42")</f>
        <v>Raspo42</v>
      </c>
      <c r="B5" s="2" t="str">
        <f ca="1">IFERROR(__xludf.DUMMYFUNCTION("""COMPUTED_VALUE"""),"trykosaurusCarnage")</f>
        <v>trykosaurusCarnage</v>
      </c>
      <c r="C5" s="2" t="str">
        <f ca="1">IFERROR(__xludf.DUMMYFUNCTION("""COMPUTED_VALUE"""),"Argentino")</f>
        <v>Argentino</v>
      </c>
      <c r="D5" s="2" t="str">
        <f ca="1">IFERROR(__xludf.DUMMYFUNCTION("""COMPUTED_VALUE"""),"Argentino")</f>
        <v>Argentino</v>
      </c>
      <c r="E5" s="2" t="str">
        <f ca="1">IFERROR(__xludf.DUMMYFUNCTION("""COMPUTED_VALUE"""),"")</f>
        <v/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 ca="1">IFERROR(__xludf.DUMMYFUNCTION("""COMPUTED_VALUE"""),"Professaurus")</f>
        <v>Professaurus</v>
      </c>
      <c r="B6" s="2" t="str">
        <f ca="1">IFERROR(__xludf.DUMMYFUNCTION("""COMPUTED_VALUE"""),"trykosaurusCarnage")</f>
        <v>trykosaurusCarnage</v>
      </c>
      <c r="C6" s="2" t="str">
        <f ca="1">IFERROR(__xludf.DUMMYFUNCTION("""COMPUTED_VALUE"""),"Blue")</f>
        <v>Blue</v>
      </c>
      <c r="D6" s="2" t="str">
        <f ca="1">IFERROR(__xludf.DUMMYFUNCTION("""COMPUTED_VALUE"""),"Brachi")</f>
        <v>Brachi</v>
      </c>
      <c r="E6" s="2" t="str">
        <f ca="1">IFERROR(__xludf.DUMMYFUNCTION("""COMPUTED_VALUE"""),"Diplod")</f>
        <v>Diplod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 ca="1">IFERROR(__xludf.DUMMYFUNCTION("""COMPUTED_VALUE"""),"Sonofagun ")</f>
        <v xml:space="preserve">Sonofagun </v>
      </c>
      <c r="B7" s="2" t="str">
        <f ca="1">IFERROR(__xludf.DUMMYFUNCTION("""COMPUTED_VALUE"""),"trykosaurusCarnage")</f>
        <v>trykosaurusCarnage</v>
      </c>
      <c r="C7" s="2" t="str">
        <f ca="1">IFERROR(__xludf.DUMMYFUNCTION("""COMPUTED_VALUE"""),"Carbo (turtle)")</f>
        <v>Carbo (turtle)</v>
      </c>
      <c r="D7" s="2" t="str">
        <f ca="1">IFERROR(__xludf.DUMMYFUNCTION("""COMPUTED_VALUE"""),"Carbo (turtle)")</f>
        <v>Carbo (turtle)</v>
      </c>
      <c r="E7" s="2" t="str">
        <f ca="1">IFERROR(__xludf.DUMMYFUNCTION("""COMPUTED_VALUE"""),"Carbo (turtle)")</f>
        <v>Carbo (turtle)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 ca="1">IFERROR(__xludf.DUMMYFUNCTION("""COMPUTED_VALUE"""),"Formannj")</f>
        <v>Formannj</v>
      </c>
      <c r="B8" s="2" t="str">
        <f ca="1">IFERROR(__xludf.DUMMYFUNCTION("""COMPUTED_VALUE"""),"trykosaurusCarnage")</f>
        <v>trykosaurusCarnage</v>
      </c>
      <c r="C8" s="2" t="str">
        <f ca="1">IFERROR(__xludf.DUMMYFUNCTION("""COMPUTED_VALUE"""),"Brachi")</f>
        <v>Brachi</v>
      </c>
      <c r="D8" s="2" t="str">
        <f ca="1">IFERROR(__xludf.DUMMYFUNCTION("""COMPUTED_VALUE"""),"Blue")</f>
        <v>Blue</v>
      </c>
      <c r="E8" s="2" t="str">
        <f ca="1">IFERROR(__xludf.DUMMYFUNCTION("""COMPUTED_VALUE"""),"Grypo")</f>
        <v>Grypo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 ca="1">IFERROR(__xludf.DUMMYFUNCTION("""COMPUTED_VALUE"""),"Piranha")</f>
        <v>Piranha</v>
      </c>
      <c r="B9" s="2" t="str">
        <f ca="1">IFERROR(__xludf.DUMMYFUNCTION("""COMPUTED_VALUE"""),"trykosaurusCarnage")</f>
        <v>trykosaurusCarnage</v>
      </c>
      <c r="C9" s="2" t="str">
        <f ca="1">IFERROR(__xludf.DUMMYFUNCTION("""COMPUTED_VALUE"""),"Carbo (turtle)")</f>
        <v>Carbo (turtle)</v>
      </c>
      <c r="D9" s="2" t="str">
        <f ca="1">IFERROR(__xludf.DUMMYFUNCTION("""COMPUTED_VALUE"""),"Bary g2 (rare)")</f>
        <v>Bary g2 (rare)</v>
      </c>
      <c r="E9" s="2" t="str">
        <f ca="1">IFERROR(__xludf.DUMMYFUNCTION("""COMPUTED_VALUE"""),"")</f>
        <v/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 ca="1">IFERROR(__xludf.DUMMYFUNCTION("""COMPUTED_VALUE"""),"NC0gnit0")</f>
        <v>NC0gnit0</v>
      </c>
      <c r="B10" s="2" t="str">
        <f ca="1">IFERROR(__xludf.DUMMYFUNCTION("""COMPUTED_VALUE"""),"trykosaurusCarnage")</f>
        <v>trykosaurusCarnage</v>
      </c>
      <c r="C10" s="2" t="str">
        <f ca="1">IFERROR(__xludf.DUMMYFUNCTION("""COMPUTED_VALUE"""),"TRex")</f>
        <v>TRex</v>
      </c>
      <c r="D10" s="2" t="str">
        <f ca="1">IFERROR(__xludf.DUMMYFUNCTION("""COMPUTED_VALUE"""),"Anky")</f>
        <v>Anky</v>
      </c>
      <c r="E10" s="2" t="str">
        <f ca="1">IFERROR(__xludf.DUMMYFUNCTION("""COMPUTED_VALUE"""),"Kentro")</f>
        <v>Kentro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 ca="1">IFERROR(__xludf.DUMMYFUNCTION("""COMPUTED_VALUE"""),"enrybkram")</f>
        <v>enrybkram</v>
      </c>
      <c r="B11" s="2" t="str">
        <f ca="1">IFERROR(__xludf.DUMMYFUNCTION("""COMPUTED_VALUE"""),"trykosaurusCarnage")</f>
        <v>trykosaurusCarnage</v>
      </c>
      <c r="C11" s="2" t="str">
        <f ca="1">IFERROR(__xludf.DUMMYFUNCTION("""COMPUTED_VALUE"""),"TRex")</f>
        <v>TRex</v>
      </c>
      <c r="D11" s="2" t="str">
        <f ca="1">IFERROR(__xludf.DUMMYFUNCTION("""COMPUTED_VALUE"""),"Argentino")</f>
        <v>Argentino</v>
      </c>
      <c r="E11" s="2" t="str">
        <f ca="1">IFERROR(__xludf.DUMMYFUNCTION("""COMPUTED_VALUE"""),"Nasuto")</f>
        <v>Nasuto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 ca="1">IFERROR(__xludf.DUMMYFUNCTION("""COMPUTED_VALUE"""),"Nightfall")</f>
        <v>Nightfall</v>
      </c>
      <c r="B12" s="2" t="str">
        <f ca="1">IFERROR(__xludf.DUMMYFUNCTION("""COMPUTED_VALUE"""),"trykosaurusCarnage")</f>
        <v>trykosaurusCarnage</v>
      </c>
      <c r="C12" s="2" t="str">
        <f ca="1">IFERROR(__xludf.DUMMYFUNCTION("""COMPUTED_VALUE"""),"Brachi")</f>
        <v>Brachi</v>
      </c>
      <c r="D12" s="2" t="str">
        <f ca="1">IFERROR(__xludf.DUMMYFUNCTION("""COMPUTED_VALUE"""),"Pyro")</f>
        <v>Pyro</v>
      </c>
      <c r="E12" s="2" t="str">
        <f ca="1">IFERROR(__xludf.DUMMYFUNCTION("""COMPUTED_VALUE"""),"Irri")</f>
        <v>Irri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 ca="1">IFERROR(__xludf.DUMMYFUNCTION("""COMPUTED_VALUE"""),"Celticdragon ")</f>
        <v xml:space="preserve">Celticdragon </v>
      </c>
      <c r="B13" s="2" t="str">
        <f ca="1">IFERROR(__xludf.DUMMYFUNCTION("""COMPUTED_VALUE"""),"trykosaurusCarnage")</f>
        <v>trykosaurusCarnage</v>
      </c>
      <c r="C13" s="2" t="str">
        <f ca="1">IFERROR(__xludf.DUMMYFUNCTION("""COMPUTED_VALUE"""),"Secodonto")</f>
        <v>Secodonto</v>
      </c>
      <c r="D13" s="2" t="str">
        <f ca="1">IFERROR(__xludf.DUMMYFUNCTION("""COMPUTED_VALUE"""),"Brachi")</f>
        <v>Brachi</v>
      </c>
      <c r="E13" s="2" t="str">
        <f ca="1">IFERROR(__xludf.DUMMYFUNCTION("""COMPUTED_VALUE"""),"Secodonto")</f>
        <v>Secodonto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 ca="1">IFERROR(__xludf.DUMMYFUNCTION("""COMPUTED_VALUE"""),"MaskedIntruder")</f>
        <v>MaskedIntruder</v>
      </c>
      <c r="B14" s="2" t="str">
        <f ca="1">IFERROR(__xludf.DUMMYFUNCTION("""COMPUTED_VALUE"""),"trykosaurusCarnage")</f>
        <v>trykosaurusCarnage</v>
      </c>
      <c r="C14" s="2" t="str">
        <f ca="1">IFERROR(__xludf.DUMMYFUNCTION("""COMPUTED_VALUE"""),"Blue")</f>
        <v>Blue</v>
      </c>
      <c r="D14" s="2" t="str">
        <f ca="1">IFERROR(__xludf.DUMMYFUNCTION("""COMPUTED_VALUE"""),"Brachi")</f>
        <v>Brachi</v>
      </c>
      <c r="E14" s="2" t="str">
        <f ca="1">IFERROR(__xludf.DUMMYFUNCTION("""COMPUTED_VALUE"""),"Secodonto")</f>
        <v>Secodonto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 ca="1">IFERROR(__xludf.DUMMYFUNCTION("""COMPUTED_VALUE"""),"Locke311")</f>
        <v>Locke311</v>
      </c>
      <c r="B15" s="2" t="str">
        <f ca="1">IFERROR(__xludf.DUMMYFUNCTION("""COMPUTED_VALUE"""),"trykosaurusCarnage")</f>
        <v>trykosaurusCarnage</v>
      </c>
      <c r="C15" s="2" t="str">
        <f ca="1">IFERROR(__xludf.DUMMYFUNCTION("""COMPUTED_VALUE"""),"Carbo (turtle)")</f>
        <v>Carbo (turtle)</v>
      </c>
      <c r="D15" s="2" t="str">
        <f ca="1">IFERROR(__xludf.DUMMYFUNCTION("""COMPUTED_VALUE"""),"Smilo")</f>
        <v>Smilo</v>
      </c>
      <c r="E15" s="2" t="str">
        <f ca="1">IFERROR(__xludf.DUMMYFUNCTION("""COMPUTED_VALUE"""),"Pachy")</f>
        <v>Pachy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tr">
        <f ca="1">IFERROR(__xludf.DUMMYFUNCTION("""COMPUTED_VALUE"""),"Strikeforce007")</f>
        <v>Strikeforce007</v>
      </c>
      <c r="B16" s="2" t="str">
        <f ca="1">IFERROR(__xludf.DUMMYFUNCTION("""COMPUTED_VALUE"""),"trykosaurusCarnage")</f>
        <v>trykosaurusCarnage</v>
      </c>
      <c r="C16" s="2" t="str">
        <f ca="1">IFERROR(__xludf.DUMMYFUNCTION("""COMPUTED_VALUE"""),"Sino")</f>
        <v>Sino</v>
      </c>
      <c r="D16" s="2" t="str">
        <f ca="1">IFERROR(__xludf.DUMMYFUNCTION("""COMPUTED_VALUE"""),"TRex")</f>
        <v>TRex</v>
      </c>
      <c r="E16" s="2" t="str">
        <f ca="1">IFERROR(__xludf.DUMMYFUNCTION("""COMPUTED_VALUE"""),"Dime")</f>
        <v>Dime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tr">
        <f ca="1">IFERROR(__xludf.DUMMYFUNCTION("""COMPUTED_VALUE"""),"Alslayer")</f>
        <v>Alslayer</v>
      </c>
      <c r="B17" s="2" t="str">
        <f ca="1">IFERROR(__xludf.DUMMYFUNCTION("""COMPUTED_VALUE"""),"trykosaurusCarnage")</f>
        <v>trykosaurusCarnage</v>
      </c>
      <c r="C17" s="2" t="str">
        <f ca="1">IFERROR(__xludf.DUMMYFUNCTION("""COMPUTED_VALUE"""),"Carbo (turtle)")</f>
        <v>Carbo (turtle)</v>
      </c>
      <c r="D17" s="2" t="str">
        <f ca="1">IFERROR(__xludf.DUMMYFUNCTION("""COMPUTED_VALUE"""),"Anky")</f>
        <v>Anky</v>
      </c>
      <c r="E17" s="2" t="str">
        <f ca="1">IFERROR(__xludf.DUMMYFUNCTION("""COMPUTED_VALUE"""),"Kentro")</f>
        <v>Kentro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tr">
        <f ca="1">IFERROR(__xludf.DUMMYFUNCTION("""COMPUTED_VALUE"""),"FocFoo")</f>
        <v>FocFoo</v>
      </c>
      <c r="B18" s="2" t="str">
        <f ca="1">IFERROR(__xludf.DUMMYFUNCTION("""COMPUTED_VALUE"""),"trykosaurusCarnage")</f>
        <v>trykosaurusCarnage</v>
      </c>
      <c r="C18" s="2" t="str">
        <f ca="1">IFERROR(__xludf.DUMMYFUNCTION("""COMPUTED_VALUE"""),"Brachi")</f>
        <v>Brachi</v>
      </c>
      <c r="D18" s="2" t="str">
        <f ca="1">IFERROR(__xludf.DUMMYFUNCTION("""COMPUTED_VALUE"""),"Echo")</f>
        <v>Echo</v>
      </c>
      <c r="E18" s="2" t="str">
        <f ca="1">IFERROR(__xludf.DUMMYFUNCTION("""COMPUTED_VALUE"""),"Argentino")</f>
        <v>Argentino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tr">
        <f ca="1">IFERROR(__xludf.DUMMYFUNCTION("""COMPUTED_VALUE"""),"CanYaDigIt")</f>
        <v>CanYaDigIt</v>
      </c>
      <c r="B19" s="2" t="str">
        <f ca="1">IFERROR(__xludf.DUMMYFUNCTION("""COMPUTED_VALUE"""),"trykosaurusCarnage")</f>
        <v>trykosaurusCarnage</v>
      </c>
      <c r="C19" s="2" t="str">
        <f ca="1">IFERROR(__xludf.DUMMYFUNCTION("""COMPUTED_VALUE"""),"Argentino")</f>
        <v>Argentino</v>
      </c>
      <c r="D19" s="2" t="str">
        <f ca="1">IFERROR(__xludf.DUMMYFUNCTION("""COMPUTED_VALUE"""),"Carbo (turtle)")</f>
        <v>Carbo (turtle)</v>
      </c>
      <c r="E19" s="2" t="str">
        <f ca="1">IFERROR(__xludf.DUMMYFUNCTION("""COMPUTED_VALUE"""),"Erlik g2 (rare)")</f>
        <v>Erlik g2 (rare)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tr">
        <f ca="1">IFERROR(__xludf.DUMMYFUNCTION("""COMPUTED_VALUE"""),"Jrey7499")</f>
        <v>Jrey7499</v>
      </c>
      <c r="B20" s="2" t="str">
        <f ca="1">IFERROR(__xludf.DUMMYFUNCTION("""COMPUTED_VALUE"""),"trykosaurusCarnage")</f>
        <v>trykosaurusCarnage</v>
      </c>
      <c r="C20" s="2" t="str">
        <f ca="1">IFERROR(__xludf.DUMMYFUNCTION("""COMPUTED_VALUE"""),"TRex")</f>
        <v>TRex</v>
      </c>
      <c r="D20" s="2" t="str">
        <f ca="1">IFERROR(__xludf.DUMMYFUNCTION("""COMPUTED_VALUE"""),"Erlik (epic)")</f>
        <v>Erlik (epic)</v>
      </c>
      <c r="E20" s="2" t="str">
        <f ca="1">IFERROR(__xludf.DUMMYFUNCTION("""COMPUTED_VALUE"""),"Argentino")</f>
        <v>Argentino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tr">
        <f ca="1">IFERROR(__xludf.DUMMYFUNCTION("""COMPUTED_VALUE"""),"Black angel")</f>
        <v>Black angel</v>
      </c>
      <c r="B21" s="2" t="str">
        <f ca="1">IFERROR(__xludf.DUMMYFUNCTION("""COMPUTED_VALUE"""),"trykosaurusCarnage")</f>
        <v>trykosaurusCarnage</v>
      </c>
      <c r="C21" s="2" t="str">
        <f ca="1">IFERROR(__xludf.DUMMYFUNCTION("""COMPUTED_VALUE"""),"Smilo")</f>
        <v>Smilo</v>
      </c>
      <c r="D21" s="2" t="str">
        <f ca="1">IFERROR(__xludf.DUMMYFUNCTION("""COMPUTED_VALUE"""),"Sino")</f>
        <v>Sino</v>
      </c>
      <c r="E21" s="2" t="str">
        <f ca="1">IFERROR(__xludf.DUMMYFUNCTION("""COMPUTED_VALUE"""),"Blue")</f>
        <v>Blue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tr">
        <f ca="1">IFERROR(__xludf.DUMMYFUNCTION("""COMPUTED_VALUE"""),"Bransontx ")</f>
        <v xml:space="preserve">Bransontx </v>
      </c>
      <c r="B22" s="2" t="str">
        <f ca="1">IFERROR(__xludf.DUMMYFUNCTION("""COMPUTED_VALUE"""),"trykosaurusCarnage")</f>
        <v>trykosaurusCarnage</v>
      </c>
      <c r="C22" s="2" t="str">
        <f ca="1">IFERROR(__xludf.DUMMYFUNCTION("""COMPUTED_VALUE"""),"Spino g2 (epic)")</f>
        <v>Spino g2 (epic)</v>
      </c>
      <c r="D22" s="2" t="str">
        <f ca="1">IFERROR(__xludf.DUMMYFUNCTION("""COMPUTED_VALUE"""),"Erlik g2 (rare)")</f>
        <v>Erlik g2 (rare)</v>
      </c>
      <c r="E22" s="2" t="str">
        <f ca="1">IFERROR(__xludf.DUMMYFUNCTION("""COMPUTED_VALUE"""),"TRex")</f>
        <v>TRex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tr">
        <f ca="1">IFERROR(__xludf.DUMMYFUNCTION("""COMPUTED_VALUE"""),"StoneCutter")</f>
        <v>StoneCutter</v>
      </c>
      <c r="B23" s="2" t="str">
        <f ca="1">IFERROR(__xludf.DUMMYFUNCTION("""COMPUTED_VALUE"""),"trykosaurusCarnage")</f>
        <v>trykosaurusCarnage</v>
      </c>
      <c r="C23" s="2" t="str">
        <f ca="1">IFERROR(__xludf.DUMMYFUNCTION("""COMPUTED_VALUE"""),"Brachi")</f>
        <v>Brachi</v>
      </c>
      <c r="D23" s="2" t="str">
        <f ca="1">IFERROR(__xludf.DUMMYFUNCTION("""COMPUTED_VALUE"""),"Carbo (turtle)")</f>
        <v>Carbo (turtle)</v>
      </c>
      <c r="E23" s="2" t="str">
        <f ca="1">IFERROR(__xludf.DUMMYFUNCTION("""COMPUTED_VALUE"""),"Blue")</f>
        <v>Blue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tr">
        <f ca="1">IFERROR(__xludf.DUMMYFUNCTION("""COMPUTED_VALUE"""),"MyBaby")</f>
        <v>MyBaby</v>
      </c>
      <c r="B24" s="2" t="str">
        <f ca="1">IFERROR(__xludf.DUMMYFUNCTION("""COMPUTED_VALUE"""),"trykosaurusCarnage")</f>
        <v>trykosaurusCarnage</v>
      </c>
      <c r="C24" s="2" t="str">
        <f ca="1">IFERROR(__xludf.DUMMYFUNCTION("""COMPUTED_VALUE"""),"Maia")</f>
        <v>Maia</v>
      </c>
      <c r="D24" s="2" t="str">
        <f ca="1">IFERROR(__xludf.DUMMYFUNCTION("""COMPUTED_VALUE"""),"Maia")</f>
        <v>Maia</v>
      </c>
      <c r="E24" s="2" t="str">
        <f ca="1">IFERROR(__xludf.DUMMYFUNCTION("""COMPUTED_VALUE"""),"")</f>
        <v/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tr">
        <f ca="1">IFERROR(__xludf.DUMMYFUNCTION("""COMPUTED_VALUE"""),"UGotRinexed ")</f>
        <v xml:space="preserve">UGotRinexed </v>
      </c>
      <c r="B25" s="2" t="str">
        <f ca="1">IFERROR(__xludf.DUMMYFUNCTION("""COMPUTED_VALUE"""),"trykosaurusCarnage")</f>
        <v>trykosaurusCarnage</v>
      </c>
      <c r="C25" s="2" t="str">
        <f ca="1">IFERROR(__xludf.DUMMYFUNCTION("""COMPUTED_VALUE"""),"Carbo (turtle)")</f>
        <v>Carbo (turtle)</v>
      </c>
      <c r="D25" s="2" t="str">
        <f ca="1">IFERROR(__xludf.DUMMYFUNCTION("""COMPUTED_VALUE"""),"TRex")</f>
        <v>TRex</v>
      </c>
      <c r="E25" s="2" t="str">
        <f ca="1">IFERROR(__xludf.DUMMYFUNCTION("""COMPUTED_VALUE"""),"Nasuto")</f>
        <v>Nasuto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tr">
        <f ca="1">IFERROR(__xludf.DUMMYFUNCTION("""COMPUTED_VALUE"""),"chreden")</f>
        <v>chreden</v>
      </c>
      <c r="B26" s="2" t="str">
        <f ca="1">IFERROR(__xludf.DUMMYFUNCTION("""COMPUTED_VALUE"""),"trykosaurusCarnage")</f>
        <v>trykosaurusCarnage</v>
      </c>
      <c r="C26" s="2" t="str">
        <f ca="1">IFERROR(__xludf.DUMMYFUNCTION("""COMPUTED_VALUE"""),"Grypo")</f>
        <v>Grypo</v>
      </c>
      <c r="D26" s="2" t="str">
        <f ca="1">IFERROR(__xludf.DUMMYFUNCTION("""COMPUTED_VALUE"""),"Erlik (epic)")</f>
        <v>Erlik (epic)</v>
      </c>
      <c r="E26" s="2" t="str">
        <f ca="1">IFERROR(__xludf.DUMMYFUNCTION("""COMPUTED_VALUE"""),"Dime")</f>
        <v>Dime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tr">
        <f ca="1">IFERROR(__xludf.DUMMYFUNCTION("""COMPUTED_VALUE"""),"alexander")</f>
        <v>alexander</v>
      </c>
      <c r="B27" s="2" t="str">
        <f ca="1">IFERROR(__xludf.DUMMYFUNCTION("""COMPUTED_VALUE"""),"trykosaurusCarnage")</f>
        <v>trykosaurusCarnage</v>
      </c>
      <c r="C27" s="2" t="str">
        <f ca="1">IFERROR(__xludf.DUMMYFUNCTION("""COMPUTED_VALUE"""),"TRex")</f>
        <v>TRex</v>
      </c>
      <c r="D27" s="2" t="str">
        <f ca="1">IFERROR(__xludf.DUMMYFUNCTION("""COMPUTED_VALUE"""),"Erlik (epic)")</f>
        <v>Erlik (epic)</v>
      </c>
      <c r="E27" s="2" t="str">
        <f ca="1">IFERROR(__xludf.DUMMYFUNCTION("""COMPUTED_VALUE"""),"Anky")</f>
        <v>Anky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tr">
        <f ca="1">IFERROR(__xludf.DUMMYFUNCTION("""COMPUTED_VALUE"""),"TRas")</f>
        <v>TRas</v>
      </c>
      <c r="B28" s="2" t="str">
        <f ca="1">IFERROR(__xludf.DUMMYFUNCTION("""COMPUTED_VALUE"""),"trykosaurusCarnage")</f>
        <v>trykosaurusCarnage</v>
      </c>
      <c r="C28" s="2" t="str">
        <f ca="1">IFERROR(__xludf.DUMMYFUNCTION("""COMPUTED_VALUE"""),"Wuerho")</f>
        <v>Wuerho</v>
      </c>
      <c r="D28" s="2" t="str">
        <f ca="1">IFERROR(__xludf.DUMMYFUNCTION("""COMPUTED_VALUE"""),"Wuerho")</f>
        <v>Wuerho</v>
      </c>
      <c r="E28" s="2" t="str">
        <f ca="1">IFERROR(__xludf.DUMMYFUNCTION("""COMPUTED_VALUE"""),"")</f>
        <v/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tr">
        <f ca="1">IFERROR(__xludf.DUMMYFUNCTION("""COMPUTED_VALUE"""),"Frannylikesfigs")</f>
        <v>Frannylikesfigs</v>
      </c>
      <c r="B29" s="2" t="str">
        <f ca="1">IFERROR(__xludf.DUMMYFUNCTION("""COMPUTED_VALUE"""),"trykosaurusCarnage")</f>
        <v>trykosaurusCarnage</v>
      </c>
      <c r="C29" s="2" t="str">
        <f ca="1">IFERROR(__xludf.DUMMYFUNCTION("""COMPUTED_VALUE"""),"Wuerho")</f>
        <v>Wuerho</v>
      </c>
      <c r="D29" s="2" t="str">
        <f ca="1">IFERROR(__xludf.DUMMYFUNCTION("""COMPUTED_VALUE"""),"Wuerho")</f>
        <v>Wuerho</v>
      </c>
      <c r="E29" s="2" t="str">
        <f ca="1">IFERROR(__xludf.DUMMYFUNCTION("""COMPUTED_VALUE"""),"")</f>
        <v/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tr">
        <f ca="1">IFERROR(__xludf.DUMMYFUNCTION("""COMPUTED_VALUE"""),"unreaimistake")</f>
        <v>unreaimistake</v>
      </c>
      <c r="B30" s="2" t="str">
        <f ca="1">IFERROR(__xludf.DUMMYFUNCTION("""COMPUTED_VALUE"""),"trykosaurusCarnage")</f>
        <v>trykosaurusCarnage</v>
      </c>
      <c r="C30" s="2" t="str">
        <f ca="1">IFERROR(__xludf.DUMMYFUNCTION("""COMPUTED_VALUE"""),"Blue")</f>
        <v>Blue</v>
      </c>
      <c r="D30" s="2" t="str">
        <f ca="1">IFERROR(__xludf.DUMMYFUNCTION("""COMPUTED_VALUE"""),"Brachi")</f>
        <v>Brachi</v>
      </c>
      <c r="E30" s="2" t="str">
        <f ca="1">IFERROR(__xludf.DUMMYFUNCTION("""COMPUTED_VALUE"""),"Maia")</f>
        <v>Maia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4" t="str">
        <f ca="1">IFERROR(__xludf.DUMMYFUNCTION("""COMPUTED_VALUE"""),"Scottemc")</f>
        <v>Scottemc</v>
      </c>
      <c r="B31" s="4" t="str">
        <f ca="1">IFERROR(__xludf.DUMMYFUNCTION("""COMPUTED_VALUE"""),"trykosaurusCarnage")</f>
        <v>trykosaurusCarnage</v>
      </c>
      <c r="C31" s="4" t="str">
        <f ca="1">IFERROR(__xludf.DUMMYFUNCTION("""COMPUTED_VALUE"""),"Woolly Mammoth")</f>
        <v>Woolly Mammoth</v>
      </c>
      <c r="D31" s="4" t="str">
        <f ca="1">IFERROR(__xludf.DUMMYFUNCTION("""COMPUTED_VALUE"""),"Woolly Rhino")</f>
        <v>Woolly Rhino</v>
      </c>
      <c r="E31" s="4" t="str">
        <f ca="1">IFERROR(__xludf.DUMMYFUNCTION("""COMPUTED_VALUE"""),"Carbo (turtle)")</f>
        <v>Carbo (turtle)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tr">
        <f ca="1">IFERROR(__xludf.DUMMYFUNCTION("""COMPUTED_VALUE"""),"enrybkram")</f>
        <v>enrybkram</v>
      </c>
      <c r="B32" s="4" t="str">
        <f ca="1">IFERROR(__xludf.DUMMYFUNCTION("""COMPUTED_VALUE"""),"trykosaurusCarnage")</f>
        <v>trykosaurusCarnage</v>
      </c>
      <c r="C32" s="4" t="str">
        <f ca="1">IFERROR(__xludf.DUMMYFUNCTION("""COMPUTED_VALUE"""),"Argentino")</f>
        <v>Argentino</v>
      </c>
      <c r="D32" s="4" t="str">
        <f ca="1">IFERROR(__xludf.DUMMYFUNCTION("""COMPUTED_VALUE"""),"TRex")</f>
        <v>TRex</v>
      </c>
      <c r="E32" s="4" t="str">
        <f ca="1">IFERROR(__xludf.DUMMYFUNCTION("""COMPUTED_VALUE"""),"Woolly Rhino")</f>
        <v>Woolly Rhino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 t="str">
        <f ca="1">IFERROR(__xludf.DUMMYFUNCTION("""COMPUTED_VALUE"""),"Roarranatron")</f>
        <v>Roarranatron</v>
      </c>
      <c r="B33" s="4" t="str">
        <f ca="1">IFERROR(__xludf.DUMMYFUNCTION("""COMPUTED_VALUE"""),"trykosaurusCarnage")</f>
        <v>trykosaurusCarnage</v>
      </c>
      <c r="C33" s="4" t="str">
        <f ca="1">IFERROR(__xludf.DUMMYFUNCTION("""COMPUTED_VALUE"""),"Wuerho")</f>
        <v>Wuerho</v>
      </c>
      <c r="D33" s="4" t="str">
        <f ca="1">IFERROR(__xludf.DUMMYFUNCTION("""COMPUTED_VALUE"""),"Puru")</f>
        <v>Puru</v>
      </c>
      <c r="E33" s="4" t="str">
        <f ca="1">IFERROR(__xludf.DUMMYFUNCTION("""COMPUTED_VALUE"""),"Allo g2 (epic)")</f>
        <v>Allo g2 (epic)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tr">
        <f ca="1">IFERROR(__xludf.DUMMYFUNCTION("""COMPUTED_VALUE"""),"Piranha")</f>
        <v>Piranha</v>
      </c>
      <c r="B34" s="4" t="str">
        <f ca="1">IFERROR(__xludf.DUMMYFUNCTION("""COMPUTED_VALUE"""),"trykosaurusCarnage")</f>
        <v>trykosaurusCarnage</v>
      </c>
      <c r="C34" s="4" t="str">
        <f ca="1">IFERROR(__xludf.DUMMYFUNCTION("""COMPUTED_VALUE"""),"Quetz")</f>
        <v>Quetz</v>
      </c>
      <c r="D34" s="4" t="str">
        <f ca="1">IFERROR(__xludf.DUMMYFUNCTION("""COMPUTED_VALUE"""),"Quetz")</f>
        <v>Quetz</v>
      </c>
      <c r="E34" s="4" t="str">
        <f ca="1">IFERROR(__xludf.DUMMYFUNCTION("""COMPUTED_VALUE"""),"")</f>
        <v/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tr">
        <f ca="1">IFERROR(__xludf.DUMMYFUNCTION("""COMPUTED_VALUE"""),"Alslayer")</f>
        <v>Alslayer</v>
      </c>
      <c r="B35" s="4" t="str">
        <f ca="1">IFERROR(__xludf.DUMMYFUNCTION("""COMPUTED_VALUE"""),"trykosaurusCarnage")</f>
        <v>trykosaurusCarnage</v>
      </c>
      <c r="C35" s="4" t="str">
        <f ca="1">IFERROR(__xludf.DUMMYFUNCTION("""COMPUTED_VALUE"""),"Quetz")</f>
        <v>Quetz</v>
      </c>
      <c r="D35" s="4" t="str">
        <f ca="1">IFERROR(__xludf.DUMMYFUNCTION("""COMPUTED_VALUE"""),"Anky")</f>
        <v>Anky</v>
      </c>
      <c r="E35" s="4" t="str">
        <f ca="1">IFERROR(__xludf.DUMMYFUNCTION("""COMPUTED_VALUE"""),"Kentro")</f>
        <v>Kentro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tr">
        <f ca="1">IFERROR(__xludf.DUMMYFUNCTION("""COMPUTED_VALUE"""),"Mikey")</f>
        <v>Mikey</v>
      </c>
      <c r="B36" s="4" t="str">
        <f ca="1">IFERROR(__xludf.DUMMYFUNCTION("""COMPUTED_VALUE"""),"trykosaurusCarnage")</f>
        <v>trykosaurusCarnage</v>
      </c>
      <c r="C36" s="4" t="str">
        <f ca="1">IFERROR(__xludf.DUMMYFUNCTION("""COMPUTED_VALUE"""),"Quetz")</f>
        <v>Quetz</v>
      </c>
      <c r="D36" s="4" t="str">
        <f ca="1">IFERROR(__xludf.DUMMYFUNCTION("""COMPUTED_VALUE"""),"Erlik (epic)")</f>
        <v>Erlik (epic)</v>
      </c>
      <c r="E36" s="4" t="str">
        <f ca="1">IFERROR(__xludf.DUMMYFUNCTION("""COMPUTED_VALUE"""),"Proceratosaurus")</f>
        <v>Proceratosaurus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tr">
        <f ca="1">IFERROR(__xludf.DUMMYFUNCTION("""COMPUTED_VALUE"""),"Mmcat1 ")</f>
        <v xml:space="preserve">Mmcat1 </v>
      </c>
      <c r="B37" s="4" t="str">
        <f ca="1">IFERROR(__xludf.DUMMYFUNCTION("""COMPUTED_VALUE"""),"trykosaurusCarnage")</f>
        <v>trykosaurusCarnage</v>
      </c>
      <c r="C37" s="4" t="str">
        <f ca="1">IFERROR(__xludf.DUMMYFUNCTION("""COMPUTED_VALUE"""),"Quetz")</f>
        <v>Quetz</v>
      </c>
      <c r="D37" s="4" t="str">
        <f ca="1">IFERROR(__xludf.DUMMYFUNCTION("""COMPUTED_VALUE"""),"Grypo")</f>
        <v>Grypo</v>
      </c>
      <c r="E37" s="4" t="str">
        <f ca="1">IFERROR(__xludf.DUMMYFUNCTION("""COMPUTED_VALUE"""),"Anky")</f>
        <v>Anky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tr">
        <f ca="1">IFERROR(__xludf.DUMMYFUNCTION("""COMPUTED_VALUE"""),"Formannj")</f>
        <v>Formannj</v>
      </c>
      <c r="B38" s="4" t="str">
        <f ca="1">IFERROR(__xludf.DUMMYFUNCTION("""COMPUTED_VALUE"""),"trykosaurusCarnage")</f>
        <v>trykosaurusCarnage</v>
      </c>
      <c r="C38" s="4" t="str">
        <f ca="1">IFERROR(__xludf.DUMMYFUNCTION("""COMPUTED_VALUE"""),"Maia")</f>
        <v>Maia</v>
      </c>
      <c r="D38" s="4" t="str">
        <f ca="1">IFERROR(__xludf.DUMMYFUNCTION("""COMPUTED_VALUE"""),"Brachi")</f>
        <v>Brachi</v>
      </c>
      <c r="E38" s="4" t="str">
        <f ca="1">IFERROR(__xludf.DUMMYFUNCTION("""COMPUTED_VALUE"""),"")</f>
        <v/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tr">
        <f ca="1">IFERROR(__xludf.DUMMYFUNCTION("""COMPUTED_VALUE"""),"MaskedIntruder")</f>
        <v>MaskedIntruder</v>
      </c>
      <c r="B39" s="4" t="str">
        <f ca="1">IFERROR(__xludf.DUMMYFUNCTION("""COMPUTED_VALUE"""),"trykosaurusCarnage")</f>
        <v>trykosaurusCarnage</v>
      </c>
      <c r="C39" s="4" t="str">
        <f ca="1">IFERROR(__xludf.DUMMYFUNCTION("""COMPUTED_VALUE"""),"Quetz")</f>
        <v>Quetz</v>
      </c>
      <c r="D39" s="4" t="str">
        <f ca="1">IFERROR(__xludf.DUMMYFUNCTION("""COMPUTED_VALUE"""),"Blue")</f>
        <v>Blue</v>
      </c>
      <c r="E39" s="4" t="str">
        <f ca="1">IFERROR(__xludf.DUMMYFUNCTION("""COMPUTED_VALUE"""),"Woolly Mammoth")</f>
        <v>Woolly Mammoth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 t="str">
        <f ca="1">IFERROR(__xludf.DUMMYFUNCTION("""COMPUTED_VALUE"""),"FoxFoo")</f>
        <v>FoxFoo</v>
      </c>
      <c r="B40" s="4" t="str">
        <f ca="1">IFERROR(__xludf.DUMMYFUNCTION("""COMPUTED_VALUE"""),"trykosaurusCarnage")</f>
        <v>trykosaurusCarnage</v>
      </c>
      <c r="C40" s="4" t="str">
        <f ca="1">IFERROR(__xludf.DUMMYFUNCTION("""COMPUTED_VALUE"""),"Quetz")</f>
        <v>Quetz</v>
      </c>
      <c r="D40" s="4" t="str">
        <f ca="1">IFERROR(__xludf.DUMMYFUNCTION("""COMPUTED_VALUE"""),"Brachi")</f>
        <v>Brachi</v>
      </c>
      <c r="E40" s="4" t="str">
        <f ca="1">IFERROR(__xludf.DUMMYFUNCTION("""COMPUTED_VALUE"""),"Argentino")</f>
        <v>Argentino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tr">
        <f ca="1">IFERROR(__xludf.DUMMYFUNCTION("""COMPUTED_VALUE"""),"Ornitholestes")</f>
        <v>Ornitholestes</v>
      </c>
      <c r="B41" s="4" t="str">
        <f ca="1">IFERROR(__xludf.DUMMYFUNCTION("""COMPUTED_VALUE"""),"trykosaurusCarnage")</f>
        <v>trykosaurusCarnage</v>
      </c>
      <c r="C41" s="4" t="str">
        <f ca="1">IFERROR(__xludf.DUMMYFUNCTION("""COMPUTED_VALUE"""),"Diplod")</f>
        <v>Diplod</v>
      </c>
      <c r="D41" s="4" t="str">
        <f ca="1">IFERROR(__xludf.DUMMYFUNCTION("""COMPUTED_VALUE"""),"Dsunga")</f>
        <v>Dsunga</v>
      </c>
      <c r="E41" s="4" t="str">
        <f ca="1">IFERROR(__xludf.DUMMYFUNCTION("""COMPUTED_VALUE"""),"Woolly Rhino")</f>
        <v>Woolly Rhino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tr">
        <f ca="1">IFERROR(__xludf.DUMMYFUNCTION("""COMPUTED_VALUE"""),"Strikeforce007")</f>
        <v>Strikeforce007</v>
      </c>
      <c r="B42" s="4" t="str">
        <f ca="1">IFERROR(__xludf.DUMMYFUNCTION("""COMPUTED_VALUE"""),"trykosaurusCarnage")</f>
        <v>trykosaurusCarnage</v>
      </c>
      <c r="C42" s="4" t="str">
        <f ca="1">IFERROR(__xludf.DUMMYFUNCTION("""COMPUTED_VALUE"""),"Ourano")</f>
        <v>Ourano</v>
      </c>
      <c r="D42" s="4" t="str">
        <f ca="1">IFERROR(__xludf.DUMMYFUNCTION("""COMPUTED_VALUE"""),"Nasuto")</f>
        <v>Nasuto</v>
      </c>
      <c r="E42" s="4" t="str">
        <f ca="1">IFERROR(__xludf.DUMMYFUNCTION("""COMPUTED_VALUE"""),"Dime")</f>
        <v>Dime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tr">
        <f ca="1">IFERROR(__xludf.DUMMYFUNCTION("""COMPUTED_VALUE"""),"UGotRinexed ")</f>
        <v xml:space="preserve">UGotRinexed </v>
      </c>
      <c r="B43" s="4" t="str">
        <f ca="1">IFERROR(__xludf.DUMMYFUNCTION("""COMPUTED_VALUE"""),"trykosaurusCarnage")</f>
        <v>trykosaurusCarnage</v>
      </c>
      <c r="C43" s="4" t="str">
        <f ca="1">IFERROR(__xludf.DUMMYFUNCTION("""COMPUTED_VALUE"""),"Nasuto")</f>
        <v>Nasuto</v>
      </c>
      <c r="D43" s="4" t="str">
        <f ca="1">IFERROR(__xludf.DUMMYFUNCTION("""COMPUTED_VALUE"""),"TRex")</f>
        <v>TRex</v>
      </c>
      <c r="E43" s="4" t="str">
        <f ca="1">IFERROR(__xludf.DUMMYFUNCTION("""COMPUTED_VALUE"""),"Allo g2 (epic)")</f>
        <v>Allo g2 (epic)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tr">
        <f ca="1">IFERROR(__xludf.DUMMYFUNCTION("""COMPUTED_VALUE"""),"Steelpelt")</f>
        <v>Steelpelt</v>
      </c>
      <c r="B44" s="4" t="str">
        <f ca="1">IFERROR(__xludf.DUMMYFUNCTION("""COMPUTED_VALUE"""),"trykosaurusCarnage")</f>
        <v>trykosaurusCarnage</v>
      </c>
      <c r="C44" s="4" t="str">
        <f ca="1">IFERROR(__xludf.DUMMYFUNCTION("""COMPUTED_VALUE"""),"Woolly Rhino")</f>
        <v>Woolly Rhino</v>
      </c>
      <c r="D44" s="4" t="str">
        <f ca="1">IFERROR(__xludf.DUMMYFUNCTION("""COMPUTED_VALUE"""),"Allo g2 (epic)")</f>
        <v>Allo g2 (epic)</v>
      </c>
      <c r="E44" s="4" t="str">
        <f ca="1">IFERROR(__xludf.DUMMYFUNCTION("""COMPUTED_VALUE"""),"Smilo")</f>
        <v>Smilo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tr">
        <f ca="1">IFERROR(__xludf.DUMMYFUNCTION("""COMPUTED_VALUE"""),"NC0gnit0")</f>
        <v>NC0gnit0</v>
      </c>
      <c r="B45" s="4" t="str">
        <f ca="1">IFERROR(__xludf.DUMMYFUNCTION("""COMPUTED_VALUE"""),"trykosaurusCarnage")</f>
        <v>trykosaurusCarnage</v>
      </c>
      <c r="C45" s="4" t="str">
        <f ca="1">IFERROR(__xludf.DUMMYFUNCTION("""COMPUTED_VALUE"""),"Quetz")</f>
        <v>Quetz</v>
      </c>
      <c r="D45" s="4" t="str">
        <f ca="1">IFERROR(__xludf.DUMMYFUNCTION("""COMPUTED_VALUE"""),"Anky")</f>
        <v>Anky</v>
      </c>
      <c r="E45" s="4" t="str">
        <f ca="1">IFERROR(__xludf.DUMMYFUNCTION("""COMPUTED_VALUE"""),"Kentro")</f>
        <v>Kentro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tr">
        <f ca="1">IFERROR(__xludf.DUMMYFUNCTION("""COMPUTED_VALUE"""),"Mewtwokilla ")</f>
        <v xml:space="preserve">Mewtwokilla </v>
      </c>
      <c r="B46" s="4" t="str">
        <f ca="1">IFERROR(__xludf.DUMMYFUNCTION("""COMPUTED_VALUE"""),"trykosaurusCarnage")</f>
        <v>trykosaurusCarnage</v>
      </c>
      <c r="C46" s="4" t="str">
        <f ca="1">IFERROR(__xludf.DUMMYFUNCTION("""COMPUTED_VALUE"""),"Pyro")</f>
        <v>Pyro</v>
      </c>
      <c r="D46" s="4" t="str">
        <f ca="1">IFERROR(__xludf.DUMMYFUNCTION("""COMPUTED_VALUE"""),"Arambo")</f>
        <v>Arambo</v>
      </c>
      <c r="E46" s="4" t="str">
        <f ca="1">IFERROR(__xludf.DUMMYFUNCTION("""COMPUTED_VALUE"""),"Diplod")</f>
        <v>Diplod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tr">
        <f ca="1">IFERROR(__xludf.DUMMYFUNCTION("""COMPUTED_VALUE"""),"Locke311")</f>
        <v>Locke311</v>
      </c>
      <c r="B47" s="4" t="str">
        <f ca="1">IFERROR(__xludf.DUMMYFUNCTION("""COMPUTED_VALUE"""),"trykosaurusCarnage")</f>
        <v>trykosaurusCarnage</v>
      </c>
      <c r="C47" s="4" t="str">
        <f ca="1">IFERROR(__xludf.DUMMYFUNCTION("""COMPUTED_VALUE"""),"Smilo")</f>
        <v>Smilo</v>
      </c>
      <c r="D47" s="4" t="str">
        <f ca="1">IFERROR(__xludf.DUMMYFUNCTION("""COMPUTED_VALUE"""),"Woolly Mammoth")</f>
        <v>Woolly Mammoth</v>
      </c>
      <c r="E47" s="4" t="str">
        <f ca="1">IFERROR(__xludf.DUMMYFUNCTION("""COMPUTED_VALUE"""),"Carbo (turtle)")</f>
        <v>Carbo (turtle)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tr">
        <f ca="1">IFERROR(__xludf.DUMMYFUNCTION("""COMPUTED_VALUE"""),"Bransontx ")</f>
        <v xml:space="preserve">Bransontx </v>
      </c>
      <c r="B48" s="4" t="str">
        <f ca="1">IFERROR(__xludf.DUMMYFUNCTION("""COMPUTED_VALUE"""),"trykosaurusCarnage")</f>
        <v>trykosaurusCarnage</v>
      </c>
      <c r="C48" s="4" t="str">
        <f ca="1">IFERROR(__xludf.DUMMYFUNCTION("""COMPUTED_VALUE"""),"Irri")</f>
        <v>Irri</v>
      </c>
      <c r="D48" s="4" t="str">
        <f ca="1">IFERROR(__xludf.DUMMYFUNCTION("""COMPUTED_VALUE"""),"Dime")</f>
        <v>Dime</v>
      </c>
      <c r="E48" s="4" t="str">
        <f ca="1">IFERROR(__xludf.DUMMYFUNCTION("""COMPUTED_VALUE"""),"Quetz")</f>
        <v>Quetz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tr">
        <f ca="1">IFERROR(__xludf.DUMMYFUNCTION("""COMPUTED_VALUE"""),"TRas")</f>
        <v>TRas</v>
      </c>
      <c r="B49" s="4" t="str">
        <f ca="1">IFERROR(__xludf.DUMMYFUNCTION("""COMPUTED_VALUE"""),"trykosaurusCarnage")</f>
        <v>trykosaurusCarnage</v>
      </c>
      <c r="C49" s="4" t="str">
        <f ca="1">IFERROR(__xludf.DUMMYFUNCTION("""COMPUTED_VALUE"""),"Wuerho")</f>
        <v>Wuerho</v>
      </c>
      <c r="D49" s="4" t="str">
        <f ca="1">IFERROR(__xludf.DUMMYFUNCTION("""COMPUTED_VALUE"""),"Wuerho")</f>
        <v>Wuerho</v>
      </c>
      <c r="E49" s="4" t="str">
        <f ca="1">IFERROR(__xludf.DUMMYFUNCTION("""COMPUTED_VALUE"""),"Wuerho")</f>
        <v>Wuerho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tr">
        <f ca="1">IFERROR(__xludf.DUMMYFUNCTION("""COMPUTED_VALUE"""),"Sonofagun")</f>
        <v>Sonofagun</v>
      </c>
      <c r="B50" s="4" t="str">
        <f ca="1">IFERROR(__xludf.DUMMYFUNCTION("""COMPUTED_VALUE"""),"trykosaurusCarnage")</f>
        <v>trykosaurusCarnage</v>
      </c>
      <c r="C50" s="4" t="str">
        <f ca="1">IFERROR(__xludf.DUMMYFUNCTION("""COMPUTED_VALUE"""),"Carbo (turtle)")</f>
        <v>Carbo (turtle)</v>
      </c>
      <c r="D50" s="4" t="str">
        <f ca="1">IFERROR(__xludf.DUMMYFUNCTION("""COMPUTED_VALUE"""),"Carbo (turtle)")</f>
        <v>Carbo (turtle)</v>
      </c>
      <c r="E50" s="4" t="str">
        <f ca="1">IFERROR(__xludf.DUMMYFUNCTION("""COMPUTED_VALUE"""),"Carbo (turtle)")</f>
        <v>Carbo (turtle)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tr">
        <f ca="1">IFERROR(__xludf.DUMMYFUNCTION("""COMPUTED_VALUE"""),"Raspo42")</f>
        <v>Raspo42</v>
      </c>
      <c r="B51" s="4" t="str">
        <f ca="1">IFERROR(__xludf.DUMMYFUNCTION("""COMPUTED_VALUE"""),"trykosaurusCarnage")</f>
        <v>trykosaurusCarnage</v>
      </c>
      <c r="C51" s="4" t="str">
        <f ca="1">IFERROR(__xludf.DUMMYFUNCTION("""COMPUTED_VALUE"""),"Diplod")</f>
        <v>Diplod</v>
      </c>
      <c r="D51" s="4" t="str">
        <f ca="1">IFERROR(__xludf.DUMMYFUNCTION("""COMPUTED_VALUE"""),"Carbo (turtle)")</f>
        <v>Carbo (turtle)</v>
      </c>
      <c r="E51" s="4" t="str">
        <f ca="1">IFERROR(__xludf.DUMMYFUNCTION("""COMPUTED_VALUE"""),"Arambo")</f>
        <v>Arambo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tr">
        <f ca="1">IFERROR(__xludf.DUMMYFUNCTION("""COMPUTED_VALUE"""),"Professaurus")</f>
        <v>Professaurus</v>
      </c>
      <c r="B52" s="4" t="str">
        <f ca="1">IFERROR(__xludf.DUMMYFUNCTION("""COMPUTED_VALUE"""),"trykosaurusCarnage")</f>
        <v>trykosaurusCarnage</v>
      </c>
      <c r="C52" s="4" t="str">
        <f ca="1">IFERROR(__xludf.DUMMYFUNCTION("""COMPUTED_VALUE"""),"Blue")</f>
        <v>Blue</v>
      </c>
      <c r="D52" s="4" t="str">
        <f ca="1">IFERROR(__xludf.DUMMYFUNCTION("""COMPUTED_VALUE"""),"Diplod")</f>
        <v>Diplod</v>
      </c>
      <c r="E52" s="4" t="str">
        <f ca="1">IFERROR(__xludf.DUMMYFUNCTION("""COMPUTED_VALUE"""),"Woolly Mammoth")</f>
        <v>Woolly Mammoth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tr">
        <f ca="1">IFERROR(__xludf.DUMMYFUNCTION("""COMPUTED_VALUE"""),"Celticdragon")</f>
        <v>Celticdragon</v>
      </c>
      <c r="B53" s="4" t="str">
        <f ca="1">IFERROR(__xludf.DUMMYFUNCTION("""COMPUTED_VALUE"""),"trykosaurusCarnage")</f>
        <v>trykosaurusCarnage</v>
      </c>
      <c r="C53" s="4" t="str">
        <f ca="1">IFERROR(__xludf.DUMMYFUNCTION("""COMPUTED_VALUE"""),"Woolly Mammoth")</f>
        <v>Woolly Mammoth</v>
      </c>
      <c r="D53" s="4" t="str">
        <f ca="1">IFERROR(__xludf.DUMMYFUNCTION("""COMPUTED_VALUE"""),"Woolly Rhino")</f>
        <v>Woolly Rhino</v>
      </c>
      <c r="E53" s="4" t="str">
        <f ca="1">IFERROR(__xludf.DUMMYFUNCTION("""COMPUTED_VALUE"""),"Woolly Mammoth")</f>
        <v>Woolly Mammoth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tr">
        <f ca="1">IFERROR(__xludf.DUMMYFUNCTION("""COMPUTED_VALUE"""),"Nightfall")</f>
        <v>Nightfall</v>
      </c>
      <c r="B54" s="4" t="str">
        <f ca="1">IFERROR(__xludf.DUMMYFUNCTION("""COMPUTED_VALUE"""),"trykosaurusCarnage")</f>
        <v>trykosaurusCarnage</v>
      </c>
      <c r="C54" s="4" t="str">
        <f ca="1">IFERROR(__xludf.DUMMYFUNCTION("""COMPUTED_VALUE"""),"Pyro")</f>
        <v>Pyro</v>
      </c>
      <c r="D54" s="4" t="str">
        <f ca="1">IFERROR(__xludf.DUMMYFUNCTION("""COMPUTED_VALUE"""),"Quetz")</f>
        <v>Quetz</v>
      </c>
      <c r="E54" s="4" t="str">
        <f ca="1">IFERROR(__xludf.DUMMYFUNCTION("""COMPUTED_VALUE"""),"")</f>
        <v/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 t="str">
        <f ca="1">IFERROR(__xludf.DUMMYFUNCTION("""COMPUTED_VALUE"""),"StoneCutter")</f>
        <v>StoneCutter</v>
      </c>
      <c r="B55" s="4" t="str">
        <f ca="1">IFERROR(__xludf.DUMMYFUNCTION("""COMPUTED_VALUE"""),"trykosaurusCarnage")</f>
        <v>trykosaurusCarnage</v>
      </c>
      <c r="C55" s="4" t="str">
        <f ca="1">IFERROR(__xludf.DUMMYFUNCTION("""COMPUTED_VALUE"""),"Brachi")</f>
        <v>Brachi</v>
      </c>
      <c r="D55" s="4" t="str">
        <f ca="1">IFERROR(__xludf.DUMMYFUNCTION("""COMPUTED_VALUE"""),"Woolly Rhino")</f>
        <v>Woolly Rhino</v>
      </c>
      <c r="E55" s="4" t="str">
        <f ca="1">IFERROR(__xludf.DUMMYFUNCTION("""COMPUTED_VALUE"""),"Woolly Mammoth")</f>
        <v>Woolly Mammoth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 t="str">
        <f ca="1">IFERROR(__xludf.DUMMYFUNCTION("""COMPUTED_VALUE"""),"Vinyard")</f>
        <v>Vinyard</v>
      </c>
      <c r="B56" s="4" t="str">
        <f ca="1">IFERROR(__xludf.DUMMYFUNCTION("""COMPUTED_VALUE"""),"trykosaurusCarnage")</f>
        <v>trykosaurusCarnage</v>
      </c>
      <c r="C56" s="4" t="str">
        <f ca="1">IFERROR(__xludf.DUMMYFUNCTION("""COMPUTED_VALUE"""),"Anky")</f>
        <v>Anky</v>
      </c>
      <c r="D56" s="4" t="str">
        <f ca="1">IFERROR(__xludf.DUMMYFUNCTION("""COMPUTED_VALUE"""),"Brachi")</f>
        <v>Brachi</v>
      </c>
      <c r="E56" s="4" t="str">
        <f ca="1">IFERROR(__xludf.DUMMYFUNCTION("""COMPUTED_VALUE"""),"Kentro")</f>
        <v>Kentro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tr">
        <f ca="1">IFERROR(__xludf.DUMMYFUNCTION("""COMPUTED_VALUE"""),"Reptizzle")</f>
        <v>Reptizzle</v>
      </c>
      <c r="B57" s="4" t="str">
        <f ca="1">IFERROR(__xludf.DUMMYFUNCTION("""COMPUTED_VALUE"""),"trykosaurusCarnage")</f>
        <v>trykosaurusCarnage</v>
      </c>
      <c r="C57" s="4" t="str">
        <f ca="1">IFERROR(__xludf.DUMMYFUNCTION("""COMPUTED_VALUE"""),"Dime")</f>
        <v>Dime</v>
      </c>
      <c r="D57" s="4" t="str">
        <f ca="1">IFERROR(__xludf.DUMMYFUNCTION("""COMPUTED_VALUE"""),"Irri")</f>
        <v>Irri</v>
      </c>
      <c r="E57" s="4" t="str">
        <f ca="1">IFERROR(__xludf.DUMMYFUNCTION("""COMPUTED_VALUE"""),"Pyro")</f>
        <v>Pyro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 t="str">
        <f ca="1">IFERROR(__xludf.DUMMYFUNCTION("""COMPUTED_VALUE"""),"chreden")</f>
        <v>chreden</v>
      </c>
      <c r="B58" s="4" t="str">
        <f ca="1">IFERROR(__xludf.DUMMYFUNCTION("""COMPUTED_VALUE"""),"trykosaurusCarnage")</f>
        <v>trykosaurusCarnage</v>
      </c>
      <c r="C58" s="4" t="str">
        <f ca="1">IFERROR(__xludf.DUMMYFUNCTION("""COMPUTED_VALUE"""),"Grypo")</f>
        <v>Grypo</v>
      </c>
      <c r="D58" s="4" t="str">
        <f ca="1">IFERROR(__xludf.DUMMYFUNCTION("""COMPUTED_VALUE"""),"TRex")</f>
        <v>TRex</v>
      </c>
      <c r="E58" s="4" t="str">
        <f ca="1">IFERROR(__xludf.DUMMYFUNCTION("""COMPUTED_VALUE"""),"Dime")</f>
        <v>Dime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tr">
        <f ca="1">IFERROR(__xludf.DUMMYFUNCTION("""COMPUTED_VALUE"""),"MyBaby")</f>
        <v>MyBaby</v>
      </c>
      <c r="B59" s="4" t="str">
        <f ca="1">IFERROR(__xludf.DUMMYFUNCTION("""COMPUTED_VALUE"""),"trykosaurusCarnage")</f>
        <v>trykosaurusCarnage</v>
      </c>
      <c r="C59" s="4" t="str">
        <f ca="1">IFERROR(__xludf.DUMMYFUNCTION("""COMPUTED_VALUE"""),"Woolly Mammoth")</f>
        <v>Woolly Mammoth</v>
      </c>
      <c r="D59" s="4" t="str">
        <f ca="1">IFERROR(__xludf.DUMMYFUNCTION("""COMPUTED_VALUE"""),"Woolly Mammoth")</f>
        <v>Woolly Mammoth</v>
      </c>
      <c r="E59" s="4" t="str">
        <f ca="1">IFERROR(__xludf.DUMMYFUNCTION("""COMPUTED_VALUE"""),"")</f>
        <v/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 t="str">
        <f ca="1">IFERROR(__xludf.DUMMYFUNCTION("""COMPUTED_VALUE"""),"Mvokes81")</f>
        <v>Mvokes81</v>
      </c>
      <c r="B60" s="4" t="str">
        <f ca="1">IFERROR(__xludf.DUMMYFUNCTION("""COMPUTED_VALUE"""),"trykosaurusCarnage")</f>
        <v>trykosaurusCarnage</v>
      </c>
      <c r="C60" s="4" t="str">
        <f ca="1">IFERROR(__xludf.DUMMYFUNCTION("""COMPUTED_VALUE"""),"Quetz")</f>
        <v>Quetz</v>
      </c>
      <c r="D60" s="4" t="str">
        <f ca="1">IFERROR(__xludf.DUMMYFUNCTION("""COMPUTED_VALUE"""),"TRex")</f>
        <v>TRex</v>
      </c>
      <c r="E60" s="4" t="str">
        <f ca="1">IFERROR(__xludf.DUMMYFUNCTION("""COMPUTED_VALUE"""),"Irri")</f>
        <v>Irri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 t="str">
        <f ca="1">IFERROR(__xludf.DUMMYFUNCTION("""COMPUTED_VALUE"""),"Velociraptor")</f>
        <v>Velociraptor</v>
      </c>
      <c r="B61" s="4" t="str">
        <f ca="1">IFERROR(__xludf.DUMMYFUNCTION("""COMPUTED_VALUE"""),"trykosaurusCarnage")</f>
        <v>trykosaurusCarnage</v>
      </c>
      <c r="C61" s="4" t="str">
        <f ca="1">IFERROR(__xludf.DUMMYFUNCTION("""COMPUTED_VALUE"""),"Brachi")</f>
        <v>Brachi</v>
      </c>
      <c r="D61" s="4" t="str">
        <f ca="1">IFERROR(__xludf.DUMMYFUNCTION("""COMPUTED_VALUE"""),"Kentro")</f>
        <v>Kentro</v>
      </c>
      <c r="E61" s="4" t="str">
        <f ca="1">IFERROR(__xludf.DUMMYFUNCTION("""COMPUTED_VALUE"""),"Quetz")</f>
        <v>Quetz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 t="str">
        <f ca="1">IFERROR(__xludf.DUMMYFUNCTION("""COMPUTED_VALUE"""),"enrybkram")</f>
        <v>enrybkram</v>
      </c>
      <c r="B62" s="4" t="str">
        <f ca="1">IFERROR(__xludf.DUMMYFUNCTION("""COMPUTED_VALUE"""),"trykosaurusCarnage")</f>
        <v>trykosaurusCarnage</v>
      </c>
      <c r="C62" s="4" t="str">
        <f ca="1">IFERROR(__xludf.DUMMYFUNCTION("""COMPUTED_VALUE"""),"Dime")</f>
        <v>Dime</v>
      </c>
      <c r="D62" s="4" t="str">
        <f ca="1">IFERROR(__xludf.DUMMYFUNCTION("""COMPUTED_VALUE"""),"TRex")</f>
        <v>TRex</v>
      </c>
      <c r="E62" s="4" t="str">
        <f ca="1">IFERROR(__xludf.DUMMYFUNCTION("""COMPUTED_VALUE"""),"Quetz")</f>
        <v>Quetz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1" t="str">
        <f ca="1">IFERROR(__xludf.DUMMYFUNCTION("query('Form Responses 1'!B:F,""select * where C = 'trykoCarnage' "",0)"),"Strikeforce007")</f>
        <v>Strikeforce007</v>
      </c>
      <c r="B63" s="1" t="str">
        <f ca="1">IFERROR(__xludf.DUMMYFUNCTION("""COMPUTED_VALUE"""),"trykoCarnage")</f>
        <v>trykoCarnage</v>
      </c>
      <c r="C63" s="1" t="str">
        <f ca="1">IFERROR(__xludf.DUMMYFUNCTION("""COMPUTED_VALUE"""),"Nasuto")</f>
        <v>Nasuto</v>
      </c>
      <c r="D63" s="1" t="str">
        <f ca="1">IFERROR(__xludf.DUMMYFUNCTION("""COMPUTED_VALUE"""),"Allo g2 (epic)")</f>
        <v>Allo g2 (epic)</v>
      </c>
      <c r="E63" s="1" t="str">
        <f ca="1">IFERROR(__xludf.DUMMYFUNCTION("""COMPUTED_VALUE"""),"Carbo (turtle)")</f>
        <v>Carbo (turtle)</v>
      </c>
    </row>
    <row r="64" spans="1:26">
      <c r="A64" s="1" t="str">
        <f ca="1">IFERROR(__xludf.DUMMYFUNCTION("""COMPUTED_VALUE"""),"Formannj")</f>
        <v>Formannj</v>
      </c>
      <c r="B64" s="1" t="str">
        <f ca="1">IFERROR(__xludf.DUMMYFUNCTION("""COMPUTED_VALUE"""),"trykoCarnage")</f>
        <v>trykoCarnage</v>
      </c>
      <c r="C64" s="1" t="str">
        <f ca="1">IFERROR(__xludf.DUMMYFUNCTION("""COMPUTED_VALUE"""),"Maia")</f>
        <v>Maia</v>
      </c>
      <c r="D64" s="1" t="str">
        <f ca="1">IFERROR(__xludf.DUMMYFUNCTION("""COMPUTED_VALUE"""),"Diplod")</f>
        <v>Diplod</v>
      </c>
      <c r="E64" s="1" t="str">
        <f ca="1">IFERROR(__xludf.DUMMYFUNCTION("""COMPUTED_VALUE"""),"")</f>
        <v/>
      </c>
    </row>
    <row r="65" spans="1:5">
      <c r="A65" s="1" t="str">
        <f ca="1">IFERROR(__xludf.DUMMYFUNCTION("""COMPUTED_VALUE"""),"Nightfall")</f>
        <v>Nightfall</v>
      </c>
      <c r="B65" s="1" t="str">
        <f ca="1">IFERROR(__xludf.DUMMYFUNCTION("""COMPUTED_VALUE"""),"trykoCarnage")</f>
        <v>trykoCarnage</v>
      </c>
      <c r="C65" s="1" t="str">
        <f ca="1">IFERROR(__xludf.DUMMYFUNCTION("""COMPUTED_VALUE"""),"Pyro")</f>
        <v>Pyro</v>
      </c>
      <c r="D65" s="1" t="str">
        <f ca="1">IFERROR(__xludf.DUMMYFUNCTION("""COMPUTED_VALUE"""),"Darwin")</f>
        <v>Darwin</v>
      </c>
      <c r="E65" s="1" t="str">
        <f ca="1">IFERROR(__xludf.DUMMYFUNCTION("""COMPUTED_VALUE"""),"")</f>
        <v/>
      </c>
    </row>
    <row r="66" spans="1:5">
      <c r="A66" s="1" t="str">
        <f ca="1">IFERROR(__xludf.DUMMYFUNCTION("""COMPUTED_VALUE"""),"Mikey")</f>
        <v>Mikey</v>
      </c>
      <c r="B66" s="1" t="str">
        <f ca="1">IFERROR(__xludf.DUMMYFUNCTION("""COMPUTED_VALUE"""),"trykoCarnage")</f>
        <v>trykoCarnage</v>
      </c>
      <c r="C66" s="1" t="str">
        <f ca="1">IFERROR(__xludf.DUMMYFUNCTION("""COMPUTED_VALUE"""),"Pteranodon")</f>
        <v>Pteranodon</v>
      </c>
      <c r="D66" s="1" t="str">
        <f ca="1">IFERROR(__xludf.DUMMYFUNCTION("""COMPUTED_VALUE"""),"Erlik (epic)")</f>
        <v>Erlik (epic)</v>
      </c>
      <c r="E66" s="1" t="str">
        <f ca="1">IFERROR(__xludf.DUMMYFUNCTION("""COMPUTED_VALUE"""),"Anky")</f>
        <v>Anky</v>
      </c>
    </row>
    <row r="67" spans="1:5">
      <c r="A67" s="1" t="str">
        <f ca="1">IFERROR(__xludf.DUMMYFUNCTION("""COMPUTED_VALUE"""),"Ornitholestes")</f>
        <v>Ornitholestes</v>
      </c>
      <c r="B67" s="1" t="str">
        <f ca="1">IFERROR(__xludf.DUMMYFUNCTION("""COMPUTED_VALUE"""),"trykoCarnage")</f>
        <v>trykoCarnage</v>
      </c>
      <c r="C67" s="1" t="str">
        <f ca="1">IFERROR(__xludf.DUMMYFUNCTION("""COMPUTED_VALUE"""),"Diplod")</f>
        <v>Diplod</v>
      </c>
      <c r="D67" s="1" t="str">
        <f ca="1">IFERROR(__xludf.DUMMYFUNCTION("""COMPUTED_VALUE"""),"Woolly Rhino")</f>
        <v>Woolly Rhino</v>
      </c>
      <c r="E67" s="1" t="str">
        <f ca="1">IFERROR(__xludf.DUMMYFUNCTION("""COMPUTED_VALUE"""),"Blue")</f>
        <v>Blue</v>
      </c>
    </row>
    <row r="68" spans="1:5">
      <c r="A68" s="1" t="str">
        <f ca="1">IFERROR(__xludf.DUMMYFUNCTION("""COMPUTED_VALUE"""),"Piranha")</f>
        <v>Piranha</v>
      </c>
      <c r="B68" s="1" t="str">
        <f ca="1">IFERROR(__xludf.DUMMYFUNCTION("""COMPUTED_VALUE"""),"trykoCarnage")</f>
        <v>trykoCarnage</v>
      </c>
      <c r="C68" s="1" t="str">
        <f ca="1">IFERROR(__xludf.DUMMYFUNCTION("""COMPUTED_VALUE"""),"Quetz")</f>
        <v>Quetz</v>
      </c>
      <c r="D68" s="1" t="str">
        <f ca="1">IFERROR(__xludf.DUMMYFUNCTION("""COMPUTED_VALUE"""),"Quetz")</f>
        <v>Quetz</v>
      </c>
      <c r="E68" s="1" t="str">
        <f ca="1">IFERROR(__xludf.DUMMYFUNCTION("""COMPUTED_VALUE"""),"")</f>
        <v/>
      </c>
    </row>
    <row r="69" spans="1:5">
      <c r="A69" s="1" t="str">
        <f ca="1">IFERROR(__xludf.DUMMYFUNCTION("""COMPUTED_VALUE"""),"Professaurus")</f>
        <v>Professaurus</v>
      </c>
      <c r="B69" s="1" t="str">
        <f ca="1">IFERROR(__xludf.DUMMYFUNCTION("""COMPUTED_VALUE"""),"trykoCarnage")</f>
        <v>trykoCarnage</v>
      </c>
      <c r="C69" s="1" t="str">
        <f ca="1">IFERROR(__xludf.DUMMYFUNCTION("""COMPUTED_VALUE"""),"Mono")</f>
        <v>Mono</v>
      </c>
      <c r="D69" s="1" t="str">
        <f ca="1">IFERROR(__xludf.DUMMYFUNCTION("""COMPUTED_VALUE"""),"Brachi")</f>
        <v>Brachi</v>
      </c>
      <c r="E69" s="1" t="str">
        <f ca="1">IFERROR(__xludf.DUMMYFUNCTION("""COMPUTED_VALUE"""),"Diplod")</f>
        <v>Diplod</v>
      </c>
    </row>
    <row r="70" spans="1:5">
      <c r="A70" s="1" t="str">
        <f ca="1">IFERROR(__xludf.DUMMYFUNCTION("""COMPUTED_VALUE"""),"StoneCutter")</f>
        <v>StoneCutter</v>
      </c>
      <c r="B70" s="1" t="str">
        <f ca="1">IFERROR(__xludf.DUMMYFUNCTION("""COMPUTED_VALUE"""),"trykoCarnage")</f>
        <v>trykoCarnage</v>
      </c>
      <c r="C70" s="1" t="str">
        <f ca="1">IFERROR(__xludf.DUMMYFUNCTION("""COMPUTED_VALUE"""),"Blue")</f>
        <v>Blue</v>
      </c>
      <c r="D70" s="1" t="str">
        <f ca="1">IFERROR(__xludf.DUMMYFUNCTION("""COMPUTED_VALUE"""),"Brachi")</f>
        <v>Brachi</v>
      </c>
      <c r="E70" s="1" t="str">
        <f ca="1">IFERROR(__xludf.DUMMYFUNCTION("""COMPUTED_VALUE"""),"Quetz")</f>
        <v>Quetz</v>
      </c>
    </row>
    <row r="71" spans="1:5">
      <c r="A71" s="1" t="str">
        <f ca="1">IFERROR(__xludf.DUMMYFUNCTION("""COMPUTED_VALUE"""),"Black angel")</f>
        <v>Black angel</v>
      </c>
      <c r="B71" s="1" t="str">
        <f ca="1">IFERROR(__xludf.DUMMYFUNCTION("""COMPUTED_VALUE"""),"trykoCarnage")</f>
        <v>trykoCarnage</v>
      </c>
      <c r="C71" s="1" t="str">
        <f ca="1">IFERROR(__xludf.DUMMYFUNCTION("""COMPUTED_VALUE"""),"Blue")</f>
        <v>Blue</v>
      </c>
      <c r="D71" s="1" t="str">
        <f ca="1">IFERROR(__xludf.DUMMYFUNCTION("""COMPUTED_VALUE"""),"Megaloceros (Deer)")</f>
        <v>Megaloceros (Deer)</v>
      </c>
      <c r="E71" s="1" t="str">
        <f ca="1">IFERROR(__xludf.DUMMYFUNCTION("""COMPUTED_VALUE"""),"Stygi")</f>
        <v>Stygi</v>
      </c>
    </row>
    <row r="72" spans="1:5">
      <c r="A72" s="1" t="str">
        <f ca="1">IFERROR(__xludf.DUMMYFUNCTION("""COMPUTED_VALUE"""),"chreden")</f>
        <v>chreden</v>
      </c>
      <c r="B72" s="1" t="str">
        <f ca="1">IFERROR(__xludf.DUMMYFUNCTION("""COMPUTED_VALUE"""),"trykoCarnage")</f>
        <v>trykoCarnage</v>
      </c>
      <c r="C72" s="1" t="str">
        <f ca="1">IFERROR(__xludf.DUMMYFUNCTION("""COMPUTED_VALUE"""),"Grypo")</f>
        <v>Grypo</v>
      </c>
      <c r="D72" s="1" t="str">
        <f ca="1">IFERROR(__xludf.DUMMYFUNCTION("""COMPUTED_VALUE"""),"TRex")</f>
        <v>TRex</v>
      </c>
      <c r="E72" s="1" t="str">
        <f ca="1">IFERROR(__xludf.DUMMYFUNCTION("""COMPUTED_VALUE"""),"Dime")</f>
        <v>Dime</v>
      </c>
    </row>
    <row r="73" spans="1:5">
      <c r="A73" s="1" t="str">
        <f ca="1">IFERROR(__xludf.DUMMYFUNCTION("""COMPUTED_VALUE"""),"Sonofagun ")</f>
        <v xml:space="preserve">Sonofagun </v>
      </c>
      <c r="B73" s="1" t="str">
        <f ca="1">IFERROR(__xludf.DUMMYFUNCTION("""COMPUTED_VALUE"""),"trykoCarnage")</f>
        <v>trykoCarnage</v>
      </c>
      <c r="C73" s="1" t="str">
        <f ca="1">IFERROR(__xludf.DUMMYFUNCTION("""COMPUTED_VALUE"""),"Carbo (turtle)")</f>
        <v>Carbo (turtle)</v>
      </c>
      <c r="D73" s="1" t="str">
        <f ca="1">IFERROR(__xludf.DUMMYFUNCTION("""COMPUTED_VALUE"""),"Grypo")</f>
        <v>Grypo</v>
      </c>
      <c r="E73" s="1" t="str">
        <f ca="1">IFERROR(__xludf.DUMMYFUNCTION("""COMPUTED_VALUE"""),"Pachy")</f>
        <v>Pachy</v>
      </c>
    </row>
    <row r="74" spans="1:5">
      <c r="A74" s="1" t="str">
        <f ca="1">IFERROR(__xludf.DUMMYFUNCTION("""COMPUTED_VALUE"""),"MaskedIntruder")</f>
        <v>MaskedIntruder</v>
      </c>
      <c r="B74" s="1" t="str">
        <f ca="1">IFERROR(__xludf.DUMMYFUNCTION("""COMPUTED_VALUE"""),"trykoCarnage")</f>
        <v>trykoCarnage</v>
      </c>
      <c r="C74" s="1" t="str">
        <f ca="1">IFERROR(__xludf.DUMMYFUNCTION("""COMPUTED_VALUE"""),"Anky")</f>
        <v>Anky</v>
      </c>
      <c r="D74" s="1" t="str">
        <f ca="1">IFERROR(__xludf.DUMMYFUNCTION("""COMPUTED_VALUE"""),"Brachi")</f>
        <v>Brachi</v>
      </c>
      <c r="E74" s="1" t="str">
        <f ca="1">IFERROR(__xludf.DUMMYFUNCTION("""COMPUTED_VALUE"""),"Quetz")</f>
        <v>Quetz</v>
      </c>
    </row>
    <row r="75" spans="1:5">
      <c r="A75" s="1" t="str">
        <f ca="1">IFERROR(__xludf.DUMMYFUNCTION("""COMPUTED_VALUE"""),"Vinyard")</f>
        <v>Vinyard</v>
      </c>
      <c r="B75" s="1" t="str">
        <f ca="1">IFERROR(__xludf.DUMMYFUNCTION("""COMPUTED_VALUE"""),"trykoCarnage")</f>
        <v>trykoCarnage</v>
      </c>
      <c r="C75" s="1" t="str">
        <f ca="1">IFERROR(__xludf.DUMMYFUNCTION("""COMPUTED_VALUE"""),"Anky")</f>
        <v>Anky</v>
      </c>
      <c r="D75" s="1" t="str">
        <f ca="1">IFERROR(__xludf.DUMMYFUNCTION("""COMPUTED_VALUE"""),"Anky")</f>
        <v>Anky</v>
      </c>
      <c r="E75" s="1" t="str">
        <f ca="1">IFERROR(__xludf.DUMMYFUNCTION("""COMPUTED_VALUE"""),"Brachi")</f>
        <v>Brachi</v>
      </c>
    </row>
    <row r="76" spans="1:5">
      <c r="A76" s="1" t="str">
        <f ca="1">IFERROR(__xludf.DUMMYFUNCTION("""COMPUTED_VALUE"""),"Mewtwokilla ")</f>
        <v xml:space="preserve">Mewtwokilla </v>
      </c>
      <c r="B76" s="1" t="str">
        <f ca="1">IFERROR(__xludf.DUMMYFUNCTION("""COMPUTED_VALUE"""),"trykoCarnage")</f>
        <v>trykoCarnage</v>
      </c>
      <c r="C76" s="1" t="str">
        <f ca="1">IFERROR(__xludf.DUMMYFUNCTION("""COMPUTED_VALUE"""),"Raja")</f>
        <v>Raja</v>
      </c>
      <c r="D76" s="1" t="str">
        <f ca="1">IFERROR(__xludf.DUMMYFUNCTION("""COMPUTED_VALUE"""),"Quetz")</f>
        <v>Quetz</v>
      </c>
      <c r="E76" s="1" t="str">
        <f ca="1">IFERROR(__xludf.DUMMYFUNCTION("""COMPUTED_VALUE"""),"Pteranodon")</f>
        <v>Pteranodon</v>
      </c>
    </row>
    <row r="77" spans="1:5">
      <c r="A77" s="1" t="str">
        <f ca="1">IFERROR(__xludf.DUMMYFUNCTION("""COMPUTED_VALUE"""),"Bransontx")</f>
        <v>Bransontx</v>
      </c>
      <c r="B77" s="1" t="str">
        <f ca="1">IFERROR(__xludf.DUMMYFUNCTION("""COMPUTED_VALUE"""),"trykoCarnage")</f>
        <v>trykoCarnage</v>
      </c>
      <c r="C77" s="1" t="str">
        <f ca="1">IFERROR(__xludf.DUMMYFUNCTION("""COMPUTED_VALUE"""),"Irri")</f>
        <v>Irri</v>
      </c>
      <c r="D77" s="1" t="str">
        <f ca="1">IFERROR(__xludf.DUMMYFUNCTION("""COMPUTED_VALUE"""),"Sino")</f>
        <v>Sino</v>
      </c>
      <c r="E77" s="1" t="str">
        <f ca="1">IFERROR(__xludf.DUMMYFUNCTION("""COMPUTED_VALUE"""),"Quetz")</f>
        <v>Quetz</v>
      </c>
    </row>
    <row r="78" spans="1:5">
      <c r="A78" s="1" t="str">
        <f ca="1">IFERROR(__xludf.DUMMYFUNCTION("""COMPUTED_VALUE"""),"wolfsucher")</f>
        <v>wolfsucher</v>
      </c>
      <c r="B78" s="1" t="str">
        <f ca="1">IFERROR(__xludf.DUMMYFUNCTION("""COMPUTED_VALUE"""),"trykoCarnage")</f>
        <v>trykoCarnage</v>
      </c>
      <c r="C78" s="1" t="str">
        <f ca="1">IFERROR(__xludf.DUMMYFUNCTION("""COMPUTED_VALUE"""),"Brachi")</f>
        <v>Brachi</v>
      </c>
      <c r="D78" s="1" t="str">
        <f ca="1">IFERROR(__xludf.DUMMYFUNCTION("""COMPUTED_VALUE"""),"Brachi")</f>
        <v>Brachi</v>
      </c>
      <c r="E78" s="1" t="str">
        <f ca="1">IFERROR(__xludf.DUMMYFUNCTION("""COMPUTED_VALUE"""),"")</f>
        <v/>
      </c>
    </row>
    <row r="79" spans="1:5">
      <c r="A79" s="1" t="str">
        <f ca="1">IFERROR(__xludf.DUMMYFUNCTION("""COMPUTED_VALUE"""),"goatboy1970")</f>
        <v>goatboy1970</v>
      </c>
      <c r="B79" s="1" t="str">
        <f ca="1">IFERROR(__xludf.DUMMYFUNCTION("""COMPUTED_VALUE"""),"trykoCarnage")</f>
        <v>trykoCarnage</v>
      </c>
      <c r="C79" s="1" t="str">
        <f ca="1">IFERROR(__xludf.DUMMYFUNCTION("""COMPUTED_VALUE"""),"Bary g2 (rare)")</f>
        <v>Bary g2 (rare)</v>
      </c>
      <c r="D79" s="1" t="str">
        <f ca="1">IFERROR(__xludf.DUMMYFUNCTION("""COMPUTED_VALUE"""),"Erlik g2 (rare)")</f>
        <v>Erlik g2 (rare)</v>
      </c>
      <c r="E79" s="1" t="str">
        <f ca="1">IFERROR(__xludf.DUMMYFUNCTION("""COMPUTED_VALUE"""),"TRex g2")</f>
        <v>TRex g2</v>
      </c>
    </row>
    <row r="80" spans="1:5">
      <c r="A80" s="1" t="str">
        <f ca="1">IFERROR(__xludf.DUMMYFUNCTION("""COMPUTED_VALUE"""),"Locke311")</f>
        <v>Locke311</v>
      </c>
      <c r="B80" s="1" t="str">
        <f ca="1">IFERROR(__xludf.DUMMYFUNCTION("""COMPUTED_VALUE"""),"trykoCarnage")</f>
        <v>trykoCarnage</v>
      </c>
      <c r="C80" s="1" t="str">
        <f ca="1">IFERROR(__xludf.DUMMYFUNCTION("""COMPUTED_VALUE"""),"Argentino")</f>
        <v>Argentino</v>
      </c>
      <c r="D80" s="1" t="str">
        <f ca="1">IFERROR(__xludf.DUMMYFUNCTION("""COMPUTED_VALUE"""),"Woolly Mammoth")</f>
        <v>Woolly Mammoth</v>
      </c>
      <c r="E80" s="1" t="str">
        <f ca="1">IFERROR(__xludf.DUMMYFUNCTION("""COMPUTED_VALUE"""),"Quetz")</f>
        <v>Quetz</v>
      </c>
    </row>
    <row r="81" spans="1:5">
      <c r="A81" s="1" t="str">
        <f ca="1">IFERROR(__xludf.DUMMYFUNCTION("""COMPUTED_VALUE"""),"Enrybkram")</f>
        <v>Enrybkram</v>
      </c>
      <c r="B81" s="1" t="str">
        <f ca="1">IFERROR(__xludf.DUMMYFUNCTION("""COMPUTED_VALUE"""),"trykoCarnage")</f>
        <v>trykoCarnage</v>
      </c>
      <c r="C81" s="1" t="str">
        <f ca="1">IFERROR(__xludf.DUMMYFUNCTION("""COMPUTED_VALUE"""),"Sino")</f>
        <v>Sino</v>
      </c>
      <c r="D81" s="1" t="str">
        <f ca="1">IFERROR(__xludf.DUMMYFUNCTION("""COMPUTED_VALUE"""),"Argentino")</f>
        <v>Argentino</v>
      </c>
      <c r="E81" s="1" t="str">
        <f ca="1">IFERROR(__xludf.DUMMYFUNCTION("""COMPUTED_VALUE"""),"TRex")</f>
        <v>TRex</v>
      </c>
    </row>
    <row r="82" spans="1:5">
      <c r="A82" s="1" t="str">
        <f ca="1">IFERROR(__xludf.DUMMYFUNCTION("""COMPUTED_VALUE"""),"Celticdragon5 ")</f>
        <v xml:space="preserve">Celticdragon5 </v>
      </c>
      <c r="B82" s="1" t="str">
        <f ca="1">IFERROR(__xludf.DUMMYFUNCTION("""COMPUTED_VALUE"""),"trykoCarnage")</f>
        <v>trykoCarnage</v>
      </c>
      <c r="C82" s="1" t="str">
        <f ca="1">IFERROR(__xludf.DUMMYFUNCTION("""COMPUTED_VALUE"""),"Grypo")</f>
        <v>Grypo</v>
      </c>
      <c r="D82" s="1" t="str">
        <f ca="1">IFERROR(__xludf.DUMMYFUNCTION("""COMPUTED_VALUE"""),"Carbo (turtle)")</f>
        <v>Carbo (turtle)</v>
      </c>
      <c r="E82" s="1" t="str">
        <f ca="1">IFERROR(__xludf.DUMMYFUNCTION("""COMPUTED_VALUE"""),"Grypo")</f>
        <v>Grypo</v>
      </c>
    </row>
    <row r="83" spans="1:5">
      <c r="A83" s="1" t="str">
        <f ca="1">IFERROR(__xludf.DUMMYFUNCTION("""COMPUTED_VALUE"""),"Mmcat1 ")</f>
        <v xml:space="preserve">Mmcat1 </v>
      </c>
      <c r="B83" s="1" t="str">
        <f ca="1">IFERROR(__xludf.DUMMYFUNCTION("""COMPUTED_VALUE"""),"trykoCarnage")</f>
        <v>trykoCarnage</v>
      </c>
      <c r="C83" s="1" t="str">
        <f ca="1">IFERROR(__xludf.DUMMYFUNCTION("""COMPUTED_VALUE"""),"Anky")</f>
        <v>Anky</v>
      </c>
      <c r="D83" s="1" t="str">
        <f ca="1">IFERROR(__xludf.DUMMYFUNCTION("""COMPUTED_VALUE"""),"Bary g2 (rare)")</f>
        <v>Bary g2 (rare)</v>
      </c>
      <c r="E83" s="1" t="str">
        <f ca="1">IFERROR(__xludf.DUMMYFUNCTION("""COMPUTED_VALUE"""),"Quetz")</f>
        <v>Quetz</v>
      </c>
    </row>
    <row r="84" spans="1:5">
      <c r="A84" s="1" t="str">
        <f ca="1">IFERROR(__xludf.DUMMYFUNCTION("""COMPUTED_VALUE"""),"FoxFoo")</f>
        <v>FoxFoo</v>
      </c>
      <c r="B84" s="1" t="str">
        <f ca="1">IFERROR(__xludf.DUMMYFUNCTION("""COMPUTED_VALUE"""),"trykoCarnage")</f>
        <v>trykoCarnage</v>
      </c>
      <c r="C84" s="1" t="str">
        <f ca="1">IFERROR(__xludf.DUMMYFUNCTION("""COMPUTED_VALUE"""),"Brachi")</f>
        <v>Brachi</v>
      </c>
      <c r="D84" s="1" t="str">
        <f ca="1">IFERROR(__xludf.DUMMYFUNCTION("""COMPUTED_VALUE"""),"Echo")</f>
        <v>Echo</v>
      </c>
      <c r="E84" s="1" t="str">
        <f ca="1">IFERROR(__xludf.DUMMYFUNCTION("""COMPUTED_VALUE"""),"Secodonto")</f>
        <v>Secodonto</v>
      </c>
    </row>
    <row r="85" spans="1:5">
      <c r="A85" s="1" t="str">
        <f ca="1">IFERROR(__xludf.DUMMYFUNCTION("""COMPUTED_VALUE"""),"MyBaby")</f>
        <v>MyBaby</v>
      </c>
      <c r="B85" s="1" t="str">
        <f ca="1">IFERROR(__xludf.DUMMYFUNCTION("""COMPUTED_VALUE"""),"trykoCarnage")</f>
        <v>trykoCarnage</v>
      </c>
      <c r="C85" s="1" t="str">
        <f ca="1">IFERROR(__xludf.DUMMYFUNCTION("""COMPUTED_VALUE"""),"Woolly Mammoth")</f>
        <v>Woolly Mammoth</v>
      </c>
      <c r="D85" s="1" t="str">
        <f ca="1">IFERROR(__xludf.DUMMYFUNCTION("""COMPUTED_VALUE"""),"Woolly Mammoth")</f>
        <v>Woolly Mammoth</v>
      </c>
      <c r="E85" s="1" t="str">
        <f ca="1">IFERROR(__xludf.DUMMYFUNCTION("""COMPUTED_VALUE"""),"Maia")</f>
        <v>Maia</v>
      </c>
    </row>
    <row r="86" spans="1:5">
      <c r="A86" s="1" t="str">
        <f ca="1">IFERROR(__xludf.DUMMYFUNCTION("""COMPUTED_VALUE"""),"TRas")</f>
        <v>TRas</v>
      </c>
      <c r="B86" s="1" t="str">
        <f ca="1">IFERROR(__xludf.DUMMYFUNCTION("""COMPUTED_VALUE"""),"trykoCarnage")</f>
        <v>trykoCarnage</v>
      </c>
      <c r="C86" s="1" t="str">
        <f ca="1">IFERROR(__xludf.DUMMYFUNCTION("""COMPUTED_VALUE"""),"Wuerho")</f>
        <v>Wuerho</v>
      </c>
      <c r="D86" s="1" t="str">
        <f ca="1">IFERROR(__xludf.DUMMYFUNCTION("""COMPUTED_VALUE"""),"Allo g2 (epic)")</f>
        <v>Allo g2 (epic)</v>
      </c>
      <c r="E86" s="1" t="str">
        <f ca="1">IFERROR(__xludf.DUMMYFUNCTION("""COMPUTED_VALUE"""),"Raja")</f>
        <v>Raja</v>
      </c>
    </row>
    <row r="87" spans="1:5">
      <c r="A87" s="1" t="str">
        <f ca="1">IFERROR(__xludf.DUMMYFUNCTION("""COMPUTED_VALUE"""),"Sansiro")</f>
        <v>Sansiro</v>
      </c>
      <c r="B87" s="1" t="str">
        <f ca="1">IFERROR(__xludf.DUMMYFUNCTION("""COMPUTED_VALUE"""),"trykoCarnage")</f>
        <v>trykoCarnage</v>
      </c>
      <c r="C87" s="1" t="str">
        <f ca="1">IFERROR(__xludf.DUMMYFUNCTION("""COMPUTED_VALUE"""),"Blue")</f>
        <v>Blue</v>
      </c>
      <c r="D87" s="1" t="str">
        <f ca="1">IFERROR(__xludf.DUMMYFUNCTION("""COMPUTED_VALUE"""),"Diplod")</f>
        <v>Diplod</v>
      </c>
      <c r="E87" s="1" t="str">
        <f ca="1">IFERROR(__xludf.DUMMYFUNCTION("""COMPUTED_VALUE"""),"Elasmotherium (rhino)")</f>
        <v>Elasmotherium (rhino)</v>
      </c>
    </row>
    <row r="88" spans="1:5">
      <c r="A88" s="1" t="str">
        <f ca="1">IFERROR(__xludf.DUMMYFUNCTION("""COMPUTED_VALUE"""),"Jrey7499")</f>
        <v>Jrey7499</v>
      </c>
      <c r="B88" s="1" t="str">
        <f ca="1">IFERROR(__xludf.DUMMYFUNCTION("""COMPUTED_VALUE"""),"trykoCarnage")</f>
        <v>trykoCarnage</v>
      </c>
      <c r="C88" s="1" t="str">
        <f ca="1">IFERROR(__xludf.DUMMYFUNCTION("""COMPUTED_VALUE"""),"TRex")</f>
        <v>TRex</v>
      </c>
      <c r="D88" s="1" t="str">
        <f ca="1">IFERROR(__xludf.DUMMYFUNCTION("""COMPUTED_VALUE"""),"Dime")</f>
        <v>Dime</v>
      </c>
      <c r="E88" s="1" t="str">
        <f ca="1">IFERROR(__xludf.DUMMYFUNCTION("""COMPUTED_VALUE"""),"Anky")</f>
        <v>Anky</v>
      </c>
    </row>
    <row r="89" spans="1:5">
      <c r="A89" s="1" t="str">
        <f ca="1">IFERROR(__xludf.DUMMYFUNCTION("""COMPUTED_VALUE"""),"Raspo42")</f>
        <v>Raspo42</v>
      </c>
      <c r="B89" s="1" t="str">
        <f ca="1">IFERROR(__xludf.DUMMYFUNCTION("""COMPUTED_VALUE"""),"trykoCarnage")</f>
        <v>trykoCarnage</v>
      </c>
      <c r="C89" s="1" t="str">
        <f ca="1">IFERROR(__xludf.DUMMYFUNCTION("""COMPUTED_VALUE"""),"TRex g2")</f>
        <v>TRex g2</v>
      </c>
      <c r="D89" s="1" t="str">
        <f ca="1">IFERROR(__xludf.DUMMYFUNCTION("""COMPUTED_VALUE"""),"TRex g2")</f>
        <v>TRex g2</v>
      </c>
      <c r="E89" s="1" t="str">
        <f ca="1">IFERROR(__xludf.DUMMYFUNCTION("""COMPUTED_VALUE"""),"")</f>
        <v/>
      </c>
    </row>
    <row r="90" spans="1:5">
      <c r="A90" s="1" t="str">
        <f ca="1">IFERROR(__xludf.DUMMYFUNCTION("""COMPUTED_VALUE"""),"Chaoscontrol84")</f>
        <v>Chaoscontrol84</v>
      </c>
      <c r="B90" s="1" t="str">
        <f ca="1">IFERROR(__xludf.DUMMYFUNCTION("""COMPUTED_VALUE"""),"trykoCarnage")</f>
        <v>trykoCarnage</v>
      </c>
      <c r="C90" s="1" t="str">
        <f ca="1">IFERROR(__xludf.DUMMYFUNCTION("""COMPUTED_VALUE"""),"Brachi")</f>
        <v>Brachi</v>
      </c>
      <c r="D90" s="1" t="str">
        <f ca="1">IFERROR(__xludf.DUMMYFUNCTION("""COMPUTED_VALUE"""),"Quetz")</f>
        <v>Quetz</v>
      </c>
      <c r="E90" s="1" t="str">
        <f ca="1">IFERROR(__xludf.DUMMYFUNCTION("""COMPUTED_VALUE"""),"Argentino")</f>
        <v>Argentino</v>
      </c>
    </row>
    <row r="91" spans="1:5">
      <c r="A91" s="1" t="str">
        <f ca="1">IFERROR(__xludf.DUMMYFUNCTION("""COMPUTED_VALUE"""),"Frannylikesfigs")</f>
        <v>Frannylikesfigs</v>
      </c>
      <c r="B91" s="1" t="str">
        <f ca="1">IFERROR(__xludf.DUMMYFUNCTION("""COMPUTED_VALUE"""),"trykoCarnage")</f>
        <v>trykoCarnage</v>
      </c>
      <c r="C91" s="1" t="str">
        <f ca="1">IFERROR(__xludf.DUMMYFUNCTION("""COMPUTED_VALUE"""),"Wuerho")</f>
        <v>Wuerho</v>
      </c>
      <c r="D91" s="1" t="str">
        <f ca="1">IFERROR(__xludf.DUMMYFUNCTION("""COMPUTED_VALUE"""),"Raja")</f>
        <v>Raja</v>
      </c>
      <c r="E91" s="1" t="str">
        <f ca="1">IFERROR(__xludf.DUMMYFUNCTION("""COMPUTED_VALUE"""),"Wuerho")</f>
        <v>Wuerho</v>
      </c>
    </row>
    <row r="92" spans="1:5">
      <c r="A92" s="1" t="str">
        <f ca="1">IFERROR(__xludf.DUMMYFUNCTION("""COMPUTED_VALUE"""),"NC0gnit0")</f>
        <v>NC0gnit0</v>
      </c>
      <c r="B92" s="1" t="str">
        <f ca="1">IFERROR(__xludf.DUMMYFUNCTION("""COMPUTED_VALUE"""),"trykoCarnage")</f>
        <v>trykoCarnage</v>
      </c>
      <c r="C92" s="1" t="str">
        <f ca="1">IFERROR(__xludf.DUMMYFUNCTION("""COMPUTED_VALUE"""),"Anky")</f>
        <v>Anky</v>
      </c>
      <c r="D92" s="1" t="str">
        <f ca="1">IFERROR(__xludf.DUMMYFUNCTION("""COMPUTED_VALUE"""),"Pteranodon")</f>
        <v>Pteranodon</v>
      </c>
      <c r="E92" s="1" t="str">
        <f ca="1">IFERROR(__xludf.DUMMYFUNCTION("""COMPUTED_VALUE"""),"TRex")</f>
        <v>TRex</v>
      </c>
    </row>
    <row r="93" spans="1:5">
      <c r="A93" s="1" t="str">
        <f ca="1">IFERROR(__xludf.DUMMYFUNCTION("""COMPUTED_VALUE"""),"scottemc")</f>
        <v>scottemc</v>
      </c>
      <c r="B93" s="1" t="str">
        <f ca="1">IFERROR(__xludf.DUMMYFUNCTION("""COMPUTED_VALUE"""),"trykoCarnage")</f>
        <v>trykoCarnage</v>
      </c>
      <c r="C93" s="1" t="str">
        <f ca="1">IFERROR(__xludf.DUMMYFUNCTION("""COMPUTED_VALUE"""),"Woolly Rhino")</f>
        <v>Woolly Rhino</v>
      </c>
      <c r="D93" s="1" t="str">
        <f ca="1">IFERROR(__xludf.DUMMYFUNCTION("""COMPUTED_VALUE"""),"Carbo (turtle)")</f>
        <v>Carbo (turtle)</v>
      </c>
      <c r="E93" s="1" t="str">
        <f ca="1">IFERROR(__xludf.DUMMYFUNCTION("""COMPUTED_VALUE"""),"Brachi")</f>
        <v>Brachi</v>
      </c>
    </row>
    <row r="94" spans="1:5">
      <c r="A94" s="1" t="str">
        <f ca="1">IFERROR(__xludf.DUMMYFUNCTION("""COMPUTED_VALUE"""),"Velociraptor")</f>
        <v>Velociraptor</v>
      </c>
      <c r="B94" s="1" t="str">
        <f ca="1">IFERROR(__xludf.DUMMYFUNCTION("""COMPUTED_VALUE"""),"trykoCarnage")</f>
        <v>trykoCarnage</v>
      </c>
      <c r="C94" s="1" t="str">
        <f ca="1">IFERROR(__xludf.DUMMYFUNCTION("""COMPUTED_VALUE"""),"Anky")</f>
        <v>Anky</v>
      </c>
      <c r="D94" s="1" t="str">
        <f ca="1">IFERROR(__xludf.DUMMYFUNCTION("""COMPUTED_VALUE"""),"Brachi")</f>
        <v>Brachi</v>
      </c>
      <c r="E94" s="1" t="str">
        <f ca="1">IFERROR(__xludf.DUMMYFUNCTION("""COMPUTED_VALUE"""),"Quetz")</f>
        <v>Quetz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1"/>
  <sheetViews>
    <sheetView workbookViewId="0"/>
  </sheetViews>
  <sheetFormatPr defaultColWidth="14.44140625" defaultRowHeight="15.75" customHeight="1"/>
  <sheetData>
    <row r="1" spans="1:26">
      <c r="A1" s="2" t="str">
        <f ca="1">IFERROR(__xludf.DUMMYFUNCTION("query('Form Responses 1'!B:F,""select * where C = 'ApexPredators' "",0)"),"Practicekat")</f>
        <v>Practicekat</v>
      </c>
      <c r="B1" s="2" t="str">
        <f ca="1">IFERROR(__xludf.DUMMYFUNCTION("""COMPUTED_VALUE"""),"ApexPredators")</f>
        <v>ApexPredators</v>
      </c>
      <c r="C1" s="2" t="str">
        <f ca="1">IFERROR(__xludf.DUMMYFUNCTION("""COMPUTED_VALUE"""),"Allo g2 (epic)")</f>
        <v>Allo g2 (epic)</v>
      </c>
      <c r="D1" s="2" t="str">
        <f ca="1">IFERROR(__xludf.DUMMYFUNCTION("""COMPUTED_VALUE"""),"Carbo (turtle)")</f>
        <v>Carbo (turtle)</v>
      </c>
      <c r="E1" s="2" t="str">
        <f ca="1">IFERROR(__xludf.DUMMYFUNCTION("""COMPUTED_VALUE"""),"Nasuto")</f>
        <v>Nasuto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 ca="1">IFERROR(__xludf.DUMMYFUNCTION("""COMPUTED_VALUE"""),"Angel16 ")</f>
        <v xml:space="preserve">Angel16 </v>
      </c>
      <c r="B2" s="2" t="str">
        <f ca="1">IFERROR(__xludf.DUMMYFUNCTION("""COMPUTED_VALUE"""),"ApexPredators")</f>
        <v>ApexPredators</v>
      </c>
      <c r="C2" s="2" t="str">
        <f ca="1">IFERROR(__xludf.DUMMYFUNCTION("""COMPUTED_VALUE"""),"Blue")</f>
        <v>Blue</v>
      </c>
      <c r="D2" s="2" t="str">
        <f ca="1">IFERROR(__xludf.DUMMYFUNCTION("""COMPUTED_VALUE"""),"Blue")</f>
        <v>Blue</v>
      </c>
      <c r="E2" s="2" t="str">
        <f ca="1">IFERROR(__xludf.DUMMYFUNCTION("""COMPUTED_VALUE"""),"")</f>
        <v/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 ca="1">IFERROR(__xludf.DUMMYFUNCTION("""COMPUTED_VALUE"""),"Practicekatis#1")</f>
        <v>Practicekatis#1</v>
      </c>
      <c r="B3" s="2" t="str">
        <f ca="1">IFERROR(__xludf.DUMMYFUNCTION("""COMPUTED_VALUE"""),"ApexPredators")</f>
        <v>ApexPredators</v>
      </c>
      <c r="C3" s="2" t="str">
        <f ca="1">IFERROR(__xludf.DUMMYFUNCTION("""COMPUTED_VALUE"""),"Allo g2 (epic)")</f>
        <v>Allo g2 (epic)</v>
      </c>
      <c r="D3" s="2" t="str">
        <f ca="1">IFERROR(__xludf.DUMMYFUNCTION("""COMPUTED_VALUE"""),"Carbo (turtle)")</f>
        <v>Carbo (turtle)</v>
      </c>
      <c r="E3" s="2" t="str">
        <f ca="1">IFERROR(__xludf.DUMMYFUNCTION("""COMPUTED_VALUE"""),"Nasuto")</f>
        <v>Nasuto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 ca="1">IFERROR(__xludf.DUMMYFUNCTION("""COMPUTED_VALUE"""),"CokieTheClown")</f>
        <v>CokieTheClown</v>
      </c>
      <c r="B4" s="2" t="str">
        <f ca="1">IFERROR(__xludf.DUMMYFUNCTION("""COMPUTED_VALUE"""),"ApexPredators")</f>
        <v>ApexPredators</v>
      </c>
      <c r="C4" s="2" t="str">
        <f ca="1">IFERROR(__xludf.DUMMYFUNCTION("""COMPUTED_VALUE"""),"Grypo")</f>
        <v>Grypo</v>
      </c>
      <c r="D4" s="2" t="str">
        <f ca="1">IFERROR(__xludf.DUMMYFUNCTION("""COMPUTED_VALUE"""),"Brachi")</f>
        <v>Brachi</v>
      </c>
      <c r="E4" s="2" t="str">
        <f ca="1">IFERROR(__xludf.DUMMYFUNCTION("""COMPUTED_VALUE"""),"Erlik (epic)")</f>
        <v>Erlik (epic)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 ca="1">IFERROR(__xludf.DUMMYFUNCTION("""COMPUTED_VALUE"""),"Teawrecks aka getboostout aka cheers")</f>
        <v>Teawrecks aka getboostout aka cheers</v>
      </c>
      <c r="B5" s="2" t="str">
        <f ca="1">IFERROR(__xludf.DUMMYFUNCTION("""COMPUTED_VALUE"""),"ApexPredators")</f>
        <v>ApexPredators</v>
      </c>
      <c r="C5" s="2" t="str">
        <f ca="1">IFERROR(__xludf.DUMMYFUNCTION("""COMPUTED_VALUE"""),"Blue")</f>
        <v>Blue</v>
      </c>
      <c r="D5" s="2" t="str">
        <f ca="1">IFERROR(__xludf.DUMMYFUNCTION("""COMPUTED_VALUE"""),"Diplod")</f>
        <v>Diplod</v>
      </c>
      <c r="E5" s="2" t="str">
        <f ca="1">IFERROR(__xludf.DUMMYFUNCTION("""COMPUTED_VALUE"""),"Carbo (turtle)")</f>
        <v>Carbo (turtle)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 ca="1">IFERROR(__xludf.DUMMYFUNCTION("""COMPUTED_VALUE"""),"Legomin1314")</f>
        <v>Legomin1314</v>
      </c>
      <c r="B6" s="2" t="str">
        <f ca="1">IFERROR(__xludf.DUMMYFUNCTION("""COMPUTED_VALUE"""),"ApexPredators")</f>
        <v>ApexPredators</v>
      </c>
      <c r="C6" s="2" t="str">
        <f ca="1">IFERROR(__xludf.DUMMYFUNCTION("""COMPUTED_VALUE"""),"Diplod")</f>
        <v>Diplod</v>
      </c>
      <c r="D6" s="2" t="str">
        <f ca="1">IFERROR(__xludf.DUMMYFUNCTION("""COMPUTED_VALUE"""),"Carbo (turtle)")</f>
        <v>Carbo (turtle)</v>
      </c>
      <c r="E6" s="2" t="str">
        <f ca="1">IFERROR(__xludf.DUMMYFUNCTION("""COMPUTED_VALUE"""),"Maia")</f>
        <v>Maia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 ca="1">IFERROR(__xludf.DUMMYFUNCTION("""COMPUTED_VALUE"""),"TheMaxx")</f>
        <v>TheMaxx</v>
      </c>
      <c r="B7" s="2" t="str">
        <f ca="1">IFERROR(__xludf.DUMMYFUNCTION("""COMPUTED_VALUE"""),"ApexPredators")</f>
        <v>ApexPredators</v>
      </c>
      <c r="C7" s="2" t="str">
        <f ca="1">IFERROR(__xludf.DUMMYFUNCTION("""COMPUTED_VALUE"""),"Allo g2 (epic)")</f>
        <v>Allo g2 (epic)</v>
      </c>
      <c r="D7" s="2" t="str">
        <f ca="1">IFERROR(__xludf.DUMMYFUNCTION("""COMPUTED_VALUE"""),"Carbo (turtle)")</f>
        <v>Carbo (turtle)</v>
      </c>
      <c r="E7" s="2" t="str">
        <f ca="1">IFERROR(__xludf.DUMMYFUNCTION("""COMPUTED_VALUE"""),"Nasuto")</f>
        <v>Nasuto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 ca="1">IFERROR(__xludf.DUMMYFUNCTION("""COMPUTED_VALUE"""),"Rainbowslide ")</f>
        <v xml:space="preserve">Rainbowslide </v>
      </c>
      <c r="B8" s="2" t="str">
        <f ca="1">IFERROR(__xludf.DUMMYFUNCTION("""COMPUTED_VALUE"""),"ApexPredators")</f>
        <v>ApexPredators</v>
      </c>
      <c r="C8" s="2" t="str">
        <f ca="1">IFERROR(__xludf.DUMMYFUNCTION("""COMPUTED_VALUE"""),"Blue")</f>
        <v>Blue</v>
      </c>
      <c r="D8" s="2" t="str">
        <f ca="1">IFERROR(__xludf.DUMMYFUNCTION("""COMPUTED_VALUE"""),"Echo")</f>
        <v>Echo</v>
      </c>
      <c r="E8" s="2" t="str">
        <f ca="1">IFERROR(__xludf.DUMMYFUNCTION("""COMPUTED_VALUE"""),"Argentino")</f>
        <v>Argentino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 ca="1">IFERROR(__xludf.DUMMYFUNCTION("""COMPUTED_VALUE"""),"Shinsousama")</f>
        <v>Shinsousama</v>
      </c>
      <c r="B9" s="2" t="str">
        <f ca="1">IFERROR(__xludf.DUMMYFUNCTION("""COMPUTED_VALUE"""),"ApexPredators")</f>
        <v>ApexPredators</v>
      </c>
      <c r="C9" s="2" t="str">
        <f ca="1">IFERROR(__xludf.DUMMYFUNCTION("""COMPUTED_VALUE"""),"Blue")</f>
        <v>Blue</v>
      </c>
      <c r="D9" s="2" t="str">
        <f ca="1">IFERROR(__xludf.DUMMYFUNCTION("""COMPUTED_VALUE"""),"Anky")</f>
        <v>Anky</v>
      </c>
      <c r="E9" s="2" t="str">
        <f ca="1">IFERROR(__xludf.DUMMYFUNCTION("""COMPUTED_VALUE"""),"Grypo")</f>
        <v>Grypo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 ca="1">IFERROR(__xludf.DUMMYFUNCTION("""COMPUTED_VALUE"""),"Gabotion")</f>
        <v>Gabotion</v>
      </c>
      <c r="B10" s="2" t="str">
        <f ca="1">IFERROR(__xludf.DUMMYFUNCTION("""COMPUTED_VALUE"""),"ApexPredators")</f>
        <v>ApexPredators</v>
      </c>
      <c r="C10" s="2" t="str">
        <f ca="1">IFERROR(__xludf.DUMMYFUNCTION("""COMPUTED_VALUE"""),"Blue")</f>
        <v>Blue</v>
      </c>
      <c r="D10" s="2" t="str">
        <f ca="1">IFERROR(__xludf.DUMMYFUNCTION("""COMPUTED_VALUE"""),"Maia")</f>
        <v>Maia</v>
      </c>
      <c r="E10" s="2" t="str">
        <f ca="1">IFERROR(__xludf.DUMMYFUNCTION("""COMPUTED_VALUE"""),"Brachi")</f>
        <v>Brachi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 ca="1">IFERROR(__xludf.DUMMYFUNCTION("""COMPUTED_VALUE"""),"Samguy78")</f>
        <v>Samguy78</v>
      </c>
      <c r="B11" s="2" t="str">
        <f ca="1">IFERROR(__xludf.DUMMYFUNCTION("""COMPUTED_VALUE"""),"ApexPredators")</f>
        <v>ApexPredators</v>
      </c>
      <c r="C11" s="2" t="str">
        <f ca="1">IFERROR(__xludf.DUMMYFUNCTION("""COMPUTED_VALUE"""),"Carbo (turtle)")</f>
        <v>Carbo (turtle)</v>
      </c>
      <c r="D11" s="2" t="str">
        <f ca="1">IFERROR(__xludf.DUMMYFUNCTION("""COMPUTED_VALUE"""),"Pyro")</f>
        <v>Pyro</v>
      </c>
      <c r="E11" s="2" t="str">
        <f ca="1">IFERROR(__xludf.DUMMYFUNCTION("""COMPUTED_VALUE"""),"Blue")</f>
        <v>Blue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 ca="1">IFERROR(__xludf.DUMMYFUNCTION("""COMPUTED_VALUE"""),"iambgman")</f>
        <v>iambgman</v>
      </c>
      <c r="B12" s="2" t="str">
        <f ca="1">IFERROR(__xludf.DUMMYFUNCTION("""COMPUTED_VALUE"""),"ApexPredators")</f>
        <v>ApexPredators</v>
      </c>
      <c r="C12" s="2" t="str">
        <f ca="1">IFERROR(__xludf.DUMMYFUNCTION("""COMPUTED_VALUE"""),"Diplod")</f>
        <v>Diplod</v>
      </c>
      <c r="D12" s="2" t="str">
        <f ca="1">IFERROR(__xludf.DUMMYFUNCTION("""COMPUTED_VALUE"""),"Diplod")</f>
        <v>Diplod</v>
      </c>
      <c r="E12" s="2" t="str">
        <f ca="1">IFERROR(__xludf.DUMMYFUNCTION("""COMPUTED_VALUE"""),"")</f>
        <v/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 ca="1">IFERROR(__xludf.DUMMYFUNCTION("""COMPUTED_VALUE"""),"LsLee22")</f>
        <v>LsLee22</v>
      </c>
      <c r="B13" s="2" t="str">
        <f ca="1">IFERROR(__xludf.DUMMYFUNCTION("""COMPUTED_VALUE"""),"ApexPredators")</f>
        <v>ApexPredators</v>
      </c>
      <c r="C13" s="2" t="str">
        <f ca="1">IFERROR(__xludf.DUMMYFUNCTION("""COMPUTED_VALUE"""),"Blue")</f>
        <v>Blue</v>
      </c>
      <c r="D13" s="2" t="str">
        <f ca="1">IFERROR(__xludf.DUMMYFUNCTION("""COMPUTED_VALUE"""),"Brachi")</f>
        <v>Brachi</v>
      </c>
      <c r="E13" s="2" t="str">
        <f ca="1">IFERROR(__xludf.DUMMYFUNCTION("""COMPUTED_VALUE"""),"Maia")</f>
        <v>Maia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 ca="1">IFERROR(__xludf.DUMMYFUNCTION("""COMPUTED_VALUE"""),"BD")</f>
        <v>BD</v>
      </c>
      <c r="B14" s="2" t="str">
        <f ca="1">IFERROR(__xludf.DUMMYFUNCTION("""COMPUTED_VALUE"""),"ApexPredators")</f>
        <v>ApexPredators</v>
      </c>
      <c r="C14" s="2" t="str">
        <f ca="1">IFERROR(__xludf.DUMMYFUNCTION("""COMPUTED_VALUE"""),"Diplod")</f>
        <v>Diplod</v>
      </c>
      <c r="D14" s="2" t="str">
        <f ca="1">IFERROR(__xludf.DUMMYFUNCTION("""COMPUTED_VALUE"""),"Allo g2 (epic)")</f>
        <v>Allo g2 (epic)</v>
      </c>
      <c r="E14" s="2" t="str">
        <f ca="1">IFERROR(__xludf.DUMMYFUNCTION("""COMPUTED_VALUE"""),"Blue")</f>
        <v>Blue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 ca="1">IFERROR(__xludf.DUMMYFUNCTION("""COMPUTED_VALUE"""),"Temerity")</f>
        <v>Temerity</v>
      </c>
      <c r="B15" s="2" t="str">
        <f ca="1">IFERROR(__xludf.DUMMYFUNCTION("""COMPUTED_VALUE"""),"ApexPredators")</f>
        <v>ApexPredators</v>
      </c>
      <c r="C15" s="2" t="str">
        <f ca="1">IFERROR(__xludf.DUMMYFUNCTION("""COMPUTED_VALUE"""),"Diplod")</f>
        <v>Diplod</v>
      </c>
      <c r="D15" s="2" t="str">
        <f ca="1">IFERROR(__xludf.DUMMYFUNCTION("""COMPUTED_VALUE"""),"Diplod")</f>
        <v>Diplod</v>
      </c>
      <c r="E15" s="2" t="str">
        <f ca="1">IFERROR(__xludf.DUMMYFUNCTION("""COMPUTED_VALUE"""),"")</f>
        <v/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tr">
        <f ca="1">IFERROR(__xludf.DUMMYFUNCTION("""COMPUTED_VALUE"""),"Ghostcat")</f>
        <v>Ghostcat</v>
      </c>
      <c r="B16" s="2" t="str">
        <f ca="1">IFERROR(__xludf.DUMMYFUNCTION("""COMPUTED_VALUE"""),"ApexPredators")</f>
        <v>ApexPredators</v>
      </c>
      <c r="C16" s="2" t="str">
        <f ca="1">IFERROR(__xludf.DUMMYFUNCTION("""COMPUTED_VALUE"""),"Blue")</f>
        <v>Blue</v>
      </c>
      <c r="D16" s="2" t="str">
        <f ca="1">IFERROR(__xludf.DUMMYFUNCTION("""COMPUTED_VALUE"""),"Maia")</f>
        <v>Maia</v>
      </c>
      <c r="E16" s="2" t="str">
        <f ca="1">IFERROR(__xludf.DUMMYFUNCTION("""COMPUTED_VALUE"""),"Diplod")</f>
        <v>Diplod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tr">
        <f ca="1">IFERROR(__xludf.DUMMYFUNCTION("""COMPUTED_VALUE"""),"DrNizam")</f>
        <v>DrNizam</v>
      </c>
      <c r="B17" s="2" t="str">
        <f ca="1">IFERROR(__xludf.DUMMYFUNCTION("""COMPUTED_VALUE"""),"ApexPredators")</f>
        <v>ApexPredators</v>
      </c>
      <c r="C17" s="2" t="str">
        <f ca="1">IFERROR(__xludf.DUMMYFUNCTION("""COMPUTED_VALUE"""),"Allo g2 (epic)")</f>
        <v>Allo g2 (epic)</v>
      </c>
      <c r="D17" s="2" t="str">
        <f ca="1">IFERROR(__xludf.DUMMYFUNCTION("""COMPUTED_VALUE"""),"Allo g2 (epic)")</f>
        <v>Allo g2 (epic)</v>
      </c>
      <c r="E17" s="2" t="str">
        <f ca="1">IFERROR(__xludf.DUMMYFUNCTION("""COMPUTED_VALUE"""),"")</f>
        <v/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tr">
        <f ca="1">IFERROR(__xludf.DUMMYFUNCTION("""COMPUTED_VALUE"""),"slugcultjen")</f>
        <v>slugcultjen</v>
      </c>
      <c r="B18" s="2" t="str">
        <f ca="1">IFERROR(__xludf.DUMMYFUNCTION("""COMPUTED_VALUE"""),"ApexPredators")</f>
        <v>ApexPredators</v>
      </c>
      <c r="C18" s="2" t="str">
        <f ca="1">IFERROR(__xludf.DUMMYFUNCTION("""COMPUTED_VALUE"""),"Kentro")</f>
        <v>Kentro</v>
      </c>
      <c r="D18" s="2" t="str">
        <f ca="1">IFERROR(__xludf.DUMMYFUNCTION("""COMPUTED_VALUE"""),"Erlik (epic)")</f>
        <v>Erlik (epic)</v>
      </c>
      <c r="E18" s="2" t="str">
        <f ca="1">IFERROR(__xludf.DUMMYFUNCTION("""COMPUTED_VALUE"""),"")</f>
        <v/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tr">
        <f ca="1">IFERROR(__xludf.DUMMYFUNCTION("""COMPUTED_VALUE"""),"Lerzolite")</f>
        <v>Lerzolite</v>
      </c>
      <c r="B19" s="2" t="str">
        <f ca="1">IFERROR(__xludf.DUMMYFUNCTION("""COMPUTED_VALUE"""),"ApexPredators")</f>
        <v>ApexPredators</v>
      </c>
      <c r="C19" s="2" t="str">
        <f ca="1">IFERROR(__xludf.DUMMYFUNCTION("""COMPUTED_VALUE"""),"Carbo (turtle)")</f>
        <v>Carbo (turtle)</v>
      </c>
      <c r="D19" s="2" t="str">
        <f ca="1">IFERROR(__xludf.DUMMYFUNCTION("""COMPUTED_VALUE"""),"Kentro")</f>
        <v>Kentro</v>
      </c>
      <c r="E19" s="2" t="str">
        <f ca="1">IFERROR(__xludf.DUMMYFUNCTION("""COMPUTED_VALUE"""),"Brachi")</f>
        <v>Brachi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tr">
        <f ca="1">IFERROR(__xludf.DUMMYFUNCTION("""COMPUTED_VALUE"""),"Skulli67")</f>
        <v>Skulli67</v>
      </c>
      <c r="B20" s="2" t="str">
        <f ca="1">IFERROR(__xludf.DUMMYFUNCTION("""COMPUTED_VALUE"""),"ApexPredators")</f>
        <v>ApexPredators</v>
      </c>
      <c r="C20" s="2" t="str">
        <f ca="1">IFERROR(__xludf.DUMMYFUNCTION("""COMPUTED_VALUE"""),"Echo")</f>
        <v>Echo</v>
      </c>
      <c r="D20" s="2" t="str">
        <f ca="1">IFERROR(__xludf.DUMMYFUNCTION("""COMPUTED_VALUE"""),"TRex")</f>
        <v>TRex</v>
      </c>
      <c r="E20" s="2" t="str">
        <f ca="1">IFERROR(__xludf.DUMMYFUNCTION("""COMPUTED_VALUE"""),"Echo")</f>
        <v>Echo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tr">
        <f ca="1">IFERROR(__xludf.DUMMYFUNCTION("""COMPUTED_VALUE"""),"Slugcultjen")</f>
        <v>Slugcultjen</v>
      </c>
      <c r="B21" s="2" t="str">
        <f ca="1">IFERROR(__xludf.DUMMYFUNCTION("""COMPUTED_VALUE"""),"ApexPredators")</f>
        <v>ApexPredators</v>
      </c>
      <c r="C21" s="2" t="str">
        <f ca="1">IFERROR(__xludf.DUMMYFUNCTION("""COMPUTED_VALUE"""),"Carbo (turtle)")</f>
        <v>Carbo (turtle)</v>
      </c>
      <c r="D21" s="2" t="str">
        <f ca="1">IFERROR(__xludf.DUMMYFUNCTION("""COMPUTED_VALUE"""),"Allo g2 (epic)")</f>
        <v>Allo g2 (epic)</v>
      </c>
      <c r="E21" s="2" t="str">
        <f ca="1">IFERROR(__xludf.DUMMYFUNCTION("""COMPUTED_VALUE"""),"Erlik (epic)")</f>
        <v>Erlik (epic)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tr">
        <f ca="1">IFERROR(__xludf.DUMMYFUNCTION("""COMPUTED_VALUE"""),"iambgman")</f>
        <v>iambgman</v>
      </c>
      <c r="B22" s="2" t="str">
        <f ca="1">IFERROR(__xludf.DUMMYFUNCTION("""COMPUTED_VALUE"""),"ApexPredators")</f>
        <v>ApexPredators</v>
      </c>
      <c r="C22" s="2" t="str">
        <f ca="1">IFERROR(__xludf.DUMMYFUNCTION("""COMPUTED_VALUE"""),"Diplod")</f>
        <v>Diplod</v>
      </c>
      <c r="D22" s="2" t="str">
        <f ca="1">IFERROR(__xludf.DUMMYFUNCTION("""COMPUTED_VALUE"""),"Diplod")</f>
        <v>Diplod</v>
      </c>
      <c r="E22" s="2" t="str">
        <f ca="1">IFERROR(__xludf.DUMMYFUNCTION("""COMPUTED_VALUE"""),"")</f>
        <v/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tr">
        <f ca="1">IFERROR(__xludf.DUMMYFUNCTION("""COMPUTED_VALUE"""),"Adriceratops")</f>
        <v>Adriceratops</v>
      </c>
      <c r="B23" s="2" t="str">
        <f ca="1">IFERROR(__xludf.DUMMYFUNCTION("""COMPUTED_VALUE"""),"ApexPredators")</f>
        <v>ApexPredators</v>
      </c>
      <c r="C23" s="2" t="str">
        <f ca="1">IFERROR(__xludf.DUMMYFUNCTION("""COMPUTED_VALUE"""),"Diplod")</f>
        <v>Diplod</v>
      </c>
      <c r="D23" s="2" t="str">
        <f ca="1">IFERROR(__xludf.DUMMYFUNCTION("""COMPUTED_VALUE"""),"Grypo")</f>
        <v>Grypo</v>
      </c>
      <c r="E23" s="2" t="str">
        <f ca="1">IFERROR(__xludf.DUMMYFUNCTION("""COMPUTED_VALUE"""),"Carbo (turtle)")</f>
        <v>Carbo (turtle)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tr">
        <f ca="1">IFERROR(__xludf.DUMMYFUNCTION("""COMPUTED_VALUE"""),"Samguy78")</f>
        <v>Samguy78</v>
      </c>
      <c r="B24" s="2" t="str">
        <f ca="1">IFERROR(__xludf.DUMMYFUNCTION("""COMPUTED_VALUE"""),"ApexPredators")</f>
        <v>ApexPredators</v>
      </c>
      <c r="C24" s="2" t="str">
        <f ca="1">IFERROR(__xludf.DUMMYFUNCTION("""COMPUTED_VALUE"""),"Brachi")</f>
        <v>Brachi</v>
      </c>
      <c r="D24" s="2" t="str">
        <f ca="1">IFERROR(__xludf.DUMMYFUNCTION("""COMPUTED_VALUE"""),"Carbo (turtle)")</f>
        <v>Carbo (turtle)</v>
      </c>
      <c r="E24" s="2" t="str">
        <f ca="1">IFERROR(__xludf.DUMMYFUNCTION("""COMPUTED_VALUE"""),"Allo g2 (epic)")</f>
        <v>Allo g2 (epic)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tr">
        <f ca="1">IFERROR(__xludf.DUMMYFUNCTION("""COMPUTED_VALUE"""),"Teawrecks")</f>
        <v>Teawrecks</v>
      </c>
      <c r="B25" s="2" t="str">
        <f ca="1">IFERROR(__xludf.DUMMYFUNCTION("""COMPUTED_VALUE"""),"ApexPredators")</f>
        <v>ApexPredators</v>
      </c>
      <c r="C25" s="2" t="str">
        <f ca="1">IFERROR(__xludf.DUMMYFUNCTION("""COMPUTED_VALUE"""),"Diplod")</f>
        <v>Diplod</v>
      </c>
      <c r="D25" s="2" t="str">
        <f ca="1">IFERROR(__xludf.DUMMYFUNCTION("""COMPUTED_VALUE"""),"Diplod")</f>
        <v>Diplod</v>
      </c>
      <c r="E25" s="2" t="str">
        <f ca="1">IFERROR(__xludf.DUMMYFUNCTION("""COMPUTED_VALUE"""),"Carbo (turtle)")</f>
        <v>Carbo (turtle)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4" t="str">
        <f ca="1">IFERROR(__xludf.DUMMYFUNCTION("""COMPUTED_VALUE"""),"Practicekat ")</f>
        <v xml:space="preserve">Practicekat </v>
      </c>
      <c r="B26" s="4" t="str">
        <f ca="1">IFERROR(__xludf.DUMMYFUNCTION("""COMPUTED_VALUE"""),"ApexPredators")</f>
        <v>ApexPredators</v>
      </c>
      <c r="C26" s="4" t="str">
        <f ca="1">IFERROR(__xludf.DUMMYFUNCTION("""COMPUTED_VALUE"""),"Maia")</f>
        <v>Maia</v>
      </c>
      <c r="D26" s="4" t="str">
        <f ca="1">IFERROR(__xludf.DUMMYFUNCTION("""COMPUTED_VALUE"""),"Woolly Rhino")</f>
        <v>Woolly Rhino</v>
      </c>
      <c r="E26" s="4" t="str">
        <f ca="1">IFERROR(__xludf.DUMMYFUNCTION("""COMPUTED_VALUE"""),"Allo g2 (epic)")</f>
        <v>Allo g2 (epic)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tr">
        <f ca="1">IFERROR(__xludf.DUMMYFUNCTION("""COMPUTED_VALUE"""),"GhostCat ")</f>
        <v xml:space="preserve">GhostCat </v>
      </c>
      <c r="B27" s="4" t="str">
        <f ca="1">IFERROR(__xludf.DUMMYFUNCTION("""COMPUTED_VALUE"""),"ApexPredators")</f>
        <v>ApexPredators</v>
      </c>
      <c r="C27" s="4" t="str">
        <f ca="1">IFERROR(__xludf.DUMMYFUNCTION("""COMPUTED_VALUE"""),"Maia")</f>
        <v>Maia</v>
      </c>
      <c r="D27" s="4" t="str">
        <f ca="1">IFERROR(__xludf.DUMMYFUNCTION("""COMPUTED_VALUE"""),"Diplod")</f>
        <v>Diplod</v>
      </c>
      <c r="E27" s="4" t="str">
        <f ca="1">IFERROR(__xludf.DUMMYFUNCTION("""COMPUTED_VALUE"""),"Allo g2 (epic)")</f>
        <v>Allo g2 (epic)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tr">
        <f ca="1">IFERROR(__xludf.DUMMYFUNCTION("""COMPUTED_VALUE"""),"BlackDragon")</f>
        <v>BlackDragon</v>
      </c>
      <c r="B28" s="4" t="str">
        <f ca="1">IFERROR(__xludf.DUMMYFUNCTION("""COMPUTED_VALUE"""),"ApexPredators")</f>
        <v>ApexPredators</v>
      </c>
      <c r="C28" s="4" t="str">
        <f ca="1">IFERROR(__xludf.DUMMYFUNCTION("""COMPUTED_VALUE"""),"Woolly Mammoth")</f>
        <v>Woolly Mammoth</v>
      </c>
      <c r="D28" s="4" t="str">
        <f ca="1">IFERROR(__xludf.DUMMYFUNCTION("""COMPUTED_VALUE"""),"Allo g2 (epic)")</f>
        <v>Allo g2 (epic)</v>
      </c>
      <c r="E28" s="4" t="str">
        <f ca="1">IFERROR(__xludf.DUMMYFUNCTION("""COMPUTED_VALUE"""),"Diplod")</f>
        <v>Diplod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 t="str">
        <f ca="1">IFERROR(__xludf.DUMMYFUNCTION("""COMPUTED_VALUE"""),"Rainbowslide ")</f>
        <v xml:space="preserve">Rainbowslide </v>
      </c>
      <c r="B29" s="4" t="str">
        <f ca="1">IFERROR(__xludf.DUMMYFUNCTION("""COMPUTED_VALUE"""),"ApexPredators")</f>
        <v>ApexPredators</v>
      </c>
      <c r="C29" s="4" t="str">
        <f ca="1">IFERROR(__xludf.DUMMYFUNCTION("""COMPUTED_VALUE"""),"Blue")</f>
        <v>Blue</v>
      </c>
      <c r="D29" s="4" t="str">
        <f ca="1">IFERROR(__xludf.DUMMYFUNCTION("""COMPUTED_VALUE"""),"Pyro")</f>
        <v>Pyro</v>
      </c>
      <c r="E29" s="4" t="str">
        <f ca="1">IFERROR(__xludf.DUMMYFUNCTION("""COMPUTED_VALUE"""),"Brachi")</f>
        <v>Brachi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tr">
        <f ca="1">IFERROR(__xludf.DUMMYFUNCTION("""COMPUTED_VALUE"""),"Gabotion")</f>
        <v>Gabotion</v>
      </c>
      <c r="B30" s="4" t="str">
        <f ca="1">IFERROR(__xludf.DUMMYFUNCTION("""COMPUTED_VALUE"""),"ApexPredators")</f>
        <v>ApexPredators</v>
      </c>
      <c r="C30" s="4" t="str">
        <f ca="1">IFERROR(__xludf.DUMMYFUNCTION("""COMPUTED_VALUE"""),"Maia")</f>
        <v>Maia</v>
      </c>
      <c r="D30" s="4" t="str">
        <f ca="1">IFERROR(__xludf.DUMMYFUNCTION("""COMPUTED_VALUE"""),"Blue")</f>
        <v>Blue</v>
      </c>
      <c r="E30" s="4" t="str">
        <f ca="1">IFERROR(__xludf.DUMMYFUNCTION("""COMPUTED_VALUE"""),"Allo g2 (epic)")</f>
        <v>Allo g2 (epic)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tr">
        <f ca="1">IFERROR(__xludf.DUMMYFUNCTION("""COMPUTED_VALUE"""),"Angel16")</f>
        <v>Angel16</v>
      </c>
      <c r="B31" s="4" t="str">
        <f ca="1">IFERROR(__xludf.DUMMYFUNCTION("""COMPUTED_VALUE"""),"ApexPredators")</f>
        <v>ApexPredators</v>
      </c>
      <c r="C31" s="4" t="str">
        <f ca="1">IFERROR(__xludf.DUMMYFUNCTION("""COMPUTED_VALUE"""),"Baja")</f>
        <v>Baja</v>
      </c>
      <c r="D31" s="4" t="str">
        <f ca="1">IFERROR(__xludf.DUMMYFUNCTION("""COMPUTED_VALUE"""),"Woolly Mammoth")</f>
        <v>Woolly Mammoth</v>
      </c>
      <c r="E31" s="4" t="str">
        <f ca="1">IFERROR(__xludf.DUMMYFUNCTION("""COMPUTED_VALUE"""),"Woolly Rhino")</f>
        <v>Woolly Rhino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tr">
        <f ca="1">IFERROR(__xludf.DUMMYFUNCTION("""COMPUTED_VALUE"""),"CokieTheClown")</f>
        <v>CokieTheClown</v>
      </c>
      <c r="B32" s="4" t="str">
        <f ca="1">IFERROR(__xludf.DUMMYFUNCTION("""COMPUTED_VALUE"""),"ApexPredators")</f>
        <v>ApexPredators</v>
      </c>
      <c r="C32" s="4" t="str">
        <f ca="1">IFERROR(__xludf.DUMMYFUNCTION("""COMPUTED_VALUE"""),"Grypo")</f>
        <v>Grypo</v>
      </c>
      <c r="D32" s="4" t="str">
        <f ca="1">IFERROR(__xludf.DUMMYFUNCTION("""COMPUTED_VALUE"""),"Brachi")</f>
        <v>Brachi</v>
      </c>
      <c r="E32" s="4" t="str">
        <f ca="1">IFERROR(__xludf.DUMMYFUNCTION("""COMPUTED_VALUE"""),"Blue")</f>
        <v>Blue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 t="str">
        <f ca="1">IFERROR(__xludf.DUMMYFUNCTION("""COMPUTED_VALUE"""),"Shinsousama")</f>
        <v>Shinsousama</v>
      </c>
      <c r="B33" s="4" t="str">
        <f ca="1">IFERROR(__xludf.DUMMYFUNCTION("""COMPUTED_VALUE"""),"ApexPredators")</f>
        <v>ApexPredators</v>
      </c>
      <c r="C33" s="4" t="str">
        <f ca="1">IFERROR(__xludf.DUMMYFUNCTION("""COMPUTED_VALUE"""),"Grypo")</f>
        <v>Grypo</v>
      </c>
      <c r="D33" s="4" t="str">
        <f ca="1">IFERROR(__xludf.DUMMYFUNCTION("""COMPUTED_VALUE"""),"Diplod")</f>
        <v>Diplod</v>
      </c>
      <c r="E33" s="4" t="str">
        <f ca="1">IFERROR(__xludf.DUMMYFUNCTION("""COMPUTED_VALUE"""),"Grypo")</f>
        <v>Grypo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tr">
        <f ca="1">IFERROR(__xludf.DUMMYFUNCTION("""COMPUTED_VALUE"""),"Lslee22 ")</f>
        <v xml:space="preserve">Lslee22 </v>
      </c>
      <c r="B34" s="4" t="str">
        <f ca="1">IFERROR(__xludf.DUMMYFUNCTION("""COMPUTED_VALUE"""),"ApexPredators")</f>
        <v>ApexPredators</v>
      </c>
      <c r="C34" s="4" t="str">
        <f ca="1">IFERROR(__xludf.DUMMYFUNCTION("""COMPUTED_VALUE"""),"Maia")</f>
        <v>Maia</v>
      </c>
      <c r="D34" s="4" t="str">
        <f ca="1">IFERROR(__xludf.DUMMYFUNCTION("""COMPUTED_VALUE"""),"Woolly Mammoth")</f>
        <v>Woolly Mammoth</v>
      </c>
      <c r="E34" s="4" t="str">
        <f ca="1">IFERROR(__xludf.DUMMYFUNCTION("""COMPUTED_VALUE"""),"Blue")</f>
        <v>Blue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tr">
        <f ca="1">IFERROR(__xludf.DUMMYFUNCTION("""COMPUTED_VALUE"""),"PQC")</f>
        <v>PQC</v>
      </c>
      <c r="B35" s="4" t="str">
        <f ca="1">IFERROR(__xludf.DUMMYFUNCTION("""COMPUTED_VALUE"""),"ApexPredators")</f>
        <v>ApexPredators</v>
      </c>
      <c r="C35" s="4" t="str">
        <f ca="1">IFERROR(__xludf.DUMMYFUNCTION("""COMPUTED_VALUE"""),"Woolly Rhino")</f>
        <v>Woolly Rhino</v>
      </c>
      <c r="D35" s="4" t="str">
        <f ca="1">IFERROR(__xludf.DUMMYFUNCTION("""COMPUTED_VALUE"""),"Woolly Mammoth")</f>
        <v>Woolly Mammoth</v>
      </c>
      <c r="E35" s="4" t="str">
        <f ca="1">IFERROR(__xludf.DUMMYFUNCTION("""COMPUTED_VALUE"""),"Allo g2 (epic)")</f>
        <v>Allo g2 (epic)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tr">
        <f ca="1">IFERROR(__xludf.DUMMYFUNCTION("""COMPUTED_VALUE"""),"DrNizam")</f>
        <v>DrNizam</v>
      </c>
      <c r="B36" s="4" t="str">
        <f ca="1">IFERROR(__xludf.DUMMYFUNCTION("""COMPUTED_VALUE"""),"ApexPredators")</f>
        <v>ApexPredators</v>
      </c>
      <c r="C36" s="4" t="str">
        <f ca="1">IFERROR(__xludf.DUMMYFUNCTION("""COMPUTED_VALUE"""),"Allo g2 (epic)")</f>
        <v>Allo g2 (epic)</v>
      </c>
      <c r="D36" s="4" t="str">
        <f ca="1">IFERROR(__xludf.DUMMYFUNCTION("""COMPUTED_VALUE"""),"Woolly Rhino")</f>
        <v>Woolly Rhino</v>
      </c>
      <c r="E36" s="4" t="str">
        <f ca="1">IFERROR(__xludf.DUMMYFUNCTION("""COMPUTED_VALUE"""),"")</f>
        <v/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tr">
        <f ca="1">IFERROR(__xludf.DUMMYFUNCTION("""COMPUTED_VALUE"""),"Tea wrecked")</f>
        <v>Tea wrecked</v>
      </c>
      <c r="B37" s="4" t="str">
        <f ca="1">IFERROR(__xludf.DUMMYFUNCTION("""COMPUTED_VALUE"""),"ApexPredators")</f>
        <v>ApexPredators</v>
      </c>
      <c r="C37" s="4" t="str">
        <f ca="1">IFERROR(__xludf.DUMMYFUNCTION("""COMPUTED_VALUE"""),"Diplod")</f>
        <v>Diplod</v>
      </c>
      <c r="D37" s="4" t="str">
        <f ca="1">IFERROR(__xludf.DUMMYFUNCTION("""COMPUTED_VALUE"""),"Diplod")</f>
        <v>Diplod</v>
      </c>
      <c r="E37" s="4" t="str">
        <f ca="1">IFERROR(__xludf.DUMMYFUNCTION("""COMPUTED_VALUE"""),"Woolly Mammoth")</f>
        <v>Woolly Mammoth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tr">
        <f ca="1">IFERROR(__xludf.DUMMYFUNCTION("""COMPUTED_VALUE"""),"Lerzolite")</f>
        <v>Lerzolite</v>
      </c>
      <c r="B38" s="4" t="str">
        <f ca="1">IFERROR(__xludf.DUMMYFUNCTION("""COMPUTED_VALUE"""),"ApexPredators")</f>
        <v>ApexPredators</v>
      </c>
      <c r="C38" s="4" t="str">
        <f ca="1">IFERROR(__xludf.DUMMYFUNCTION("""COMPUTED_VALUE"""),"Woolly Rhino")</f>
        <v>Woolly Rhino</v>
      </c>
      <c r="D38" s="4" t="str">
        <f ca="1">IFERROR(__xludf.DUMMYFUNCTION("""COMPUTED_VALUE"""),"Woolly Mammoth")</f>
        <v>Woolly Mammoth</v>
      </c>
      <c r="E38" s="4" t="str">
        <f ca="1">IFERROR(__xludf.DUMMYFUNCTION("""COMPUTED_VALUE"""),"Baja")</f>
        <v>Baja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tr">
        <f ca="1">IFERROR(__xludf.DUMMYFUNCTION("""COMPUTED_VALUE"""),"Legomin1314")</f>
        <v>Legomin1314</v>
      </c>
      <c r="B39" s="4" t="str">
        <f ca="1">IFERROR(__xludf.DUMMYFUNCTION("""COMPUTED_VALUE"""),"ApexPredators")</f>
        <v>ApexPredators</v>
      </c>
      <c r="C39" s="4" t="str">
        <f ca="1">IFERROR(__xludf.DUMMYFUNCTION("""COMPUTED_VALUE"""),"Diplod")</f>
        <v>Diplod</v>
      </c>
      <c r="D39" s="4" t="str">
        <f ca="1">IFERROR(__xludf.DUMMYFUNCTION("""COMPUTED_VALUE"""),"Woolly Mammoth")</f>
        <v>Woolly Mammoth</v>
      </c>
      <c r="E39" s="4" t="str">
        <f ca="1">IFERROR(__xludf.DUMMYFUNCTION("""COMPUTED_VALUE"""),"")</f>
        <v/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 t="str">
        <f ca="1">IFERROR(__xludf.DUMMYFUNCTION("""COMPUTED_VALUE"""),"Knoxknox85")</f>
        <v>Knoxknox85</v>
      </c>
      <c r="B40" s="4" t="str">
        <f ca="1">IFERROR(__xludf.DUMMYFUNCTION("""COMPUTED_VALUE"""),"ApexPredators")</f>
        <v>ApexPredators</v>
      </c>
      <c r="C40" s="4" t="str">
        <f ca="1">IFERROR(__xludf.DUMMYFUNCTION("""COMPUTED_VALUE"""),"Anky")</f>
        <v>Anky</v>
      </c>
      <c r="D40" s="4" t="str">
        <f ca="1">IFERROR(__xludf.DUMMYFUNCTION("""COMPUTED_VALUE"""),"Kentro")</f>
        <v>Kentro</v>
      </c>
      <c r="E40" s="4" t="str">
        <f ca="1">IFERROR(__xludf.DUMMYFUNCTION("""COMPUTED_VALUE"""),"Echo")</f>
        <v>Echo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tr">
        <f ca="1">IFERROR(__xludf.DUMMYFUNCTION("""COMPUTED_VALUE"""),"Ryo")</f>
        <v>Ryo</v>
      </c>
      <c r="B41" s="4" t="str">
        <f ca="1">IFERROR(__xludf.DUMMYFUNCTION("""COMPUTED_VALUE"""),"ApexPredators")</f>
        <v>ApexPredators</v>
      </c>
      <c r="C41" s="4" t="str">
        <f ca="1">IFERROR(__xludf.DUMMYFUNCTION("""COMPUTED_VALUE"""),"Spino g2 (epic)")</f>
        <v>Spino g2 (epic)</v>
      </c>
      <c r="D41" s="4" t="str">
        <f ca="1">IFERROR(__xludf.DUMMYFUNCTION("""COMPUTED_VALUE"""),"Carbo (turtle)")</f>
        <v>Carbo (turtle)</v>
      </c>
      <c r="E41" s="4" t="str">
        <f ca="1">IFERROR(__xludf.DUMMYFUNCTION("""COMPUTED_VALUE"""),"Quetz")</f>
        <v>Quetz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tr">
        <f ca="1">IFERROR(__xludf.DUMMYFUNCTION("""COMPUTED_VALUE"""),"Slide2 ")</f>
        <v xml:space="preserve">Slide2 </v>
      </c>
      <c r="B42" s="4" t="str">
        <f ca="1">IFERROR(__xludf.DUMMYFUNCTION("""COMPUTED_VALUE"""),"ApexPredators")</f>
        <v>ApexPredators</v>
      </c>
      <c r="C42" s="4" t="str">
        <f ca="1">IFERROR(__xludf.DUMMYFUNCTION("""COMPUTED_VALUE"""),"Woolly Rhino")</f>
        <v>Woolly Rhino</v>
      </c>
      <c r="D42" s="4" t="str">
        <f ca="1">IFERROR(__xludf.DUMMYFUNCTION("""COMPUTED_VALUE"""),"Quetz")</f>
        <v>Quetz</v>
      </c>
      <c r="E42" s="4" t="str">
        <f ca="1">IFERROR(__xludf.DUMMYFUNCTION("""COMPUTED_VALUE"""),"Blue")</f>
        <v>Blue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tr">
        <f ca="1">IFERROR(__xludf.DUMMYFUNCTION("""COMPUTED_VALUE"""),"Samguy78")</f>
        <v>Samguy78</v>
      </c>
      <c r="B43" s="4" t="str">
        <f ca="1">IFERROR(__xludf.DUMMYFUNCTION("""COMPUTED_VALUE"""),"ApexPredators")</f>
        <v>ApexPredators</v>
      </c>
      <c r="C43" s="4" t="str">
        <f ca="1">IFERROR(__xludf.DUMMYFUNCTION("""COMPUTED_VALUE"""),"Brachi")</f>
        <v>Brachi</v>
      </c>
      <c r="D43" s="4" t="str">
        <f ca="1">IFERROR(__xludf.DUMMYFUNCTION("""COMPUTED_VALUE"""),"Woolly Rhino")</f>
        <v>Woolly Rhino</v>
      </c>
      <c r="E43" s="4" t="str">
        <f ca="1">IFERROR(__xludf.DUMMYFUNCTION("""COMPUTED_VALUE"""),"Allo g2 (epic)")</f>
        <v>Allo g2 (epic)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tr">
        <f ca="1">IFERROR(__xludf.DUMMYFUNCTION("""COMPUTED_VALUE"""),"Temerity")</f>
        <v>Temerity</v>
      </c>
      <c r="B44" s="4" t="str">
        <f ca="1">IFERROR(__xludf.DUMMYFUNCTION("""COMPUTED_VALUE"""),"ApexPredators")</f>
        <v>ApexPredators</v>
      </c>
      <c r="C44" s="4" t="str">
        <f ca="1">IFERROR(__xludf.DUMMYFUNCTION("""COMPUTED_VALUE"""),"Diplod")</f>
        <v>Diplod</v>
      </c>
      <c r="D44" s="4" t="str">
        <f ca="1">IFERROR(__xludf.DUMMYFUNCTION("""COMPUTED_VALUE"""),"Diplod")</f>
        <v>Diplod</v>
      </c>
      <c r="E44" s="4" t="str">
        <f ca="1">IFERROR(__xludf.DUMMYFUNCTION("""COMPUTED_VALUE"""),"")</f>
        <v/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1" t="str">
        <f ca="1">IFERROR(__xludf.DUMMYFUNCTION("""COMPUTED_VALUE"""),"DrNizam")</f>
        <v>DrNizam</v>
      </c>
      <c r="B45" s="1" t="str">
        <f ca="1">IFERROR(__xludf.DUMMYFUNCTION("""COMPUTED_VALUE"""),"ApexPredators")</f>
        <v>ApexPredators</v>
      </c>
      <c r="C45" s="1" t="str">
        <f ca="1">IFERROR(__xludf.DUMMYFUNCTION("""COMPUTED_VALUE"""),"Allo g2 (epic)")</f>
        <v>Allo g2 (epic)</v>
      </c>
      <c r="D45" s="1" t="str">
        <f ca="1">IFERROR(__xludf.DUMMYFUNCTION("""COMPUTED_VALUE"""),"Allo g2 (epic)")</f>
        <v>Allo g2 (epic)</v>
      </c>
      <c r="E45" s="1" t="str">
        <f ca="1">IFERROR(__xludf.DUMMYFUNCTION("""COMPUTED_VALUE"""),"")</f>
        <v/>
      </c>
    </row>
    <row r="46" spans="1:26">
      <c r="A46" s="1" t="str">
        <f ca="1">IFERROR(__xludf.DUMMYFUNCTION("""COMPUTED_VALUE"""),"BlackDragon")</f>
        <v>BlackDragon</v>
      </c>
      <c r="B46" s="1" t="str">
        <f ca="1">IFERROR(__xludf.DUMMYFUNCTION("""COMPUTED_VALUE"""),"ApexPredators")</f>
        <v>ApexPredators</v>
      </c>
      <c r="C46" s="1" t="str">
        <f ca="1">IFERROR(__xludf.DUMMYFUNCTION("""COMPUTED_VALUE"""),"Allo g2 (epic)")</f>
        <v>Allo g2 (epic)</v>
      </c>
      <c r="D46" s="1" t="str">
        <f ca="1">IFERROR(__xludf.DUMMYFUNCTION("""COMPUTED_VALUE"""),"Diplod")</f>
        <v>Diplod</v>
      </c>
      <c r="E46" s="1" t="str">
        <f ca="1">IFERROR(__xludf.DUMMYFUNCTION("""COMPUTED_VALUE"""),"Allo g2 (epic)")</f>
        <v>Allo g2 (epic)</v>
      </c>
    </row>
    <row r="47" spans="1:26">
      <c r="A47" s="1" t="str">
        <f ca="1">IFERROR(__xludf.DUMMYFUNCTION("""COMPUTED_VALUE"""),"Rainbowslide ")</f>
        <v xml:space="preserve">Rainbowslide </v>
      </c>
      <c r="B47" s="1" t="str">
        <f ca="1">IFERROR(__xludf.DUMMYFUNCTION("""COMPUTED_VALUE"""),"ApexPredators")</f>
        <v>ApexPredators</v>
      </c>
      <c r="C47" s="1" t="str">
        <f ca="1">IFERROR(__xludf.DUMMYFUNCTION("""COMPUTED_VALUE"""),"Smilo")</f>
        <v>Smilo</v>
      </c>
      <c r="D47" s="1" t="str">
        <f ca="1">IFERROR(__xludf.DUMMYFUNCTION("""COMPUTED_VALUE"""),"Grypo")</f>
        <v>Grypo</v>
      </c>
      <c r="E47" s="1" t="str">
        <f ca="1">IFERROR(__xludf.DUMMYFUNCTION("""COMPUTED_VALUE"""),"Anky")</f>
        <v>Anky</v>
      </c>
    </row>
    <row r="48" spans="1:26">
      <c r="A48" s="1" t="str">
        <f ca="1">IFERROR(__xludf.DUMMYFUNCTION("""COMPUTED_VALUE"""),"Bayonettework-")</f>
        <v>Bayonettework-</v>
      </c>
      <c r="B48" s="1" t="str">
        <f ca="1">IFERROR(__xludf.DUMMYFUNCTION("""COMPUTED_VALUE"""),"ApexPredators")</f>
        <v>ApexPredators</v>
      </c>
      <c r="C48" s="1" t="str">
        <f ca="1">IFERROR(__xludf.DUMMYFUNCTION("""COMPUTED_VALUE"""),"Irri")</f>
        <v>Irri</v>
      </c>
      <c r="D48" s="1" t="str">
        <f ca="1">IFERROR(__xludf.DUMMYFUNCTION("""COMPUTED_VALUE"""),"Quetz")</f>
        <v>Quetz</v>
      </c>
      <c r="E48" s="1" t="str">
        <f ca="1">IFERROR(__xludf.DUMMYFUNCTION("""COMPUTED_VALUE"""),"Woolly Rhino")</f>
        <v>Woolly Rhino</v>
      </c>
    </row>
    <row r="49" spans="1:5">
      <c r="A49" s="1" t="str">
        <f ca="1">IFERROR(__xludf.DUMMYFUNCTION("""COMPUTED_VALUE"""),"PQC")</f>
        <v>PQC</v>
      </c>
      <c r="B49" s="1" t="str">
        <f ca="1">IFERROR(__xludf.DUMMYFUNCTION("""COMPUTED_VALUE"""),"ApexPredators")</f>
        <v>ApexPredators</v>
      </c>
      <c r="C49" s="1" t="str">
        <f ca="1">IFERROR(__xludf.DUMMYFUNCTION("""COMPUTED_VALUE"""),"Woolly Rhino")</f>
        <v>Woolly Rhino</v>
      </c>
      <c r="D49" s="1" t="str">
        <f ca="1">IFERROR(__xludf.DUMMYFUNCTION("""COMPUTED_VALUE"""),"Elasmotherium (rhino)")</f>
        <v>Elasmotherium (rhino)</v>
      </c>
      <c r="E49" s="1" t="str">
        <f ca="1">IFERROR(__xludf.DUMMYFUNCTION("""COMPUTED_VALUE"""),"Anky")</f>
        <v>Anky</v>
      </c>
    </row>
    <row r="50" spans="1:5">
      <c r="A50" s="1" t="str">
        <f ca="1">IFERROR(__xludf.DUMMYFUNCTION("""COMPUTED_VALUE"""),"Shinsousama")</f>
        <v>Shinsousama</v>
      </c>
      <c r="B50" s="1" t="str">
        <f ca="1">IFERROR(__xludf.DUMMYFUNCTION("""COMPUTED_VALUE"""),"ApexPredators")</f>
        <v>ApexPredators</v>
      </c>
      <c r="C50" s="1" t="str">
        <f ca="1">IFERROR(__xludf.DUMMYFUNCTION("""COMPUTED_VALUE"""),"Grypo")</f>
        <v>Grypo</v>
      </c>
      <c r="D50" s="1" t="str">
        <f ca="1">IFERROR(__xludf.DUMMYFUNCTION("""COMPUTED_VALUE"""),"Grypo")</f>
        <v>Grypo</v>
      </c>
      <c r="E50" s="1" t="str">
        <f ca="1">IFERROR(__xludf.DUMMYFUNCTION("""COMPUTED_VALUE"""),"Diplod")</f>
        <v>Diplod</v>
      </c>
    </row>
    <row r="51" spans="1:5">
      <c r="A51" s="1" t="str">
        <f ca="1">IFERROR(__xludf.DUMMYFUNCTION("""COMPUTED_VALUE"""),"Samguy78")</f>
        <v>Samguy78</v>
      </c>
      <c r="B51" s="1" t="str">
        <f ca="1">IFERROR(__xludf.DUMMYFUNCTION("""COMPUTED_VALUE"""),"ApexPredators")</f>
        <v>ApexPredators</v>
      </c>
      <c r="C51" s="1" t="str">
        <f ca="1">IFERROR(__xludf.DUMMYFUNCTION("""COMPUTED_VALUE"""),"Grypo")</f>
        <v>Grypo</v>
      </c>
      <c r="D51" s="1" t="str">
        <f ca="1">IFERROR(__xludf.DUMMYFUNCTION("""COMPUTED_VALUE"""),"Diplod")</f>
        <v>Diplod</v>
      </c>
      <c r="E51" s="1" t="str">
        <f ca="1">IFERROR(__xludf.DUMMYFUNCTION("""COMPUTED_VALUE"""),"Woolly Rhino")</f>
        <v>Woolly Rhino</v>
      </c>
    </row>
    <row r="52" spans="1:5">
      <c r="A52" s="1" t="str">
        <f ca="1">IFERROR(__xludf.DUMMYFUNCTION("""COMPUTED_VALUE"""),"CokieTheClown")</f>
        <v>CokieTheClown</v>
      </c>
      <c r="B52" s="1" t="str">
        <f ca="1">IFERROR(__xludf.DUMMYFUNCTION("""COMPUTED_VALUE"""),"ApexPredators")</f>
        <v>ApexPredators</v>
      </c>
      <c r="C52" s="1" t="str">
        <f ca="1">IFERROR(__xludf.DUMMYFUNCTION("""COMPUTED_VALUE"""),"Grypo")</f>
        <v>Grypo</v>
      </c>
      <c r="D52" s="1" t="str">
        <f ca="1">IFERROR(__xludf.DUMMYFUNCTION("""COMPUTED_VALUE"""),"Brachi")</f>
        <v>Brachi</v>
      </c>
      <c r="E52" s="1" t="str">
        <f ca="1">IFERROR(__xludf.DUMMYFUNCTION("""COMPUTED_VALUE"""),"Woolly Rhino")</f>
        <v>Woolly Rhino</v>
      </c>
    </row>
    <row r="53" spans="1:5">
      <c r="A53" s="1" t="str">
        <f ca="1">IFERROR(__xludf.DUMMYFUNCTION("""COMPUTED_VALUE"""),"Lslee22 ")</f>
        <v xml:space="preserve">Lslee22 </v>
      </c>
      <c r="B53" s="1" t="str">
        <f ca="1">IFERROR(__xludf.DUMMYFUNCTION("""COMPUTED_VALUE"""),"ApexPredators")</f>
        <v>ApexPredators</v>
      </c>
      <c r="C53" s="1" t="str">
        <f ca="1">IFERROR(__xludf.DUMMYFUNCTION("""COMPUTED_VALUE"""),"Maia")</f>
        <v>Maia</v>
      </c>
      <c r="D53" s="1" t="str">
        <f ca="1">IFERROR(__xludf.DUMMYFUNCTION("""COMPUTED_VALUE"""),"Blue")</f>
        <v>Blue</v>
      </c>
      <c r="E53" s="1" t="str">
        <f ca="1">IFERROR(__xludf.DUMMYFUNCTION("""COMPUTED_VALUE"""),"Woolly Mammoth")</f>
        <v>Woolly Mammoth</v>
      </c>
    </row>
    <row r="54" spans="1:5">
      <c r="A54" s="1" t="str">
        <f ca="1">IFERROR(__xludf.DUMMYFUNCTION("""COMPUTED_VALUE"""),"Lerzolite")</f>
        <v>Lerzolite</v>
      </c>
      <c r="B54" s="1" t="str">
        <f ca="1">IFERROR(__xludf.DUMMYFUNCTION("""COMPUTED_VALUE"""),"ApexPredators")</f>
        <v>ApexPredators</v>
      </c>
      <c r="C54" s="1" t="str">
        <f ca="1">IFERROR(__xludf.DUMMYFUNCTION("""COMPUTED_VALUE"""),"Woolly Rhino")</f>
        <v>Woolly Rhino</v>
      </c>
      <c r="D54" s="1" t="str">
        <f ca="1">IFERROR(__xludf.DUMMYFUNCTION("""COMPUTED_VALUE"""),"Bary g2 (rare)")</f>
        <v>Bary g2 (rare)</v>
      </c>
      <c r="E54" s="1" t="str">
        <f ca="1">IFERROR(__xludf.DUMMYFUNCTION("""COMPUTED_VALUE"""),"Irri")</f>
        <v>Irri</v>
      </c>
    </row>
    <row r="55" spans="1:5">
      <c r="A55" s="1" t="str">
        <f ca="1">IFERROR(__xludf.DUMMYFUNCTION("""COMPUTED_VALUE"""),"Temerity")</f>
        <v>Temerity</v>
      </c>
      <c r="B55" s="1" t="str">
        <f ca="1">IFERROR(__xludf.DUMMYFUNCTION("""COMPUTED_VALUE"""),"ApexPredators")</f>
        <v>ApexPredators</v>
      </c>
      <c r="C55" s="1" t="str">
        <f ca="1">IFERROR(__xludf.DUMMYFUNCTION("""COMPUTED_VALUE"""),"Diplod")</f>
        <v>Diplod</v>
      </c>
      <c r="D55" s="1" t="str">
        <f ca="1">IFERROR(__xludf.DUMMYFUNCTION("""COMPUTED_VALUE"""),"Diplod")</f>
        <v>Diplod</v>
      </c>
      <c r="E55" s="1" t="str">
        <f ca="1">IFERROR(__xludf.DUMMYFUNCTION("""COMPUTED_VALUE"""),"")</f>
        <v/>
      </c>
    </row>
    <row r="56" spans="1:5">
      <c r="A56" s="1" t="str">
        <f ca="1">IFERROR(__xludf.DUMMYFUNCTION("""COMPUTED_VALUE"""),"Angel16 ")</f>
        <v xml:space="preserve">Angel16 </v>
      </c>
      <c r="B56" s="1" t="str">
        <f ca="1">IFERROR(__xludf.DUMMYFUNCTION("""COMPUTED_VALUE"""),"ApexPredators")</f>
        <v>ApexPredators</v>
      </c>
      <c r="C56" s="1" t="str">
        <f ca="1">IFERROR(__xludf.DUMMYFUNCTION("""COMPUTED_VALUE"""),"Carbo (turtle)")</f>
        <v>Carbo (turtle)</v>
      </c>
      <c r="D56" s="1" t="str">
        <f ca="1">IFERROR(__xludf.DUMMYFUNCTION("""COMPUTED_VALUE"""),"Woolly Mammoth")</f>
        <v>Woolly Mammoth</v>
      </c>
      <c r="E56" s="1" t="str">
        <f ca="1">IFERROR(__xludf.DUMMYFUNCTION("""COMPUTED_VALUE"""),"Woolly Rhino")</f>
        <v>Woolly Rhino</v>
      </c>
    </row>
    <row r="57" spans="1:5">
      <c r="A57" s="1" t="str">
        <f ca="1">IFERROR(__xludf.DUMMYFUNCTION("""COMPUTED_VALUE"""),"Tea rekz")</f>
        <v>Tea rekz</v>
      </c>
      <c r="B57" s="1" t="str">
        <f ca="1">IFERROR(__xludf.DUMMYFUNCTION("""COMPUTED_VALUE"""),"ApexPredators")</f>
        <v>ApexPredators</v>
      </c>
      <c r="C57" s="1" t="str">
        <f ca="1">IFERROR(__xludf.DUMMYFUNCTION("""COMPUTED_VALUE"""),"Diplod")</f>
        <v>Diplod</v>
      </c>
      <c r="D57" s="1" t="str">
        <f ca="1">IFERROR(__xludf.DUMMYFUNCTION("""COMPUTED_VALUE"""),"Diplod")</f>
        <v>Diplod</v>
      </c>
      <c r="E57" s="1" t="str">
        <f ca="1">IFERROR(__xludf.DUMMYFUNCTION("""COMPUTED_VALUE"""),"Diplod")</f>
        <v>Diplod</v>
      </c>
    </row>
    <row r="58" spans="1:5">
      <c r="A58" s="1" t="str">
        <f ca="1">IFERROR(__xludf.DUMMYFUNCTION("""COMPUTED_VALUE"""),"MementoMori")</f>
        <v>MementoMori</v>
      </c>
      <c r="B58" s="1" t="str">
        <f ca="1">IFERROR(__xludf.DUMMYFUNCTION("""COMPUTED_VALUE"""),"ApexPredators")</f>
        <v>ApexPredators</v>
      </c>
      <c r="C58" s="1" t="str">
        <f ca="1">IFERROR(__xludf.DUMMYFUNCTION("""COMPUTED_VALUE"""),"Blue")</f>
        <v>Blue</v>
      </c>
      <c r="D58" s="1" t="str">
        <f ca="1">IFERROR(__xludf.DUMMYFUNCTION("""COMPUTED_VALUE"""),"Grypo")</f>
        <v>Grypo</v>
      </c>
      <c r="E58" s="1" t="str">
        <f ca="1">IFERROR(__xludf.DUMMYFUNCTION("""COMPUTED_VALUE"""),"Blue")</f>
        <v>Blue</v>
      </c>
    </row>
    <row r="59" spans="1:5">
      <c r="A59" s="1" t="str">
        <f ca="1">IFERROR(__xludf.DUMMYFUNCTION("""COMPUTED_VALUE"""),"Practicekat ")</f>
        <v xml:space="preserve">Practicekat </v>
      </c>
      <c r="B59" s="1" t="str">
        <f ca="1">IFERROR(__xludf.DUMMYFUNCTION("""COMPUTED_VALUE"""),"ApexPredators")</f>
        <v>ApexPredators</v>
      </c>
      <c r="C59" s="1" t="str">
        <f ca="1">IFERROR(__xludf.DUMMYFUNCTION("""COMPUTED_VALUE"""),"Elasmotherium (rhino)")</f>
        <v>Elasmotherium (rhino)</v>
      </c>
      <c r="D59" s="1" t="str">
        <f ca="1">IFERROR(__xludf.DUMMYFUNCTION("""COMPUTED_VALUE"""),"Woolly Rhino")</f>
        <v>Woolly Rhino</v>
      </c>
      <c r="E59" s="1" t="str">
        <f ca="1">IFERROR(__xludf.DUMMYFUNCTION("""COMPUTED_VALUE"""),"Maia")</f>
        <v>Maia</v>
      </c>
    </row>
    <row r="60" spans="1:5">
      <c r="A60" s="1" t="str">
        <f ca="1">IFERROR(__xludf.DUMMYFUNCTION("""COMPUTED_VALUE"""),"Ghostcat")</f>
        <v>Ghostcat</v>
      </c>
      <c r="B60" s="1" t="str">
        <f ca="1">IFERROR(__xludf.DUMMYFUNCTION("""COMPUTED_VALUE"""),"ApexPredators")</f>
        <v>ApexPredators</v>
      </c>
      <c r="C60" s="1" t="str">
        <f ca="1">IFERROR(__xludf.DUMMYFUNCTION("""COMPUTED_VALUE"""),"Elasmotherium (rhino)")</f>
        <v>Elasmotherium (rhino)</v>
      </c>
      <c r="D60" s="1" t="str">
        <f ca="1">IFERROR(__xludf.DUMMYFUNCTION("""COMPUTED_VALUE"""),"Diplod")</f>
        <v>Diplod</v>
      </c>
      <c r="E60" s="1" t="str">
        <f ca="1">IFERROR(__xludf.DUMMYFUNCTION("""COMPUTED_VALUE"""),"Woolly Rhino")</f>
        <v>Woolly Rhino</v>
      </c>
    </row>
    <row r="61" spans="1:5">
      <c r="A61" s="1" t="str">
        <f ca="1">IFERROR(__xludf.DUMMYFUNCTION("""COMPUTED_VALUE"""),"Idgt")</f>
        <v>Idgt</v>
      </c>
      <c r="B61" s="1" t="str">
        <f ca="1">IFERROR(__xludf.DUMMYFUNCTION("""COMPUTED_VALUE"""),"ApexPredators")</f>
        <v>ApexPredators</v>
      </c>
      <c r="C61" s="1" t="str">
        <f ca="1">IFERROR(__xludf.DUMMYFUNCTION("""COMPUTED_VALUE"""),"Elasmotherium (rhino)")</f>
        <v>Elasmotherium (rhino)</v>
      </c>
      <c r="D61" s="1" t="str">
        <f ca="1">IFERROR(__xludf.DUMMYFUNCTION("""COMPUTED_VALUE"""),"Woolly Mammoth")</f>
        <v>Woolly Mammoth</v>
      </c>
      <c r="E61" s="1" t="str">
        <f ca="1">IFERROR(__xludf.DUMMYFUNCTION("""COMPUTED_VALUE"""),"Woolly Rhino")</f>
        <v>Woolly Rhino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3"/>
  <sheetViews>
    <sheetView workbookViewId="0"/>
  </sheetViews>
  <sheetFormatPr defaultColWidth="14.44140625" defaultRowHeight="15.75" customHeight="1"/>
  <sheetData>
    <row r="1" spans="1:26">
      <c r="A1" s="5" t="str">
        <f ca="1">IFERROR(__xludf.DUMMYFUNCTION("query('Form Responses 1'!B:F,""select * where C = 'T Wreckz' "",0)"),"Mailwoman")</f>
        <v>Mailwoman</v>
      </c>
      <c r="B1" s="2" t="str">
        <f ca="1">IFERROR(__xludf.DUMMYFUNCTION("""COMPUTED_VALUE"""),"T Wreckz")</f>
        <v>T Wreckz</v>
      </c>
      <c r="C1" s="2" t="str">
        <f ca="1">IFERROR(__xludf.DUMMYFUNCTION("""COMPUTED_VALUE"""),"Brachi")</f>
        <v>Brachi</v>
      </c>
      <c r="D1" s="2" t="str">
        <f ca="1">IFERROR(__xludf.DUMMYFUNCTION("""COMPUTED_VALUE"""),"Anky")</f>
        <v>Anky</v>
      </c>
      <c r="E1" s="2" t="str">
        <f ca="1">IFERROR(__xludf.DUMMYFUNCTION("""COMPUTED_VALUE"""),"Irri")</f>
        <v>Irri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 ca="1">IFERROR(__xludf.DUMMYFUNCTION("""COMPUTED_VALUE"""),"Mariotijn")</f>
        <v>Mariotijn</v>
      </c>
      <c r="B2" s="2" t="str">
        <f ca="1">IFERROR(__xludf.DUMMYFUNCTION("""COMPUTED_VALUE"""),"T Wreckz")</f>
        <v>T Wreckz</v>
      </c>
      <c r="C2" s="2" t="str">
        <f ca="1">IFERROR(__xludf.DUMMYFUNCTION("""COMPUTED_VALUE"""),"Kentro")</f>
        <v>Kentro</v>
      </c>
      <c r="D2" s="2" t="str">
        <f ca="1">IFERROR(__xludf.DUMMYFUNCTION("""COMPUTED_VALUE"""),"TRex")</f>
        <v>TRex</v>
      </c>
      <c r="E2" s="2" t="str">
        <f ca="1">IFERROR(__xludf.DUMMYFUNCTION("""COMPUTED_VALUE"""),"Anky")</f>
        <v>Anky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 ca="1">IFERROR(__xludf.DUMMYFUNCTION("""COMPUTED_VALUE"""),"TheShrimps")</f>
        <v>TheShrimps</v>
      </c>
      <c r="B3" s="2" t="str">
        <f ca="1">IFERROR(__xludf.DUMMYFUNCTION("""COMPUTED_VALUE"""),"T Wreckz")</f>
        <v>T Wreckz</v>
      </c>
      <c r="C3" s="2" t="str">
        <f ca="1">IFERROR(__xludf.DUMMYFUNCTION("""COMPUTED_VALUE"""),"Dime")</f>
        <v>Dime</v>
      </c>
      <c r="D3" s="2" t="str">
        <f ca="1">IFERROR(__xludf.DUMMYFUNCTION("""COMPUTED_VALUE"""),"Diplod")</f>
        <v>Diplod</v>
      </c>
      <c r="E3" s="2" t="str">
        <f ca="1">IFERROR(__xludf.DUMMYFUNCTION("""COMPUTED_VALUE"""),"Smilo")</f>
        <v>Smilo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 ca="1">IFERROR(__xludf.DUMMYFUNCTION("""COMPUTED_VALUE"""),"Marikadogsaver ")</f>
        <v xml:space="preserve">Marikadogsaver </v>
      </c>
      <c r="B4" s="2" t="str">
        <f ca="1">IFERROR(__xludf.DUMMYFUNCTION("""COMPUTED_VALUE"""),"T Wreckz")</f>
        <v>T Wreckz</v>
      </c>
      <c r="C4" s="2" t="str">
        <f ca="1">IFERROR(__xludf.DUMMYFUNCTION("""COMPUTED_VALUE"""),"Nasuto")</f>
        <v>Nasuto</v>
      </c>
      <c r="D4" s="2" t="str">
        <f ca="1">IFERROR(__xludf.DUMMYFUNCTION("""COMPUTED_VALUE"""),"Erlik (epic)")</f>
        <v>Erlik (epic)</v>
      </c>
      <c r="E4" s="2" t="str">
        <f ca="1">IFERROR(__xludf.DUMMYFUNCTION("""COMPUTED_VALUE"""),"Irri")</f>
        <v>Irri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 ca="1">IFERROR(__xludf.DUMMYFUNCTION("""COMPUTED_VALUE"""),"Jordan19917")</f>
        <v>Jordan19917</v>
      </c>
      <c r="B5" s="2" t="str">
        <f ca="1">IFERROR(__xludf.DUMMYFUNCTION("""COMPUTED_VALUE"""),"T Wreckz")</f>
        <v>T Wreckz</v>
      </c>
      <c r="C5" s="2" t="str">
        <f ca="1">IFERROR(__xludf.DUMMYFUNCTION("""COMPUTED_VALUE"""),"Erlik g2 (rare)")</f>
        <v>Erlik g2 (rare)</v>
      </c>
      <c r="D5" s="2" t="str">
        <f ca="1">IFERROR(__xludf.DUMMYFUNCTION("""COMPUTED_VALUE"""),"Kentro")</f>
        <v>Kentro</v>
      </c>
      <c r="E5" s="2" t="str">
        <f ca="1">IFERROR(__xludf.DUMMYFUNCTION("""COMPUTED_VALUE"""),"Carbo (turtle)")</f>
        <v>Carbo (turtle)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 ca="1">IFERROR(__xludf.DUMMYFUNCTION("""COMPUTED_VALUE"""),"Artaios07 ")</f>
        <v xml:space="preserve">Artaios07 </v>
      </c>
      <c r="B6" s="2" t="str">
        <f ca="1">IFERROR(__xludf.DUMMYFUNCTION("""COMPUTED_VALUE"""),"T Wreckz")</f>
        <v>T Wreckz</v>
      </c>
      <c r="C6" s="2" t="str">
        <f ca="1">IFERROR(__xludf.DUMMYFUNCTION("""COMPUTED_VALUE"""),"Carbo (turtle)")</f>
        <v>Carbo (turtle)</v>
      </c>
      <c r="D6" s="2" t="str">
        <f ca="1">IFERROR(__xludf.DUMMYFUNCTION("""COMPUTED_VALUE"""),"Pachy")</f>
        <v>Pachy</v>
      </c>
      <c r="E6" s="2" t="str">
        <f ca="1">IFERROR(__xludf.DUMMYFUNCTION("""COMPUTED_VALUE"""),"")</f>
        <v/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 ca="1">IFERROR(__xludf.DUMMYFUNCTION("""COMPUTED_VALUE"""),"Freaksuresh123 ")</f>
        <v xml:space="preserve">Freaksuresh123 </v>
      </c>
      <c r="B7" s="2" t="str">
        <f ca="1">IFERROR(__xludf.DUMMYFUNCTION("""COMPUTED_VALUE"""),"T Wreckz")</f>
        <v>T Wreckz</v>
      </c>
      <c r="C7" s="2" t="str">
        <f ca="1">IFERROR(__xludf.DUMMYFUNCTION("""COMPUTED_VALUE"""),"Kentro")</f>
        <v>Kentro</v>
      </c>
      <c r="D7" s="2" t="str">
        <f ca="1">IFERROR(__xludf.DUMMYFUNCTION("""COMPUTED_VALUE"""),"Anky")</f>
        <v>Anky</v>
      </c>
      <c r="E7" s="2" t="str">
        <f ca="1">IFERROR(__xludf.DUMMYFUNCTION("""COMPUTED_VALUE"""),"TRex")</f>
        <v>TRex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 ca="1">IFERROR(__xludf.DUMMYFUNCTION("""COMPUTED_VALUE"""),"Ivy")</f>
        <v>Ivy</v>
      </c>
      <c r="B8" s="2" t="str">
        <f ca="1">IFERROR(__xludf.DUMMYFUNCTION("""COMPUTED_VALUE"""),"T Wreckz")</f>
        <v>T Wreckz</v>
      </c>
      <c r="C8" s="2" t="str">
        <f ca="1">IFERROR(__xludf.DUMMYFUNCTION("""COMPUTED_VALUE"""),"Blue")</f>
        <v>Blue</v>
      </c>
      <c r="D8" s="2" t="str">
        <f ca="1">IFERROR(__xludf.DUMMYFUNCTION("""COMPUTED_VALUE"""),"Echo")</f>
        <v>Echo</v>
      </c>
      <c r="E8" s="2" t="str">
        <f ca="1">IFERROR(__xludf.DUMMYFUNCTION("""COMPUTED_VALUE"""),"Carbo (turtle)")</f>
        <v>Carbo (turtle)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 ca="1">IFERROR(__xludf.DUMMYFUNCTION("""COMPUTED_VALUE"""),"Allinpatrick")</f>
        <v>Allinpatrick</v>
      </c>
      <c r="B9" s="2" t="str">
        <f ca="1">IFERROR(__xludf.DUMMYFUNCTION("""COMPUTED_VALUE"""),"T Wreckz")</f>
        <v>T Wreckz</v>
      </c>
      <c r="C9" s="2" t="str">
        <f ca="1">IFERROR(__xludf.DUMMYFUNCTION("""COMPUTED_VALUE"""),"Erlik (epic)")</f>
        <v>Erlik (epic)</v>
      </c>
      <c r="D9" s="2" t="str">
        <f ca="1">IFERROR(__xludf.DUMMYFUNCTION("""COMPUTED_VALUE"""),"Nasuto")</f>
        <v>Nasuto</v>
      </c>
      <c r="E9" s="2" t="str">
        <f ca="1">IFERROR(__xludf.DUMMYFUNCTION("""COMPUTED_VALUE"""),"Sino")</f>
        <v>Sino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 ca="1">IFERROR(__xludf.DUMMYFUNCTION("""COMPUTED_VALUE"""),"Julio")</f>
        <v>Julio</v>
      </c>
      <c r="B10" s="2" t="str">
        <f ca="1">IFERROR(__xludf.DUMMYFUNCTION("""COMPUTED_VALUE"""),"T Wreckz")</f>
        <v>T Wreckz</v>
      </c>
      <c r="C10" s="2" t="str">
        <f ca="1">IFERROR(__xludf.DUMMYFUNCTION("""COMPUTED_VALUE"""),"Carbo (turtle)")</f>
        <v>Carbo (turtle)</v>
      </c>
      <c r="D10" s="2" t="str">
        <f ca="1">IFERROR(__xludf.DUMMYFUNCTION("""COMPUTED_VALUE"""),"Nasuto")</f>
        <v>Nasuto</v>
      </c>
      <c r="E10" s="2" t="str">
        <f ca="1">IFERROR(__xludf.DUMMYFUNCTION("""COMPUTED_VALUE"""),"Smilo")</f>
        <v>Smilo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 ca="1">IFERROR(__xludf.DUMMYFUNCTION("""COMPUTED_VALUE"""),"Craaazzzyone")</f>
        <v>Craaazzzyone</v>
      </c>
      <c r="B11" s="2" t="str">
        <f ca="1">IFERROR(__xludf.DUMMYFUNCTION("""COMPUTED_VALUE"""),"T Wreckz")</f>
        <v>T Wreckz</v>
      </c>
      <c r="C11" s="2" t="str">
        <f ca="1">IFERROR(__xludf.DUMMYFUNCTION("""COMPUTED_VALUE"""),"Carbo (turtle)")</f>
        <v>Carbo (turtle)</v>
      </c>
      <c r="D11" s="2" t="str">
        <f ca="1">IFERROR(__xludf.DUMMYFUNCTION("""COMPUTED_VALUE"""),"Smilo")</f>
        <v>Smilo</v>
      </c>
      <c r="E11" s="2" t="str">
        <f ca="1">IFERROR(__xludf.DUMMYFUNCTION("""COMPUTED_VALUE"""),"Brachi")</f>
        <v>Brachi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 ca="1">IFERROR(__xludf.DUMMYFUNCTION("""COMPUTED_VALUE"""),"Damon")</f>
        <v>Damon</v>
      </c>
      <c r="B12" s="2" t="str">
        <f ca="1">IFERROR(__xludf.DUMMYFUNCTION("""COMPUTED_VALUE"""),"T Wreckz")</f>
        <v>T Wreckz</v>
      </c>
      <c r="C12" s="2" t="str">
        <f ca="1">IFERROR(__xludf.DUMMYFUNCTION("""COMPUTED_VALUE"""),"Raja")</f>
        <v>Raja</v>
      </c>
      <c r="D12" s="2" t="str">
        <f ca="1">IFERROR(__xludf.DUMMYFUNCTION("""COMPUTED_VALUE"""),"Grypo")</f>
        <v>Grypo</v>
      </c>
      <c r="E12" s="2" t="str">
        <f ca="1">IFERROR(__xludf.DUMMYFUNCTION("""COMPUTED_VALUE"""),"Anky")</f>
        <v>Anky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 ca="1">IFERROR(__xludf.DUMMYFUNCTION("""COMPUTED_VALUE"""),"Pokaless")</f>
        <v>Pokaless</v>
      </c>
      <c r="B13" s="2" t="str">
        <f ca="1">IFERROR(__xludf.DUMMYFUNCTION("""COMPUTED_VALUE"""),"T Wreckz")</f>
        <v>T Wreckz</v>
      </c>
      <c r="C13" s="2" t="str">
        <f ca="1">IFERROR(__xludf.DUMMYFUNCTION("""COMPUTED_VALUE"""),"Dime")</f>
        <v>Dime</v>
      </c>
      <c r="D13" s="2" t="str">
        <f ca="1">IFERROR(__xludf.DUMMYFUNCTION("""COMPUTED_VALUE"""),"Spino g2 (epic)")</f>
        <v>Spino g2 (epic)</v>
      </c>
      <c r="E13" s="2" t="str">
        <f ca="1">IFERROR(__xludf.DUMMYFUNCTION("""COMPUTED_VALUE"""),"Blue")</f>
        <v>Blue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 ca="1">IFERROR(__xludf.DUMMYFUNCTION("""COMPUTED_VALUE"""),"Sasorix")</f>
        <v>Sasorix</v>
      </c>
      <c r="B14" s="2" t="str">
        <f ca="1">IFERROR(__xludf.DUMMYFUNCTION("""COMPUTED_VALUE"""),"T Wreckz")</f>
        <v>T Wreckz</v>
      </c>
      <c r="C14" s="2" t="str">
        <f ca="1">IFERROR(__xludf.DUMMYFUNCTION("""COMPUTED_VALUE"""),"Blue")</f>
        <v>Blue</v>
      </c>
      <c r="D14" s="2" t="str">
        <f ca="1">IFERROR(__xludf.DUMMYFUNCTION("""COMPUTED_VALUE"""),"Irri")</f>
        <v>Irri</v>
      </c>
      <c r="E14" s="2" t="str">
        <f ca="1">IFERROR(__xludf.DUMMYFUNCTION("""COMPUTED_VALUE"""),"Diplod")</f>
        <v>Diplod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 ca="1">IFERROR(__xludf.DUMMYFUNCTION("""COMPUTED_VALUE"""),"Juggajo1987")</f>
        <v>Juggajo1987</v>
      </c>
      <c r="B15" s="2" t="str">
        <f ca="1">IFERROR(__xludf.DUMMYFUNCTION("""COMPUTED_VALUE"""),"T Wreckz")</f>
        <v>T Wreckz</v>
      </c>
      <c r="C15" s="2" t="str">
        <f ca="1">IFERROR(__xludf.DUMMYFUNCTION("""COMPUTED_VALUE"""),"Carbo (turtle)")</f>
        <v>Carbo (turtle)</v>
      </c>
      <c r="D15" s="2" t="str">
        <f ca="1">IFERROR(__xludf.DUMMYFUNCTION("""COMPUTED_VALUE"""),"Blue")</f>
        <v>Blue</v>
      </c>
      <c r="E15" s="2" t="str">
        <f ca="1">IFERROR(__xludf.DUMMYFUNCTION("""COMPUTED_VALUE"""),"Dime")</f>
        <v>Dime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tr">
        <f ca="1">IFERROR(__xludf.DUMMYFUNCTION("""COMPUTED_VALUE"""),"ScreechingQuest1")</f>
        <v>ScreechingQuest1</v>
      </c>
      <c r="B16" s="2" t="str">
        <f ca="1">IFERROR(__xludf.DUMMYFUNCTION("""COMPUTED_VALUE"""),"T Wreckz")</f>
        <v>T Wreckz</v>
      </c>
      <c r="C16" s="2" t="str">
        <f ca="1">IFERROR(__xludf.DUMMYFUNCTION("""COMPUTED_VALUE"""),"Erlik (epic)")</f>
        <v>Erlik (epic)</v>
      </c>
      <c r="D16" s="2" t="str">
        <f ca="1">IFERROR(__xludf.DUMMYFUNCTION("""COMPUTED_VALUE"""),"Nasuto")</f>
        <v>Nasuto</v>
      </c>
      <c r="E16" s="2" t="str">
        <f ca="1">IFERROR(__xludf.DUMMYFUNCTION("""COMPUTED_VALUE"""),"Allo g2 (epic)")</f>
        <v>Allo g2 (epic)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tr">
        <f ca="1">IFERROR(__xludf.DUMMYFUNCTION("""COMPUTED_VALUE"""),"Bunnyy27 ")</f>
        <v xml:space="preserve">Bunnyy27 </v>
      </c>
      <c r="B17" s="2" t="str">
        <f ca="1">IFERROR(__xludf.DUMMYFUNCTION("""COMPUTED_VALUE"""),"T Wreckz")</f>
        <v>T Wreckz</v>
      </c>
      <c r="C17" s="2" t="str">
        <f ca="1">IFERROR(__xludf.DUMMYFUNCTION("""COMPUTED_VALUE"""),"Kentro")</f>
        <v>Kentro</v>
      </c>
      <c r="D17" s="2" t="str">
        <f ca="1">IFERROR(__xludf.DUMMYFUNCTION("""COMPUTED_VALUE"""),"TRex")</f>
        <v>TRex</v>
      </c>
      <c r="E17" s="2" t="str">
        <f ca="1">IFERROR(__xludf.DUMMYFUNCTION("""COMPUTED_VALUE"""),"Sino")</f>
        <v>Sino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tr">
        <f ca="1">IFERROR(__xludf.DUMMYFUNCTION("""COMPUTED_VALUE"""),"He")</f>
        <v>He</v>
      </c>
      <c r="B18" s="2" t="str">
        <f ca="1">IFERROR(__xludf.DUMMYFUNCTION("""COMPUTED_VALUE"""),"T Wreckz")</f>
        <v>T Wreckz</v>
      </c>
      <c r="C18" s="2" t="str">
        <f ca="1">IFERROR(__xludf.DUMMYFUNCTION("""COMPUTED_VALUE"""),"Dime")</f>
        <v>Dime</v>
      </c>
      <c r="D18" s="2" t="str">
        <f ca="1">IFERROR(__xludf.DUMMYFUNCTION("""COMPUTED_VALUE"""),"Echo")</f>
        <v>Echo</v>
      </c>
      <c r="E18" s="2" t="str">
        <f ca="1">IFERROR(__xludf.DUMMYFUNCTION("""COMPUTED_VALUE"""),"Draco (rare)")</f>
        <v>Draco (rare)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tr">
        <f ca="1">IFERROR(__xludf.DUMMYFUNCTION("""COMPUTED_VALUE"""),"Pluisje25")</f>
        <v>Pluisje25</v>
      </c>
      <c r="B19" s="2" t="str">
        <f ca="1">IFERROR(__xludf.DUMMYFUNCTION("""COMPUTED_VALUE"""),"T Wreckz")</f>
        <v>T Wreckz</v>
      </c>
      <c r="C19" s="2" t="str">
        <f ca="1">IFERROR(__xludf.DUMMYFUNCTION("""COMPUTED_VALUE"""),"Argentino")</f>
        <v>Argentino</v>
      </c>
      <c r="D19" s="2" t="str">
        <f ca="1">IFERROR(__xludf.DUMMYFUNCTION("""COMPUTED_VALUE"""),"Sino")</f>
        <v>Sino</v>
      </c>
      <c r="E19" s="2" t="str">
        <f ca="1">IFERROR(__xludf.DUMMYFUNCTION("""COMPUTED_VALUE"""),"TRex")</f>
        <v>TRex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tr">
        <f ca="1">IFERROR(__xludf.DUMMYFUNCTION("""COMPUTED_VALUE"""),"KaneoheKane ")</f>
        <v xml:space="preserve">KaneoheKane </v>
      </c>
      <c r="B20" s="2" t="str">
        <f ca="1">IFERROR(__xludf.DUMMYFUNCTION("""COMPUTED_VALUE"""),"T Wreckz")</f>
        <v>T Wreckz</v>
      </c>
      <c r="C20" s="2" t="str">
        <f ca="1">IFERROR(__xludf.DUMMYFUNCTION("""COMPUTED_VALUE"""),"Argentino")</f>
        <v>Argentino</v>
      </c>
      <c r="D20" s="2" t="str">
        <f ca="1">IFERROR(__xludf.DUMMYFUNCTION("""COMPUTED_VALUE"""),"Argentino")</f>
        <v>Argentino</v>
      </c>
      <c r="E20" s="2" t="str">
        <f ca="1">IFERROR(__xludf.DUMMYFUNCTION("""COMPUTED_VALUE"""),"Sino")</f>
        <v>Sino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tr">
        <f ca="1">IFERROR(__xludf.DUMMYFUNCTION("""COMPUTED_VALUE"""),"Dinodude")</f>
        <v>Dinodude</v>
      </c>
      <c r="B21" s="2" t="str">
        <f ca="1">IFERROR(__xludf.DUMMYFUNCTION("""COMPUTED_VALUE"""),"T Wreckz")</f>
        <v>T Wreckz</v>
      </c>
      <c r="C21" s="2" t="str">
        <f ca="1">IFERROR(__xludf.DUMMYFUNCTION("""COMPUTED_VALUE"""),"Carbo (turtle)")</f>
        <v>Carbo (turtle)</v>
      </c>
      <c r="D21" s="2" t="str">
        <f ca="1">IFERROR(__xludf.DUMMYFUNCTION("""COMPUTED_VALUE"""),"Blue")</f>
        <v>Blue</v>
      </c>
      <c r="E21" s="2" t="str">
        <f ca="1">IFERROR(__xludf.DUMMYFUNCTION("""COMPUTED_VALUE"""),"Maia")</f>
        <v>Maia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tr">
        <f ca="1">IFERROR(__xludf.DUMMYFUNCTION("""COMPUTED_VALUE"""),"Silverdog")</f>
        <v>Silverdog</v>
      </c>
      <c r="B22" s="2" t="str">
        <f ca="1">IFERROR(__xludf.DUMMYFUNCTION("""COMPUTED_VALUE"""),"T Wreckz")</f>
        <v>T Wreckz</v>
      </c>
      <c r="C22" s="2" t="str">
        <f ca="1">IFERROR(__xludf.DUMMYFUNCTION("""COMPUTED_VALUE"""),"TRex")</f>
        <v>TRex</v>
      </c>
      <c r="D22" s="2" t="str">
        <f ca="1">IFERROR(__xludf.DUMMYFUNCTION("""COMPUTED_VALUE"""),"Blue")</f>
        <v>Blue</v>
      </c>
      <c r="E22" s="2" t="str">
        <f ca="1">IFERROR(__xludf.DUMMYFUNCTION("""COMPUTED_VALUE"""),"Erlik (epic)")</f>
        <v>Erlik (epic)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tr">
        <f ca="1">IFERROR(__xludf.DUMMYFUNCTION("""COMPUTED_VALUE"""),"Nublife36")</f>
        <v>Nublife36</v>
      </c>
      <c r="B23" s="2" t="str">
        <f ca="1">IFERROR(__xludf.DUMMYFUNCTION("""COMPUTED_VALUE"""),"T Wreckz")</f>
        <v>T Wreckz</v>
      </c>
      <c r="C23" s="2" t="str">
        <f ca="1">IFERROR(__xludf.DUMMYFUNCTION("""COMPUTED_VALUE"""),"Argentino")</f>
        <v>Argentino</v>
      </c>
      <c r="D23" s="2" t="str">
        <f ca="1">IFERROR(__xludf.DUMMYFUNCTION("""COMPUTED_VALUE"""),"Brachi")</f>
        <v>Brachi</v>
      </c>
      <c r="E23" s="2" t="str">
        <f ca="1">IFERROR(__xludf.DUMMYFUNCTION("""COMPUTED_VALUE"""),"Nasuto")</f>
        <v>Nasuto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tr">
        <f ca="1">IFERROR(__xludf.DUMMYFUNCTION("""COMPUTED_VALUE"""),"Saghura")</f>
        <v>Saghura</v>
      </c>
      <c r="B24" s="2" t="str">
        <f ca="1">IFERROR(__xludf.DUMMYFUNCTION("""COMPUTED_VALUE"""),"T Wreckz")</f>
        <v>T Wreckz</v>
      </c>
      <c r="C24" s="2" t="str">
        <f ca="1">IFERROR(__xludf.DUMMYFUNCTION("""COMPUTED_VALUE"""),"Nasuto")</f>
        <v>Nasuto</v>
      </c>
      <c r="D24" s="2" t="str">
        <f ca="1">IFERROR(__xludf.DUMMYFUNCTION("""COMPUTED_VALUE"""),"Carbo (turtle)")</f>
        <v>Carbo (turtle)</v>
      </c>
      <c r="E24" s="2" t="str">
        <f ca="1">IFERROR(__xludf.DUMMYFUNCTION("""COMPUTED_VALUE"""),"Argentino")</f>
        <v>Argentino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tr">
        <f ca="1">IFERROR(__xludf.DUMMYFUNCTION("""COMPUTED_VALUE"""),"Takedabay")</f>
        <v>Takedabay</v>
      </c>
      <c r="B25" s="2" t="str">
        <f ca="1">IFERROR(__xludf.DUMMYFUNCTION("""COMPUTED_VALUE"""),"T Wreckz")</f>
        <v>T Wreckz</v>
      </c>
      <c r="C25" s="2" t="str">
        <f ca="1">IFERROR(__xludf.DUMMYFUNCTION("""COMPUTED_VALUE"""),"Sino")</f>
        <v>Sino</v>
      </c>
      <c r="D25" s="2" t="str">
        <f ca="1">IFERROR(__xludf.DUMMYFUNCTION("""COMPUTED_VALUE"""),"Tuo")</f>
        <v>Tuo</v>
      </c>
      <c r="E25" s="2" t="str">
        <f ca="1">IFERROR(__xludf.DUMMYFUNCTION("""COMPUTED_VALUE"""),"Anky")</f>
        <v>Anky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tr">
        <f ca="1">IFERROR(__xludf.DUMMYFUNCTION("""COMPUTED_VALUE"""),"ooohlbatard")</f>
        <v>ooohlbatard</v>
      </c>
      <c r="B26" s="2" t="str">
        <f ca="1">IFERROR(__xludf.DUMMYFUNCTION("""COMPUTED_VALUE"""),"T Wreckz")</f>
        <v>T Wreckz</v>
      </c>
      <c r="C26" s="2" t="str">
        <f ca="1">IFERROR(__xludf.DUMMYFUNCTION("""COMPUTED_VALUE"""),"Blue")</f>
        <v>Blue</v>
      </c>
      <c r="D26" s="2" t="str">
        <f ca="1">IFERROR(__xludf.DUMMYFUNCTION("""COMPUTED_VALUE"""),"Argentino")</f>
        <v>Argentino</v>
      </c>
      <c r="E26" s="2" t="str">
        <f ca="1">IFERROR(__xludf.DUMMYFUNCTION("""COMPUTED_VALUE"""),"Irri")</f>
        <v>Irri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tr">
        <f ca="1">IFERROR(__xludf.DUMMYFUNCTION("""COMPUTED_VALUE"""),"Craaazzzyone")</f>
        <v>Craaazzzyone</v>
      </c>
      <c r="B27" s="2" t="str">
        <f ca="1">IFERROR(__xludf.DUMMYFUNCTION("""COMPUTED_VALUE"""),"T Wreckz")</f>
        <v>T Wreckz</v>
      </c>
      <c r="C27" s="2" t="str">
        <f ca="1">IFERROR(__xludf.DUMMYFUNCTION("""COMPUTED_VALUE"""),"Smilo")</f>
        <v>Smilo</v>
      </c>
      <c r="D27" s="2" t="str">
        <f ca="1">IFERROR(__xludf.DUMMYFUNCTION("""COMPUTED_VALUE"""),"Brachi")</f>
        <v>Brachi</v>
      </c>
      <c r="E27" s="2" t="str">
        <f ca="1">IFERROR(__xludf.DUMMYFUNCTION("""COMPUTED_VALUE"""),"Carbo (turtle)")</f>
        <v>Carbo (turtle)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tr">
        <f ca="1">IFERROR(__xludf.DUMMYFUNCTION("""COMPUTED_VALUE"""),"Heather")</f>
        <v>Heather</v>
      </c>
      <c r="B28" s="2" t="str">
        <f ca="1">IFERROR(__xludf.DUMMYFUNCTION("""COMPUTED_VALUE"""),"T Wreckz")</f>
        <v>T Wreckz</v>
      </c>
      <c r="C28" s="2" t="str">
        <f ca="1">IFERROR(__xludf.DUMMYFUNCTION("""COMPUTED_VALUE"""),"Sino")</f>
        <v>Sino</v>
      </c>
      <c r="D28" s="2" t="str">
        <f ca="1">IFERROR(__xludf.DUMMYFUNCTION("""COMPUTED_VALUE"""),"TRex")</f>
        <v>TRex</v>
      </c>
      <c r="E28" s="2" t="str">
        <f ca="1">IFERROR(__xludf.DUMMYFUNCTION("""COMPUTED_VALUE"""),"Irri")</f>
        <v>Irri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tr">
        <f ca="1">IFERROR(__xludf.DUMMYFUNCTION("""COMPUTED_VALUE"""),"Honorable monk")</f>
        <v>Honorable monk</v>
      </c>
      <c r="B29" s="2" t="str">
        <f ca="1">IFERROR(__xludf.DUMMYFUNCTION("""COMPUTED_VALUE"""),"T Wreckz")</f>
        <v>T Wreckz</v>
      </c>
      <c r="C29" s="2" t="str">
        <f ca="1">IFERROR(__xludf.DUMMYFUNCTION("""COMPUTED_VALUE"""),"Carbo (turtle)")</f>
        <v>Carbo (turtle)</v>
      </c>
      <c r="D29" s="2" t="str">
        <f ca="1">IFERROR(__xludf.DUMMYFUNCTION("""COMPUTED_VALUE"""),"Sino")</f>
        <v>Sino</v>
      </c>
      <c r="E29" s="2" t="str">
        <f ca="1">IFERROR(__xludf.DUMMYFUNCTION("""COMPUTED_VALUE"""),"TRex")</f>
        <v>TRex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tr">
        <f ca="1">IFERROR(__xludf.DUMMYFUNCTION("""COMPUTED_VALUE"""),"Azazel")</f>
        <v>Azazel</v>
      </c>
      <c r="B30" s="2" t="str">
        <f ca="1">IFERROR(__xludf.DUMMYFUNCTION("""COMPUTED_VALUE"""),"T Wreckz")</f>
        <v>T Wreckz</v>
      </c>
      <c r="C30" s="2" t="str">
        <f ca="1">IFERROR(__xludf.DUMMYFUNCTION("""COMPUTED_VALUE"""),"TRex")</f>
        <v>TRex</v>
      </c>
      <c r="D30" s="2" t="str">
        <f ca="1">IFERROR(__xludf.DUMMYFUNCTION("""COMPUTED_VALUE"""),"Secodonto")</f>
        <v>Secodonto</v>
      </c>
      <c r="E30" s="2" t="str">
        <f ca="1">IFERROR(__xludf.DUMMYFUNCTION("""COMPUTED_VALUE"""),"Irri")</f>
        <v>Irri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tr">
        <f ca="1">IFERROR(__xludf.DUMMYFUNCTION("""COMPUTED_VALUE"""),"Ivy")</f>
        <v>Ivy</v>
      </c>
      <c r="B31" s="2" t="str">
        <f ca="1">IFERROR(__xludf.DUMMYFUNCTION("""COMPUTED_VALUE"""),"T Wreckz")</f>
        <v>T Wreckz</v>
      </c>
      <c r="C31" s="2" t="str">
        <f ca="1">IFERROR(__xludf.DUMMYFUNCTION("""COMPUTED_VALUE"""),"Blue")</f>
        <v>Blue</v>
      </c>
      <c r="D31" s="2" t="str">
        <f ca="1">IFERROR(__xludf.DUMMYFUNCTION("""COMPUTED_VALUE"""),"Echo")</f>
        <v>Echo</v>
      </c>
      <c r="E31" s="2" t="str">
        <f ca="1">IFERROR(__xludf.DUMMYFUNCTION("""COMPUTED_VALUE"""),"Carbo (turtle)")</f>
        <v>Carbo (turtle)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4" t="str">
        <f ca="1">IFERROR(__xludf.DUMMYFUNCTION("""COMPUTED_VALUE"""),"Freaksuresh123 ")</f>
        <v xml:space="preserve">Freaksuresh123 </v>
      </c>
      <c r="B32" s="4" t="str">
        <f ca="1">IFERROR(__xludf.DUMMYFUNCTION("""COMPUTED_VALUE"""),"T Wreckz")</f>
        <v>T Wreckz</v>
      </c>
      <c r="C32" s="4" t="str">
        <f ca="1">IFERROR(__xludf.DUMMYFUNCTION("""COMPUTED_VALUE"""),"Woolly Rhino")</f>
        <v>Woolly Rhino</v>
      </c>
      <c r="D32" s="4" t="str">
        <f ca="1">IFERROR(__xludf.DUMMYFUNCTION("""COMPUTED_VALUE"""),"Woolly Mammoth")</f>
        <v>Woolly Mammoth</v>
      </c>
      <c r="E32" s="4" t="str">
        <f ca="1">IFERROR(__xludf.DUMMYFUNCTION("""COMPUTED_VALUE"""),"Dime")</f>
        <v>Dime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 t="str">
        <f ca="1">IFERROR(__xludf.DUMMYFUNCTION("""COMPUTED_VALUE"""),"Juggajo1987")</f>
        <v>Juggajo1987</v>
      </c>
      <c r="B33" s="4" t="str">
        <f ca="1">IFERROR(__xludf.DUMMYFUNCTION("""COMPUTED_VALUE"""),"T Wreckz")</f>
        <v>T Wreckz</v>
      </c>
      <c r="C33" s="4" t="str">
        <f ca="1">IFERROR(__xludf.DUMMYFUNCTION("""COMPUTED_VALUE"""),"Quetz")</f>
        <v>Quetz</v>
      </c>
      <c r="D33" s="4" t="str">
        <f ca="1">IFERROR(__xludf.DUMMYFUNCTION("""COMPUTED_VALUE"""),"Baja")</f>
        <v>Baja</v>
      </c>
      <c r="E33" s="4" t="str">
        <f ca="1">IFERROR(__xludf.DUMMYFUNCTION("""COMPUTED_VALUE"""),"Maia")</f>
        <v>Maia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tr">
        <f ca="1">IFERROR(__xludf.DUMMYFUNCTION("""COMPUTED_VALUE"""),"Julio")</f>
        <v>Julio</v>
      </c>
      <c r="B34" s="4" t="str">
        <f ca="1">IFERROR(__xludf.DUMMYFUNCTION("""COMPUTED_VALUE"""),"T Wreckz")</f>
        <v>T Wreckz</v>
      </c>
      <c r="C34" s="4" t="str">
        <f ca="1">IFERROR(__xludf.DUMMYFUNCTION("""COMPUTED_VALUE"""),"Woolly Mammoth")</f>
        <v>Woolly Mammoth</v>
      </c>
      <c r="D34" s="4" t="str">
        <f ca="1">IFERROR(__xludf.DUMMYFUNCTION("""COMPUTED_VALUE"""),"Woolly Rhino")</f>
        <v>Woolly Rhino</v>
      </c>
      <c r="E34" s="4" t="str">
        <f ca="1">IFERROR(__xludf.DUMMYFUNCTION("""COMPUTED_VALUE"""),"TRex")</f>
        <v>TRex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tr">
        <f ca="1">IFERROR(__xludf.DUMMYFUNCTION("""COMPUTED_VALUE"""),"KaneoheKane ")</f>
        <v xml:space="preserve">KaneoheKane </v>
      </c>
      <c r="B35" s="4" t="str">
        <f ca="1">IFERROR(__xludf.DUMMYFUNCTION("""COMPUTED_VALUE"""),"T Wreckz")</f>
        <v>T Wreckz</v>
      </c>
      <c r="C35" s="4" t="str">
        <f ca="1">IFERROR(__xludf.DUMMYFUNCTION("""COMPUTED_VALUE"""),"Argentino")</f>
        <v>Argentino</v>
      </c>
      <c r="D35" s="4" t="str">
        <f ca="1">IFERROR(__xludf.DUMMYFUNCTION("""COMPUTED_VALUE"""),"Argentino")</f>
        <v>Argentino</v>
      </c>
      <c r="E35" s="4" t="str">
        <f ca="1">IFERROR(__xludf.DUMMYFUNCTION("""COMPUTED_VALUE"""),"Sino")</f>
        <v>Sino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tr">
        <f ca="1">IFERROR(__xludf.DUMMYFUNCTION("""COMPUTED_VALUE"""),"Madtrader")</f>
        <v>Madtrader</v>
      </c>
      <c r="B36" s="4" t="str">
        <f ca="1">IFERROR(__xludf.DUMMYFUNCTION("""COMPUTED_VALUE"""),"T Wreckz")</f>
        <v>T Wreckz</v>
      </c>
      <c r="C36" s="4" t="str">
        <f ca="1">IFERROR(__xludf.DUMMYFUNCTION("""COMPUTED_VALUE"""),"Blue")</f>
        <v>Blue</v>
      </c>
      <c r="D36" s="4" t="str">
        <f ca="1">IFERROR(__xludf.DUMMYFUNCTION("""COMPUTED_VALUE"""),"Allo g2 (epic)")</f>
        <v>Allo g2 (epic)</v>
      </c>
      <c r="E36" s="4" t="str">
        <f ca="1">IFERROR(__xludf.DUMMYFUNCTION("""COMPUTED_VALUE"""),"Woolly Mammoth")</f>
        <v>Woolly Mammoth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tr">
        <f ca="1">IFERROR(__xludf.DUMMYFUNCTION("""COMPUTED_VALUE"""),"Ivy")</f>
        <v>Ivy</v>
      </c>
      <c r="B37" s="4" t="str">
        <f ca="1">IFERROR(__xludf.DUMMYFUNCTION("""COMPUTED_VALUE"""),"T Wreckz")</f>
        <v>T Wreckz</v>
      </c>
      <c r="C37" s="4" t="str">
        <f ca="1">IFERROR(__xludf.DUMMYFUNCTION("""COMPUTED_VALUE"""),"Woolly Mammoth")</f>
        <v>Woolly Mammoth</v>
      </c>
      <c r="D37" s="4" t="str">
        <f ca="1">IFERROR(__xludf.DUMMYFUNCTION("""COMPUTED_VALUE"""),"Baja")</f>
        <v>Baja</v>
      </c>
      <c r="E37" s="4" t="str">
        <f ca="1">IFERROR(__xludf.DUMMYFUNCTION("""COMPUTED_VALUE"""),"Allo g2 (epic)")</f>
        <v>Allo g2 (epic)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tr">
        <f ca="1">IFERROR(__xludf.DUMMYFUNCTION("""COMPUTED_VALUE"""),"Kiltman54")</f>
        <v>Kiltman54</v>
      </c>
      <c r="B38" s="4" t="str">
        <f ca="1">IFERROR(__xludf.DUMMYFUNCTION("""COMPUTED_VALUE"""),"T Wreckz")</f>
        <v>T Wreckz</v>
      </c>
      <c r="C38" s="4" t="str">
        <f ca="1">IFERROR(__xludf.DUMMYFUNCTION("""COMPUTED_VALUE"""),"Anky")</f>
        <v>Anky</v>
      </c>
      <c r="D38" s="4" t="str">
        <f ca="1">IFERROR(__xludf.DUMMYFUNCTION("""COMPUTED_VALUE"""),"TRex")</f>
        <v>TRex</v>
      </c>
      <c r="E38" s="4" t="str">
        <f ca="1">IFERROR(__xludf.DUMMYFUNCTION("""COMPUTED_VALUE"""),"Tuo")</f>
        <v>Tuo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tr">
        <f ca="1">IFERROR(__xludf.DUMMYFUNCTION("""COMPUTED_VALUE"""),"Marikadogsaver ")</f>
        <v xml:space="preserve">Marikadogsaver </v>
      </c>
      <c r="B39" s="4" t="str">
        <f ca="1">IFERROR(__xludf.DUMMYFUNCTION("""COMPUTED_VALUE"""),"T Wreckz")</f>
        <v>T Wreckz</v>
      </c>
      <c r="C39" s="4" t="str">
        <f ca="1">IFERROR(__xludf.DUMMYFUNCTION("""COMPUTED_VALUE"""),"Woolly Mammoth")</f>
        <v>Woolly Mammoth</v>
      </c>
      <c r="D39" s="4" t="str">
        <f ca="1">IFERROR(__xludf.DUMMYFUNCTION("""COMPUTED_VALUE"""),"Woolly Rhino")</f>
        <v>Woolly Rhino</v>
      </c>
      <c r="E39" s="4" t="str">
        <f ca="1">IFERROR(__xludf.DUMMYFUNCTION("""COMPUTED_VALUE"""),"Anky")</f>
        <v>Anky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 t="str">
        <f ca="1">IFERROR(__xludf.DUMMYFUNCTION("""COMPUTED_VALUE"""),"Craaazzzyone")</f>
        <v>Craaazzzyone</v>
      </c>
      <c r="B40" s="4" t="str">
        <f ca="1">IFERROR(__xludf.DUMMYFUNCTION("""COMPUTED_VALUE"""),"T Wreckz")</f>
        <v>T Wreckz</v>
      </c>
      <c r="C40" s="4" t="str">
        <f ca="1">IFERROR(__xludf.DUMMYFUNCTION("""COMPUTED_VALUE"""),"Woolly Mammoth")</f>
        <v>Woolly Mammoth</v>
      </c>
      <c r="D40" s="4" t="str">
        <f ca="1">IFERROR(__xludf.DUMMYFUNCTION("""COMPUTED_VALUE"""),"Woolly Rhino")</f>
        <v>Woolly Rhino</v>
      </c>
      <c r="E40" s="4" t="str">
        <f ca="1">IFERROR(__xludf.DUMMYFUNCTION("""COMPUTED_VALUE"""),"Carbo (turtle)")</f>
        <v>Carbo (turtle)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tr">
        <f ca="1">IFERROR(__xludf.DUMMYFUNCTION("""COMPUTED_VALUE"""),"T-Wreckz")</f>
        <v>T-Wreckz</v>
      </c>
      <c r="B41" s="4" t="str">
        <f ca="1">IFERROR(__xludf.DUMMYFUNCTION("""COMPUTED_VALUE"""),"T Wreckz")</f>
        <v>T Wreckz</v>
      </c>
      <c r="C41" s="4" t="str">
        <f ca="1">IFERROR(__xludf.DUMMYFUNCTION("""COMPUTED_VALUE"""),"Woolly Rhino")</f>
        <v>Woolly Rhino</v>
      </c>
      <c r="D41" s="4" t="str">
        <f ca="1">IFERROR(__xludf.DUMMYFUNCTION("""COMPUTED_VALUE"""),"Woolly Mammoth")</f>
        <v>Woolly Mammoth</v>
      </c>
      <c r="E41" s="4" t="str">
        <f ca="1">IFERROR(__xludf.DUMMYFUNCTION("""COMPUTED_VALUE"""),"Brachi")</f>
        <v>Brachi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tr">
        <f ca="1">IFERROR(__xludf.DUMMYFUNCTION("""COMPUTED_VALUE"""),"Mailwoman")</f>
        <v>Mailwoman</v>
      </c>
      <c r="B42" s="4" t="str">
        <f ca="1">IFERROR(__xludf.DUMMYFUNCTION("""COMPUTED_VALUE"""),"T Wreckz")</f>
        <v>T Wreckz</v>
      </c>
      <c r="C42" s="4" t="str">
        <f ca="1">IFERROR(__xludf.DUMMYFUNCTION("""COMPUTED_VALUE"""),"Anky")</f>
        <v>Anky</v>
      </c>
      <c r="D42" s="4" t="str">
        <f ca="1">IFERROR(__xludf.DUMMYFUNCTION("""COMPUTED_VALUE"""),"Sino")</f>
        <v>Sino</v>
      </c>
      <c r="E42" s="4" t="str">
        <f ca="1">IFERROR(__xludf.DUMMYFUNCTION("""COMPUTED_VALUE"""),"Woolly Rhino")</f>
        <v>Woolly Rhino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tr">
        <f ca="1">IFERROR(__xludf.DUMMYFUNCTION("""COMPUTED_VALUE"""),"Mariotijn")</f>
        <v>Mariotijn</v>
      </c>
      <c r="B43" s="4" t="str">
        <f ca="1">IFERROR(__xludf.DUMMYFUNCTION("""COMPUTED_VALUE"""),"T Wreckz")</f>
        <v>T Wreckz</v>
      </c>
      <c r="C43" s="4" t="str">
        <f ca="1">IFERROR(__xludf.DUMMYFUNCTION("""COMPUTED_VALUE"""),"Kentro")</f>
        <v>Kentro</v>
      </c>
      <c r="D43" s="4" t="str">
        <f ca="1">IFERROR(__xludf.DUMMYFUNCTION("""COMPUTED_VALUE"""),"Anky")</f>
        <v>Anky</v>
      </c>
      <c r="E43" s="4" t="str">
        <f ca="1">IFERROR(__xludf.DUMMYFUNCTION("""COMPUTED_VALUE"""),"TRex")</f>
        <v>TRex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tr">
        <f ca="1">IFERROR(__xludf.DUMMYFUNCTION("""COMPUTED_VALUE"""),"Allinpatrick")</f>
        <v>Allinpatrick</v>
      </c>
      <c r="B44" s="4" t="str">
        <f ca="1">IFERROR(__xludf.DUMMYFUNCTION("""COMPUTED_VALUE"""),"T Wreckz")</f>
        <v>T Wreckz</v>
      </c>
      <c r="C44" s="4" t="str">
        <f ca="1">IFERROR(__xludf.DUMMYFUNCTION("""COMPUTED_VALUE"""),"Erlik (epic)")</f>
        <v>Erlik (epic)</v>
      </c>
      <c r="D44" s="4" t="str">
        <f ca="1">IFERROR(__xludf.DUMMYFUNCTION("""COMPUTED_VALUE"""),"Quetz")</f>
        <v>Quetz</v>
      </c>
      <c r="E44" s="4" t="str">
        <f ca="1">IFERROR(__xludf.DUMMYFUNCTION("""COMPUTED_VALUE"""),"Woolly Rhino")</f>
        <v>Woolly Rhino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tr">
        <f ca="1">IFERROR(__xludf.DUMMYFUNCTION("""COMPUTED_VALUE"""),"Dinodude")</f>
        <v>Dinodude</v>
      </c>
      <c r="B45" s="4" t="str">
        <f ca="1">IFERROR(__xludf.DUMMYFUNCTION("""COMPUTED_VALUE"""),"T Wreckz")</f>
        <v>T Wreckz</v>
      </c>
      <c r="C45" s="4" t="str">
        <f ca="1">IFERROR(__xludf.DUMMYFUNCTION("""COMPUTED_VALUE"""),"Quetz")</f>
        <v>Quetz</v>
      </c>
      <c r="D45" s="4" t="str">
        <f ca="1">IFERROR(__xludf.DUMMYFUNCTION("""COMPUTED_VALUE"""),"Maia")</f>
        <v>Maia</v>
      </c>
      <c r="E45" s="4" t="str">
        <f ca="1">IFERROR(__xludf.DUMMYFUNCTION("""COMPUTED_VALUE"""),"Echo")</f>
        <v>Echo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tr">
        <f ca="1">IFERROR(__xludf.DUMMYFUNCTION("""COMPUTED_VALUE"""),"TheShrimps")</f>
        <v>TheShrimps</v>
      </c>
      <c r="B46" s="4" t="str">
        <f ca="1">IFERROR(__xludf.DUMMYFUNCTION("""COMPUTED_VALUE"""),"T Wreckz")</f>
        <v>T Wreckz</v>
      </c>
      <c r="C46" s="4" t="str">
        <f ca="1">IFERROR(__xludf.DUMMYFUNCTION("""COMPUTED_VALUE"""),"Woolly Mammoth")</f>
        <v>Woolly Mammoth</v>
      </c>
      <c r="D46" s="4" t="str">
        <f ca="1">IFERROR(__xludf.DUMMYFUNCTION("""COMPUTED_VALUE"""),"Carbo (turtle)")</f>
        <v>Carbo (turtle)</v>
      </c>
      <c r="E46" s="4" t="str">
        <f ca="1">IFERROR(__xludf.DUMMYFUNCTION("""COMPUTED_VALUE"""),"Diplod")</f>
        <v>Diplod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tr">
        <f ca="1">IFERROR(__xludf.DUMMYFUNCTION("""COMPUTED_VALUE"""),"RolandTembo")</f>
        <v>RolandTembo</v>
      </c>
      <c r="B47" s="4" t="str">
        <f ca="1">IFERROR(__xludf.DUMMYFUNCTION("""COMPUTED_VALUE"""),"T Wreckz")</f>
        <v>T Wreckz</v>
      </c>
      <c r="C47" s="4" t="str">
        <f ca="1">IFERROR(__xludf.DUMMYFUNCTION("""COMPUTED_VALUE"""),"Woolly Rhino")</f>
        <v>Woolly Rhino</v>
      </c>
      <c r="D47" s="4" t="str">
        <f ca="1">IFERROR(__xludf.DUMMYFUNCTION("""COMPUTED_VALUE"""),"Carbo (turtle)")</f>
        <v>Carbo (turtle)</v>
      </c>
      <c r="E47" s="4" t="str">
        <f ca="1">IFERROR(__xludf.DUMMYFUNCTION("""COMPUTED_VALUE"""),"Woolly Mammoth")</f>
        <v>Woolly Mammoth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tr">
        <f ca="1">IFERROR(__xludf.DUMMYFUNCTION("""COMPUTED_VALUE"""),"Malsobrother ")</f>
        <v xml:space="preserve">Malsobrother </v>
      </c>
      <c r="B48" s="4" t="str">
        <f ca="1">IFERROR(__xludf.DUMMYFUNCTION("""COMPUTED_VALUE"""),"T Wreckz")</f>
        <v>T Wreckz</v>
      </c>
      <c r="C48" s="4" t="str">
        <f ca="1">IFERROR(__xludf.DUMMYFUNCTION("""COMPUTED_VALUE"""),"Sino")</f>
        <v>Sino</v>
      </c>
      <c r="D48" s="4" t="str">
        <f ca="1">IFERROR(__xludf.DUMMYFUNCTION("""COMPUTED_VALUE"""),"Allo g2 (epic)")</f>
        <v>Allo g2 (epic)</v>
      </c>
      <c r="E48" s="4" t="str">
        <f ca="1">IFERROR(__xludf.DUMMYFUNCTION("""COMPUTED_VALUE"""),"Ourano")</f>
        <v>Ourano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tr">
        <f ca="1">IFERROR(__xludf.DUMMYFUNCTION("""COMPUTED_VALUE"""),"Helen13")</f>
        <v>Helen13</v>
      </c>
      <c r="B49" s="4" t="str">
        <f ca="1">IFERROR(__xludf.DUMMYFUNCTION("""COMPUTED_VALUE"""),"T Wreckz")</f>
        <v>T Wreckz</v>
      </c>
      <c r="C49" s="4" t="str">
        <f ca="1">IFERROR(__xludf.DUMMYFUNCTION("""COMPUTED_VALUE"""),"Allo g2 (epic)")</f>
        <v>Allo g2 (epic)</v>
      </c>
      <c r="D49" s="4" t="str">
        <f ca="1">IFERROR(__xludf.DUMMYFUNCTION("""COMPUTED_VALUE"""),"Bary g2 (rare)")</f>
        <v>Bary g2 (rare)</v>
      </c>
      <c r="E49" s="4" t="str">
        <f ca="1">IFERROR(__xludf.DUMMYFUNCTION("""COMPUTED_VALUE"""),"Brachi")</f>
        <v>Brachi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tr">
        <f ca="1">IFERROR(__xludf.DUMMYFUNCTION("""COMPUTED_VALUE"""),"ScreechingQuest1")</f>
        <v>ScreechingQuest1</v>
      </c>
      <c r="B50" s="4" t="str">
        <f ca="1">IFERROR(__xludf.DUMMYFUNCTION("""COMPUTED_VALUE"""),"T Wreckz")</f>
        <v>T Wreckz</v>
      </c>
      <c r="C50" s="4" t="str">
        <f ca="1">IFERROR(__xludf.DUMMYFUNCTION("""COMPUTED_VALUE"""),"Woolly Mammoth")</f>
        <v>Woolly Mammoth</v>
      </c>
      <c r="D50" s="4" t="str">
        <f ca="1">IFERROR(__xludf.DUMMYFUNCTION("""COMPUTED_VALUE"""),"Woolly Rhino")</f>
        <v>Woolly Rhino</v>
      </c>
      <c r="E50" s="4" t="str">
        <f ca="1">IFERROR(__xludf.DUMMYFUNCTION("""COMPUTED_VALUE"""),"Allo g2 (epic)")</f>
        <v>Allo g2 (epic)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tr">
        <f ca="1">IFERROR(__xludf.DUMMYFUNCTION("""COMPUTED_VALUE"""),"Azazel")</f>
        <v>Azazel</v>
      </c>
      <c r="B51" s="4" t="str">
        <f ca="1">IFERROR(__xludf.DUMMYFUNCTION("""COMPUTED_VALUE"""),"T Wreckz")</f>
        <v>T Wreckz</v>
      </c>
      <c r="C51" s="4" t="str">
        <f ca="1">IFERROR(__xludf.DUMMYFUNCTION("""COMPUTED_VALUE"""),"TRex")</f>
        <v>TRex</v>
      </c>
      <c r="D51" s="4" t="str">
        <f ca="1">IFERROR(__xludf.DUMMYFUNCTION("""COMPUTED_VALUE"""),"Quetz")</f>
        <v>Quetz</v>
      </c>
      <c r="E51" s="4" t="str">
        <f ca="1">IFERROR(__xludf.DUMMYFUNCTION("""COMPUTED_VALUE"""),"Woolly Mammoth")</f>
        <v>Woolly Mammoth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tr">
        <f ca="1">IFERROR(__xludf.DUMMYFUNCTION("""COMPUTED_VALUE"""),"Saghura")</f>
        <v>Saghura</v>
      </c>
      <c r="B52" s="4" t="str">
        <f ca="1">IFERROR(__xludf.DUMMYFUNCTION("""COMPUTED_VALUE"""),"T Wreckz")</f>
        <v>T Wreckz</v>
      </c>
      <c r="C52" s="4" t="str">
        <f ca="1">IFERROR(__xludf.DUMMYFUNCTION("""COMPUTED_VALUE"""),"Allo g2 (epic)")</f>
        <v>Allo g2 (epic)</v>
      </c>
      <c r="D52" s="4" t="str">
        <f ca="1">IFERROR(__xludf.DUMMYFUNCTION("""COMPUTED_VALUE"""),"Woolly Mammoth")</f>
        <v>Woolly Mammoth</v>
      </c>
      <c r="E52" s="4" t="str">
        <f ca="1">IFERROR(__xludf.DUMMYFUNCTION("""COMPUTED_VALUE"""),"Woolly Rhino")</f>
        <v>Woolly Rhino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tr">
        <f ca="1">IFERROR(__xludf.DUMMYFUNCTION("""COMPUTED_VALUE"""),"Zach ")</f>
        <v xml:space="preserve">Zach </v>
      </c>
      <c r="B53" s="4" t="str">
        <f ca="1">IFERROR(__xludf.DUMMYFUNCTION("""COMPUTED_VALUE"""),"T Wreckz")</f>
        <v>T Wreckz</v>
      </c>
      <c r="C53" s="4" t="str">
        <f ca="1">IFERROR(__xludf.DUMMYFUNCTION("""COMPUTED_VALUE"""),"Sino")</f>
        <v>Sino</v>
      </c>
      <c r="D53" s="4" t="str">
        <f ca="1">IFERROR(__xludf.DUMMYFUNCTION("""COMPUTED_VALUE"""),"Woolly Rhino")</f>
        <v>Woolly Rhino</v>
      </c>
      <c r="E53" s="4" t="str">
        <f ca="1">IFERROR(__xludf.DUMMYFUNCTION("""COMPUTED_VALUE"""),"Woolly Mammoth")</f>
        <v>Woolly Mammoth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tr">
        <f ca="1">IFERROR(__xludf.DUMMYFUNCTION("""COMPUTED_VALUE"""),"Heather")</f>
        <v>Heather</v>
      </c>
      <c r="B54" s="4" t="str">
        <f ca="1">IFERROR(__xludf.DUMMYFUNCTION("""COMPUTED_VALUE"""),"T Wreckz")</f>
        <v>T Wreckz</v>
      </c>
      <c r="C54" s="4" t="str">
        <f ca="1">IFERROR(__xludf.DUMMYFUNCTION("""COMPUTED_VALUE"""),"TRex")</f>
        <v>TRex</v>
      </c>
      <c r="D54" s="4" t="str">
        <f ca="1">IFERROR(__xludf.DUMMYFUNCTION("""COMPUTED_VALUE"""),"Sino")</f>
        <v>Sino</v>
      </c>
      <c r="E54" s="4" t="str">
        <f ca="1">IFERROR(__xludf.DUMMYFUNCTION("""COMPUTED_VALUE"""),"TRex")</f>
        <v>TRex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 t="str">
        <f ca="1">IFERROR(__xludf.DUMMYFUNCTION("""COMPUTED_VALUE"""),"Silverdog")</f>
        <v>Silverdog</v>
      </c>
      <c r="B55" s="4" t="str">
        <f ca="1">IFERROR(__xludf.DUMMYFUNCTION("""COMPUTED_VALUE"""),"T Wreckz")</f>
        <v>T Wreckz</v>
      </c>
      <c r="C55" s="4" t="str">
        <f ca="1">IFERROR(__xludf.DUMMYFUNCTION("""COMPUTED_VALUE"""),"TRex")</f>
        <v>TRex</v>
      </c>
      <c r="D55" s="4" t="str">
        <f ca="1">IFERROR(__xludf.DUMMYFUNCTION("""COMPUTED_VALUE"""),"Erlik (epic)")</f>
        <v>Erlik (epic)</v>
      </c>
      <c r="E55" s="4" t="str">
        <f ca="1">IFERROR(__xludf.DUMMYFUNCTION("""COMPUTED_VALUE"""),"Pyro")</f>
        <v>Pyro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 t="str">
        <f ca="1">IFERROR(__xludf.DUMMYFUNCTION("""COMPUTED_VALUE"""),"NubLife36")</f>
        <v>NubLife36</v>
      </c>
      <c r="B56" s="4" t="str">
        <f ca="1">IFERROR(__xludf.DUMMYFUNCTION("""COMPUTED_VALUE"""),"T Wreckz")</f>
        <v>T Wreckz</v>
      </c>
      <c r="C56" s="4" t="str">
        <f ca="1">IFERROR(__xludf.DUMMYFUNCTION("""COMPUTED_VALUE"""),"TRex")</f>
        <v>TRex</v>
      </c>
      <c r="D56" s="4" t="str">
        <f ca="1">IFERROR(__xludf.DUMMYFUNCTION("""COMPUTED_VALUE"""),"Brachi")</f>
        <v>Brachi</v>
      </c>
      <c r="E56" s="4" t="str">
        <f ca="1">IFERROR(__xludf.DUMMYFUNCTION("""COMPUTED_VALUE"""),"Woolly Rhino")</f>
        <v>Woolly Rhino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tr">
        <f ca="1">IFERROR(__xludf.DUMMYFUNCTION("""COMPUTED_VALUE"""),"AttoTH")</f>
        <v>AttoTH</v>
      </c>
      <c r="B57" s="4" t="str">
        <f ca="1">IFERROR(__xludf.DUMMYFUNCTION("""COMPUTED_VALUE"""),"T Wreckz")</f>
        <v>T Wreckz</v>
      </c>
      <c r="C57" s="4" t="str">
        <f ca="1">IFERROR(__xludf.DUMMYFUNCTION("""COMPUTED_VALUE"""),"Blue")</f>
        <v>Blue</v>
      </c>
      <c r="D57" s="4" t="str">
        <f ca="1">IFERROR(__xludf.DUMMYFUNCTION("""COMPUTED_VALUE"""),"Quetz")</f>
        <v>Quetz</v>
      </c>
      <c r="E57" s="4" t="str">
        <f ca="1">IFERROR(__xludf.DUMMYFUNCTION("""COMPUTED_VALUE"""),"Pteranodon")</f>
        <v>Pteranodon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 t="str">
        <f ca="1">IFERROR(__xludf.DUMMYFUNCTION("""COMPUTED_VALUE"""),"Dana")</f>
        <v>Dana</v>
      </c>
      <c r="B58" s="4" t="str">
        <f ca="1">IFERROR(__xludf.DUMMYFUNCTION("""COMPUTED_VALUE"""),"T Wreckz")</f>
        <v>T Wreckz</v>
      </c>
      <c r="C58" s="4" t="str">
        <f ca="1">IFERROR(__xludf.DUMMYFUNCTION("""COMPUTED_VALUE"""),"Erlik g2 (rare)")</f>
        <v>Erlik g2 (rare)</v>
      </c>
      <c r="D58" s="4" t="str">
        <f ca="1">IFERROR(__xludf.DUMMYFUNCTION("""COMPUTED_VALUE"""),"Dime")</f>
        <v>Dime</v>
      </c>
      <c r="E58" s="4" t="str">
        <f ca="1">IFERROR(__xludf.DUMMYFUNCTION("""COMPUTED_VALUE"""),"Quetz")</f>
        <v>Quetz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tr">
        <f ca="1">IFERROR(__xludf.DUMMYFUNCTION("""COMPUTED_VALUE"""),"Takedabay")</f>
        <v>Takedabay</v>
      </c>
      <c r="B59" s="4" t="str">
        <f ca="1">IFERROR(__xludf.DUMMYFUNCTION("""COMPUTED_VALUE"""),"T Wreckz")</f>
        <v>T Wreckz</v>
      </c>
      <c r="C59" s="4" t="str">
        <f ca="1">IFERROR(__xludf.DUMMYFUNCTION("""COMPUTED_VALUE"""),"Quetz")</f>
        <v>Quetz</v>
      </c>
      <c r="D59" s="4" t="str">
        <f ca="1">IFERROR(__xludf.DUMMYFUNCTION("""COMPUTED_VALUE"""),"Dilo (rare)")</f>
        <v>Dilo (rare)</v>
      </c>
      <c r="E59" s="4" t="str">
        <f ca="1">IFERROR(__xludf.DUMMYFUNCTION("""COMPUTED_VALUE"""),"Sino")</f>
        <v>Sino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 t="str">
        <f ca="1">IFERROR(__xludf.DUMMYFUNCTION("""COMPUTED_VALUE"""),"Damon")</f>
        <v>Damon</v>
      </c>
      <c r="B60" s="4" t="str">
        <f ca="1">IFERROR(__xludf.DUMMYFUNCTION("""COMPUTED_VALUE"""),"T Wreckz")</f>
        <v>T Wreckz</v>
      </c>
      <c r="C60" s="4" t="str">
        <f ca="1">IFERROR(__xludf.DUMMYFUNCTION("""COMPUTED_VALUE"""),"Grypo")</f>
        <v>Grypo</v>
      </c>
      <c r="D60" s="4" t="str">
        <f ca="1">IFERROR(__xludf.DUMMYFUNCTION("""COMPUTED_VALUE"""),"Blue")</f>
        <v>Blue</v>
      </c>
      <c r="E60" s="4" t="str">
        <f ca="1">IFERROR(__xludf.DUMMYFUNCTION("""COMPUTED_VALUE"""),"Anky")</f>
        <v>Anky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 t="str">
        <f ca="1">IFERROR(__xludf.DUMMYFUNCTION("""COMPUTED_VALUE"""),"Sasorix")</f>
        <v>Sasorix</v>
      </c>
      <c r="B61" s="4" t="str">
        <f ca="1">IFERROR(__xludf.DUMMYFUNCTION("""COMPUTED_VALUE"""),"T Wreckz")</f>
        <v>T Wreckz</v>
      </c>
      <c r="C61" s="4" t="str">
        <f ca="1">IFERROR(__xludf.DUMMYFUNCTION("""COMPUTED_VALUE"""),"Blue")</f>
        <v>Blue</v>
      </c>
      <c r="D61" s="4" t="str">
        <f ca="1">IFERROR(__xludf.DUMMYFUNCTION("""COMPUTED_VALUE"""),"Diplod")</f>
        <v>Diplod</v>
      </c>
      <c r="E61" s="4" t="str">
        <f ca="1">IFERROR(__xludf.DUMMYFUNCTION("""COMPUTED_VALUE"""),"Irri")</f>
        <v>Irri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 t="str">
        <f ca="1">IFERROR(__xludf.DUMMYFUNCTION("""COMPUTED_VALUE"""),"Allinpatrick")</f>
        <v>Allinpatrick</v>
      </c>
      <c r="B62" s="4" t="str">
        <f ca="1">IFERROR(__xludf.DUMMYFUNCTION("""COMPUTED_VALUE"""),"T Wreckz")</f>
        <v>T Wreckz</v>
      </c>
      <c r="C62" s="4" t="str">
        <f ca="1">IFERROR(__xludf.DUMMYFUNCTION("""COMPUTED_VALUE"""),"Baja")</f>
        <v>Baja</v>
      </c>
      <c r="D62" s="4" t="str">
        <f ca="1">IFERROR(__xludf.DUMMYFUNCTION("""COMPUTED_VALUE"""),"Baja")</f>
        <v>Baja</v>
      </c>
      <c r="E62" s="4" t="str">
        <f ca="1">IFERROR(__xludf.DUMMYFUNCTION("""COMPUTED_VALUE"""),"Woolly Rhino")</f>
        <v>Woolly Rhino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1" t="str">
        <f ca="1">IFERROR(__xludf.DUMMYFUNCTION("""COMPUTED_VALUE"""),"Artaios07 ")</f>
        <v xml:space="preserve">Artaios07 </v>
      </c>
      <c r="B63" s="1" t="str">
        <f ca="1">IFERROR(__xludf.DUMMYFUNCTION("""COMPUTED_VALUE"""),"T Wreckz")</f>
        <v>T Wreckz</v>
      </c>
      <c r="C63" s="1" t="str">
        <f ca="1">IFERROR(__xludf.DUMMYFUNCTION("""COMPUTED_VALUE"""),"Woolly Rhino")</f>
        <v>Woolly Rhino</v>
      </c>
      <c r="D63" s="1" t="str">
        <f ca="1">IFERROR(__xludf.DUMMYFUNCTION("""COMPUTED_VALUE"""),"Woolly Rhino")</f>
        <v>Woolly Rhino</v>
      </c>
      <c r="E63" s="1" t="str">
        <f ca="1">IFERROR(__xludf.DUMMYFUNCTION("""COMPUTED_VALUE"""),"Woolly Rhino")</f>
        <v>Woolly Rhino</v>
      </c>
    </row>
    <row r="64" spans="1:26">
      <c r="A64" s="1" t="str">
        <f ca="1">IFERROR(__xludf.DUMMYFUNCTION("""COMPUTED_VALUE"""),"Dana")</f>
        <v>Dana</v>
      </c>
      <c r="B64" s="1" t="str">
        <f ca="1">IFERROR(__xludf.DUMMYFUNCTION("""COMPUTED_VALUE"""),"T Wreckz")</f>
        <v>T Wreckz</v>
      </c>
      <c r="C64" s="1" t="str">
        <f ca="1">IFERROR(__xludf.DUMMYFUNCTION("""COMPUTED_VALUE"""),"Draco (rare)")</f>
        <v>Draco (rare)</v>
      </c>
      <c r="D64" s="1" t="str">
        <f ca="1">IFERROR(__xludf.DUMMYFUNCTION("""COMPUTED_VALUE"""),"Quetz")</f>
        <v>Quetz</v>
      </c>
      <c r="E64" s="1" t="str">
        <f ca="1">IFERROR(__xludf.DUMMYFUNCTION("""COMPUTED_VALUE"""),"Dime")</f>
        <v>Dime</v>
      </c>
    </row>
    <row r="65" spans="1:5">
      <c r="A65" s="1" t="str">
        <f ca="1">IFERROR(__xludf.DUMMYFUNCTION("""COMPUTED_VALUE"""),"Mariotijn")</f>
        <v>Mariotijn</v>
      </c>
      <c r="B65" s="1" t="str">
        <f ca="1">IFERROR(__xludf.DUMMYFUNCTION("""COMPUTED_VALUE"""),"T Wreckz")</f>
        <v>T Wreckz</v>
      </c>
      <c r="C65" s="1" t="str">
        <f ca="1">IFERROR(__xludf.DUMMYFUNCTION("""COMPUTED_VALUE"""),"Kentro")</f>
        <v>Kentro</v>
      </c>
      <c r="D65" s="1" t="str">
        <f ca="1">IFERROR(__xludf.DUMMYFUNCTION("""COMPUTED_VALUE"""),"Anky")</f>
        <v>Anky</v>
      </c>
      <c r="E65" s="1" t="str">
        <f ca="1">IFERROR(__xludf.DUMMYFUNCTION("""COMPUTED_VALUE"""),"TRex")</f>
        <v>TRex</v>
      </c>
    </row>
    <row r="66" spans="1:5">
      <c r="A66" s="1" t="str">
        <f ca="1">IFERROR(__xludf.DUMMYFUNCTION("""COMPUTED_VALUE"""),"NubLife36")</f>
        <v>NubLife36</v>
      </c>
      <c r="B66" s="1" t="str">
        <f ca="1">IFERROR(__xludf.DUMMYFUNCTION("""COMPUTED_VALUE"""),"T Wreckz")</f>
        <v>T Wreckz</v>
      </c>
      <c r="C66" s="1" t="str">
        <f ca="1">IFERROR(__xludf.DUMMYFUNCTION("""COMPUTED_VALUE"""),"Baja")</f>
        <v>Baja</v>
      </c>
      <c r="D66" s="1" t="str">
        <f ca="1">IFERROR(__xludf.DUMMYFUNCTION("""COMPUTED_VALUE"""),"Brachi")</f>
        <v>Brachi</v>
      </c>
      <c r="E66" s="1" t="str">
        <f ca="1">IFERROR(__xludf.DUMMYFUNCTION("""COMPUTED_VALUE"""),"Blue")</f>
        <v>Blue</v>
      </c>
    </row>
    <row r="67" spans="1:5">
      <c r="A67" s="1" t="str">
        <f ca="1">IFERROR(__xludf.DUMMYFUNCTION("""COMPUTED_VALUE"""),"Helen13")</f>
        <v>Helen13</v>
      </c>
      <c r="B67" s="1" t="str">
        <f ca="1">IFERROR(__xludf.DUMMYFUNCTION("""COMPUTED_VALUE"""),"T Wreckz")</f>
        <v>T Wreckz</v>
      </c>
      <c r="C67" s="1" t="str">
        <f ca="1">IFERROR(__xludf.DUMMYFUNCTION("""COMPUTED_VALUE"""),"Elasmotherium (rhino)")</f>
        <v>Elasmotherium (rhino)</v>
      </c>
      <c r="D67" s="1" t="str">
        <f ca="1">IFERROR(__xludf.DUMMYFUNCTION("""COMPUTED_VALUE"""),"Woolly Rhino")</f>
        <v>Woolly Rhino</v>
      </c>
      <c r="E67" s="1" t="str">
        <f ca="1">IFERROR(__xludf.DUMMYFUNCTION("""COMPUTED_VALUE"""),"Quetz")</f>
        <v>Quetz</v>
      </c>
    </row>
    <row r="68" spans="1:5">
      <c r="A68" s="1" t="str">
        <f ca="1">IFERROR(__xludf.DUMMYFUNCTION("""COMPUTED_VALUE"""),"Ivy")</f>
        <v>Ivy</v>
      </c>
      <c r="B68" s="1" t="str">
        <f ca="1">IFERROR(__xludf.DUMMYFUNCTION("""COMPUTED_VALUE"""),"T Wreckz")</f>
        <v>T Wreckz</v>
      </c>
      <c r="C68" s="1" t="str">
        <f ca="1">IFERROR(__xludf.DUMMYFUNCTION("""COMPUTED_VALUE"""),"Spino g2 (epic)")</f>
        <v>Spino g2 (epic)</v>
      </c>
      <c r="D68" s="1" t="str">
        <f ca="1">IFERROR(__xludf.DUMMYFUNCTION("""COMPUTED_VALUE"""),"Bary g2 (rare)")</f>
        <v>Bary g2 (rare)</v>
      </c>
      <c r="E68" s="1" t="str">
        <f ca="1">IFERROR(__xludf.DUMMYFUNCTION("""COMPUTED_VALUE"""),"Echo")</f>
        <v>Echo</v>
      </c>
    </row>
    <row r="69" spans="1:5">
      <c r="A69" s="1" t="str">
        <f ca="1">IFERROR(__xludf.DUMMYFUNCTION("""COMPUTED_VALUE"""),"Azazel")</f>
        <v>Azazel</v>
      </c>
      <c r="B69" s="1" t="str">
        <f ca="1">IFERROR(__xludf.DUMMYFUNCTION("""COMPUTED_VALUE"""),"T Wreckz")</f>
        <v>T Wreckz</v>
      </c>
      <c r="C69" s="1" t="str">
        <f ca="1">IFERROR(__xludf.DUMMYFUNCTION("""COMPUTED_VALUE"""),"Carbo (turtle)")</f>
        <v>Carbo (turtle)</v>
      </c>
      <c r="D69" s="1" t="str">
        <f ca="1">IFERROR(__xludf.DUMMYFUNCTION("""COMPUTED_VALUE"""),"TRex")</f>
        <v>TRex</v>
      </c>
      <c r="E69" s="1" t="str">
        <f ca="1">IFERROR(__xludf.DUMMYFUNCTION("""COMPUTED_VALUE"""),"Quetz")</f>
        <v>Quetz</v>
      </c>
    </row>
    <row r="70" spans="1:5">
      <c r="A70" s="1" t="str">
        <f ca="1">IFERROR(__xludf.DUMMYFUNCTION("""COMPUTED_VALUE"""),"NickNIck8784")</f>
        <v>NickNIck8784</v>
      </c>
      <c r="B70" s="1" t="str">
        <f ca="1">IFERROR(__xludf.DUMMYFUNCTION("""COMPUTED_VALUE"""),"T Wreckz")</f>
        <v>T Wreckz</v>
      </c>
      <c r="C70" s="1" t="str">
        <f ca="1">IFERROR(__xludf.DUMMYFUNCTION("""COMPUTED_VALUE"""),"Argentino")</f>
        <v>Argentino</v>
      </c>
      <c r="D70" s="1" t="str">
        <f ca="1">IFERROR(__xludf.DUMMYFUNCTION("""COMPUTED_VALUE"""),"Irri")</f>
        <v>Irri</v>
      </c>
      <c r="E70" s="1" t="str">
        <f ca="1">IFERROR(__xludf.DUMMYFUNCTION("""COMPUTED_VALUE"""),"")</f>
        <v/>
      </c>
    </row>
    <row r="71" spans="1:5">
      <c r="A71" s="1" t="str">
        <f ca="1">IFERROR(__xludf.DUMMYFUNCTION("""COMPUTED_VALUE"""),"Kiltman54")</f>
        <v>Kiltman54</v>
      </c>
      <c r="B71" s="1" t="str">
        <f ca="1">IFERROR(__xludf.DUMMYFUNCTION("""COMPUTED_VALUE"""),"T Wreckz")</f>
        <v>T Wreckz</v>
      </c>
      <c r="C71" s="1" t="str">
        <f ca="1">IFERROR(__xludf.DUMMYFUNCTION("""COMPUTED_VALUE"""),"Anky")</f>
        <v>Anky</v>
      </c>
      <c r="D71" s="1" t="str">
        <f ca="1">IFERROR(__xludf.DUMMYFUNCTION("""COMPUTED_VALUE"""),"Sino")</f>
        <v>Sino</v>
      </c>
      <c r="E71" s="1" t="str">
        <f ca="1">IFERROR(__xludf.DUMMYFUNCTION("""COMPUTED_VALUE"""),"TRex")</f>
        <v>TRex</v>
      </c>
    </row>
    <row r="72" spans="1:5">
      <c r="A72" s="1" t="str">
        <f ca="1">IFERROR(__xludf.DUMMYFUNCTION("""COMPUTED_VALUE"""),"Julio")</f>
        <v>Julio</v>
      </c>
      <c r="B72" s="1" t="str">
        <f ca="1">IFERROR(__xludf.DUMMYFUNCTION("""COMPUTED_VALUE"""),"T Wreckz")</f>
        <v>T Wreckz</v>
      </c>
      <c r="C72" s="1" t="str">
        <f ca="1">IFERROR(__xludf.DUMMYFUNCTION("""COMPUTED_VALUE"""),"Woolly Rhino")</f>
        <v>Woolly Rhino</v>
      </c>
      <c r="D72" s="1" t="str">
        <f ca="1">IFERROR(__xludf.DUMMYFUNCTION("""COMPUTED_VALUE"""),"Baja")</f>
        <v>Baja</v>
      </c>
      <c r="E72" s="1" t="str">
        <f ca="1">IFERROR(__xludf.DUMMYFUNCTION("""COMPUTED_VALUE"""),"Woolly Mammoth")</f>
        <v>Woolly Mammoth</v>
      </c>
    </row>
    <row r="73" spans="1:5">
      <c r="A73" s="1" t="str">
        <f ca="1">IFERROR(__xludf.DUMMYFUNCTION("""COMPUTED_VALUE"""),"Blue")</f>
        <v>Blue</v>
      </c>
      <c r="B73" s="1" t="str">
        <f ca="1">IFERROR(__xludf.DUMMYFUNCTION("""COMPUTED_VALUE"""),"T Wreckz")</f>
        <v>T Wreckz</v>
      </c>
      <c r="C73" s="1" t="str">
        <f ca="1">IFERROR(__xludf.DUMMYFUNCTION("""COMPUTED_VALUE"""),"Quetz")</f>
        <v>Quetz</v>
      </c>
      <c r="D73" s="1" t="str">
        <f ca="1">IFERROR(__xludf.DUMMYFUNCTION("""COMPUTED_VALUE"""),"Quetz")</f>
        <v>Quetz</v>
      </c>
      <c r="E73" s="1" t="str">
        <f ca="1">IFERROR(__xludf.DUMMYFUNCTION("""COMPUTED_VALUE"""),"")</f>
        <v/>
      </c>
    </row>
    <row r="74" spans="1:5">
      <c r="A74" s="1" t="str">
        <f ca="1">IFERROR(__xludf.DUMMYFUNCTION("""COMPUTED_VALUE"""),"Allinpatrick")</f>
        <v>Allinpatrick</v>
      </c>
      <c r="B74" s="1" t="str">
        <f ca="1">IFERROR(__xludf.DUMMYFUNCTION("""COMPUTED_VALUE"""),"T Wreckz")</f>
        <v>T Wreckz</v>
      </c>
      <c r="C74" s="1" t="str">
        <f ca="1">IFERROR(__xludf.DUMMYFUNCTION("""COMPUTED_VALUE"""),"Quetz")</f>
        <v>Quetz</v>
      </c>
      <c r="D74" s="1" t="str">
        <f ca="1">IFERROR(__xludf.DUMMYFUNCTION("""COMPUTED_VALUE"""),"Quetz")</f>
        <v>Quetz</v>
      </c>
      <c r="E74" s="1" t="str">
        <f ca="1">IFERROR(__xludf.DUMMYFUNCTION("""COMPUTED_VALUE"""),"Baja")</f>
        <v>Baja</v>
      </c>
    </row>
    <row r="75" spans="1:5">
      <c r="A75" s="1" t="str">
        <f ca="1">IFERROR(__xludf.DUMMYFUNCTION("""COMPUTED_VALUE"""),"Marikadogsaver ")</f>
        <v xml:space="preserve">Marikadogsaver </v>
      </c>
      <c r="B75" s="1" t="str">
        <f ca="1">IFERROR(__xludf.DUMMYFUNCTION("""COMPUTED_VALUE"""),"T Wreckz")</f>
        <v>T Wreckz</v>
      </c>
      <c r="C75" s="1" t="str">
        <f ca="1">IFERROR(__xludf.DUMMYFUNCTION("""COMPUTED_VALUE"""),"Elasmotherium (rhino)")</f>
        <v>Elasmotherium (rhino)</v>
      </c>
      <c r="D75" s="1" t="str">
        <f ca="1">IFERROR(__xludf.DUMMYFUNCTION("""COMPUTED_VALUE"""),"Baja")</f>
        <v>Baja</v>
      </c>
      <c r="E75" s="1" t="str">
        <f ca="1">IFERROR(__xludf.DUMMYFUNCTION("""COMPUTED_VALUE"""),"Anky")</f>
        <v>Anky</v>
      </c>
    </row>
    <row r="76" spans="1:5">
      <c r="A76" s="1" t="str">
        <f ca="1">IFERROR(__xludf.DUMMYFUNCTION("""COMPUTED_VALUE"""),"Madtrader64")</f>
        <v>Madtrader64</v>
      </c>
      <c r="B76" s="1" t="str">
        <f ca="1">IFERROR(__xludf.DUMMYFUNCTION("""COMPUTED_VALUE"""),"T Wreckz")</f>
        <v>T Wreckz</v>
      </c>
      <c r="C76" s="1" t="str">
        <f ca="1">IFERROR(__xludf.DUMMYFUNCTION("""COMPUTED_VALUE"""),"Woolly Mammoth")</f>
        <v>Woolly Mammoth</v>
      </c>
      <c r="D76" s="1" t="str">
        <f ca="1">IFERROR(__xludf.DUMMYFUNCTION("""COMPUTED_VALUE"""),"Carbo (turtle)")</f>
        <v>Carbo (turtle)</v>
      </c>
      <c r="E76" s="1" t="str">
        <f ca="1">IFERROR(__xludf.DUMMYFUNCTION("""COMPUTED_VALUE"""),"Baja")</f>
        <v>Baja</v>
      </c>
    </row>
    <row r="77" spans="1:5">
      <c r="A77" s="1" t="str">
        <f ca="1">IFERROR(__xludf.DUMMYFUNCTION("""COMPUTED_VALUE"""),"Juggajo1987")</f>
        <v>Juggajo1987</v>
      </c>
      <c r="B77" s="1" t="str">
        <f ca="1">IFERROR(__xludf.DUMMYFUNCTION("""COMPUTED_VALUE"""),"T Wreckz")</f>
        <v>T Wreckz</v>
      </c>
      <c r="C77" s="1" t="str">
        <f ca="1">IFERROR(__xludf.DUMMYFUNCTION("""COMPUTED_VALUE"""),"Elasmotherium (rhino)")</f>
        <v>Elasmotherium (rhino)</v>
      </c>
      <c r="D77" s="1" t="str">
        <f ca="1">IFERROR(__xludf.DUMMYFUNCTION("""COMPUTED_VALUE"""),"TRex g2")</f>
        <v>TRex g2</v>
      </c>
      <c r="E77" s="1" t="str">
        <f ca="1">IFERROR(__xludf.DUMMYFUNCTION("""COMPUTED_VALUE"""),"Woolly Rhino")</f>
        <v>Woolly Rhino</v>
      </c>
    </row>
    <row r="78" spans="1:5">
      <c r="A78" s="1" t="str">
        <f ca="1">IFERROR(__xludf.DUMMYFUNCTION("""COMPUTED_VALUE"""),"Mailwoman")</f>
        <v>Mailwoman</v>
      </c>
      <c r="B78" s="1" t="str">
        <f ca="1">IFERROR(__xludf.DUMMYFUNCTION("""COMPUTED_VALUE"""),"T Wreckz")</f>
        <v>T Wreckz</v>
      </c>
      <c r="C78" s="1" t="str">
        <f ca="1">IFERROR(__xludf.DUMMYFUNCTION("""COMPUTED_VALUE"""),"Anky")</f>
        <v>Anky</v>
      </c>
      <c r="D78" s="1" t="str">
        <f ca="1">IFERROR(__xludf.DUMMYFUNCTION("""COMPUTED_VALUE"""),"Brachi")</f>
        <v>Brachi</v>
      </c>
      <c r="E78" s="1" t="str">
        <f ca="1">IFERROR(__xludf.DUMMYFUNCTION("""COMPUTED_VALUE"""),"Kentro")</f>
        <v>Kentro</v>
      </c>
    </row>
    <row r="79" spans="1:5">
      <c r="A79" s="1" t="str">
        <f ca="1">IFERROR(__xludf.DUMMYFUNCTION("""COMPUTED_VALUE"""),"Dinodude")</f>
        <v>Dinodude</v>
      </c>
      <c r="B79" s="1" t="str">
        <f ca="1">IFERROR(__xludf.DUMMYFUNCTION("""COMPUTED_VALUE"""),"T Wreckz")</f>
        <v>T Wreckz</v>
      </c>
      <c r="C79" s="1" t="str">
        <f ca="1">IFERROR(__xludf.DUMMYFUNCTION("""COMPUTED_VALUE"""),"Anky")</f>
        <v>Anky</v>
      </c>
      <c r="D79" s="1" t="str">
        <f ca="1">IFERROR(__xludf.DUMMYFUNCTION("""COMPUTED_VALUE"""),"Anky")</f>
        <v>Anky</v>
      </c>
      <c r="E79" s="1" t="str">
        <f ca="1">IFERROR(__xludf.DUMMYFUNCTION("""COMPUTED_VALUE"""),"Quetz")</f>
        <v>Quetz</v>
      </c>
    </row>
    <row r="80" spans="1:5">
      <c r="A80" s="1" t="str">
        <f ca="1">IFERROR(__xludf.DUMMYFUNCTION("""COMPUTED_VALUE"""),"Damon")</f>
        <v>Damon</v>
      </c>
      <c r="B80" s="1" t="str">
        <f ca="1">IFERROR(__xludf.DUMMYFUNCTION("""COMPUTED_VALUE"""),"T Wreckz")</f>
        <v>T Wreckz</v>
      </c>
      <c r="C80" s="1" t="str">
        <f ca="1">IFERROR(__xludf.DUMMYFUNCTION("""COMPUTED_VALUE"""),"Brachi")</f>
        <v>Brachi</v>
      </c>
      <c r="D80" s="1" t="str">
        <f ca="1">IFERROR(__xludf.DUMMYFUNCTION("""COMPUTED_VALUE"""),"Grypo")</f>
        <v>Grypo</v>
      </c>
      <c r="E80" s="1" t="str">
        <f ca="1">IFERROR(__xludf.DUMMYFUNCTION("""COMPUTED_VALUE"""),"Blue")</f>
        <v>Blue</v>
      </c>
    </row>
    <row r="81" spans="1:5">
      <c r="A81" s="1" t="str">
        <f ca="1">IFERROR(__xludf.DUMMYFUNCTION("""COMPUTED_VALUE"""),"Pluisje25")</f>
        <v>Pluisje25</v>
      </c>
      <c r="B81" s="1" t="str">
        <f ca="1">IFERROR(__xludf.DUMMYFUNCTION("""COMPUTED_VALUE"""),"T Wreckz")</f>
        <v>T Wreckz</v>
      </c>
      <c r="C81" s="1" t="str">
        <f ca="1">IFERROR(__xludf.DUMMYFUNCTION("""COMPUTED_VALUE"""),"Argentino")</f>
        <v>Argentino</v>
      </c>
      <c r="D81" s="1" t="str">
        <f ca="1">IFERROR(__xludf.DUMMYFUNCTION("""COMPUTED_VALUE"""),"TRex")</f>
        <v>TRex</v>
      </c>
      <c r="E81" s="1" t="str">
        <f ca="1">IFERROR(__xludf.DUMMYFUNCTION("""COMPUTED_VALUE"""),"Brachi")</f>
        <v>Brachi</v>
      </c>
    </row>
    <row r="82" spans="1:5">
      <c r="A82" s="1" t="str">
        <f ca="1">IFERROR(__xludf.DUMMYFUNCTION("""COMPUTED_VALUE"""),"Bunnyy27 ")</f>
        <v xml:space="preserve">Bunnyy27 </v>
      </c>
      <c r="B82" s="1" t="str">
        <f ca="1">IFERROR(__xludf.DUMMYFUNCTION("""COMPUTED_VALUE"""),"T Wreckz")</f>
        <v>T Wreckz</v>
      </c>
      <c r="C82" s="1" t="str">
        <f ca="1">IFERROR(__xludf.DUMMYFUNCTION("""COMPUTED_VALUE"""),"TRex")</f>
        <v>TRex</v>
      </c>
      <c r="D82" s="1" t="str">
        <f ca="1">IFERROR(__xludf.DUMMYFUNCTION("""COMPUTED_VALUE"""),"Sino")</f>
        <v>Sino</v>
      </c>
      <c r="E82" s="1" t="str">
        <f ca="1">IFERROR(__xludf.DUMMYFUNCTION("""COMPUTED_VALUE"""),"Kentro")</f>
        <v>Kentro</v>
      </c>
    </row>
    <row r="83" spans="1:5">
      <c r="A83" s="1" t="str">
        <f ca="1">IFERROR(__xludf.DUMMYFUNCTION("""COMPUTED_VALUE"""),"Heather")</f>
        <v>Heather</v>
      </c>
      <c r="B83" s="1" t="str">
        <f ca="1">IFERROR(__xludf.DUMMYFUNCTION("""COMPUTED_VALUE"""),"T Wreckz")</f>
        <v>T Wreckz</v>
      </c>
      <c r="C83" s="1" t="str">
        <f ca="1">IFERROR(__xludf.DUMMYFUNCTION("""COMPUTED_VALUE"""),"TRex")</f>
        <v>TRex</v>
      </c>
      <c r="D83" s="1" t="str">
        <f ca="1">IFERROR(__xludf.DUMMYFUNCTION("""COMPUTED_VALUE"""),"Sino")</f>
        <v>Sino</v>
      </c>
      <c r="E83" s="1" t="str">
        <f ca="1">IFERROR(__xludf.DUMMYFUNCTION("""COMPUTED_VALUE"""),"Carbo (turtle)")</f>
        <v>Carbo (turtle)</v>
      </c>
    </row>
    <row r="84" spans="1:5">
      <c r="A84" s="1" t="str">
        <f ca="1">IFERROR(__xludf.DUMMYFUNCTION("""COMPUTED_VALUE"""),"Honorable monk")</f>
        <v>Honorable monk</v>
      </c>
      <c r="B84" s="1" t="str">
        <f ca="1">IFERROR(__xludf.DUMMYFUNCTION("""COMPUTED_VALUE"""),"T Wreckz")</f>
        <v>T Wreckz</v>
      </c>
      <c r="C84" s="1" t="str">
        <f ca="1">IFERROR(__xludf.DUMMYFUNCTION("""COMPUTED_VALUE"""),"TRex")</f>
        <v>TRex</v>
      </c>
      <c r="D84" s="1" t="str">
        <f ca="1">IFERROR(__xludf.DUMMYFUNCTION("""COMPUTED_VALUE"""),"Carbo (turtle)")</f>
        <v>Carbo (turtle)</v>
      </c>
      <c r="E84" s="1" t="str">
        <f ca="1">IFERROR(__xludf.DUMMYFUNCTION("""COMPUTED_VALUE"""),"Quetz")</f>
        <v>Quetz</v>
      </c>
    </row>
    <row r="85" spans="1:5">
      <c r="A85" s="1" t="str">
        <f ca="1">IFERROR(__xludf.DUMMYFUNCTION("""COMPUTED_VALUE"""),"Saghura")</f>
        <v>Saghura</v>
      </c>
      <c r="B85" s="1" t="str">
        <f ca="1">IFERROR(__xludf.DUMMYFUNCTION("""COMPUTED_VALUE"""),"T Wreckz")</f>
        <v>T Wreckz</v>
      </c>
      <c r="C85" s="1" t="str">
        <f ca="1">IFERROR(__xludf.DUMMYFUNCTION("""COMPUTED_VALUE"""),"Diplod")</f>
        <v>Diplod</v>
      </c>
      <c r="D85" s="1" t="str">
        <f ca="1">IFERROR(__xludf.DUMMYFUNCTION("""COMPUTED_VALUE"""),"Diplod")</f>
        <v>Diplod</v>
      </c>
      <c r="E85" s="1" t="str">
        <f ca="1">IFERROR(__xludf.DUMMYFUNCTION("""COMPUTED_VALUE"""),"Dime")</f>
        <v>Dime</v>
      </c>
    </row>
    <row r="86" spans="1:5">
      <c r="A86" s="1" t="str">
        <f ca="1">IFERROR(__xludf.DUMMYFUNCTION("""COMPUTED_VALUE"""),"Tish")</f>
        <v>Tish</v>
      </c>
      <c r="B86" s="1" t="str">
        <f ca="1">IFERROR(__xludf.DUMMYFUNCTION("""COMPUTED_VALUE"""),"T Wreckz")</f>
        <v>T Wreckz</v>
      </c>
      <c r="C86" s="1" t="str">
        <f ca="1">IFERROR(__xludf.DUMMYFUNCTION("""COMPUTED_VALUE"""),"Kentro")</f>
        <v>Kentro</v>
      </c>
      <c r="D86" s="1" t="str">
        <f ca="1">IFERROR(__xludf.DUMMYFUNCTION("""COMPUTED_VALUE"""),"Sino")</f>
        <v>Sino</v>
      </c>
      <c r="E86" s="1" t="str">
        <f ca="1">IFERROR(__xludf.DUMMYFUNCTION("""COMPUTED_VALUE"""),"TRex")</f>
        <v>TRex</v>
      </c>
    </row>
    <row r="87" spans="1:5">
      <c r="A87" s="1" t="str">
        <f ca="1">IFERROR(__xludf.DUMMYFUNCTION("""COMPUTED_VALUE"""),"ScreechingQuest1")</f>
        <v>ScreechingQuest1</v>
      </c>
      <c r="B87" s="1" t="str">
        <f ca="1">IFERROR(__xludf.DUMMYFUNCTION("""COMPUTED_VALUE"""),"T Wreckz")</f>
        <v>T Wreckz</v>
      </c>
      <c r="C87" s="1" t="str">
        <f ca="1">IFERROR(__xludf.DUMMYFUNCTION("""COMPUTED_VALUE"""),"Woolly Rhino")</f>
        <v>Woolly Rhino</v>
      </c>
      <c r="D87" s="1" t="str">
        <f ca="1">IFERROR(__xludf.DUMMYFUNCTION("""COMPUTED_VALUE"""),"Allo g2 (epic)")</f>
        <v>Allo g2 (epic)</v>
      </c>
      <c r="E87" s="1" t="str">
        <f ca="1">IFERROR(__xludf.DUMMYFUNCTION("""COMPUTED_VALUE"""),"Megaloceros (Deer)")</f>
        <v>Megaloceros (Deer)</v>
      </c>
    </row>
    <row r="88" spans="1:5">
      <c r="A88" s="1" t="str">
        <f ca="1">IFERROR(__xludf.DUMMYFUNCTION("""COMPUTED_VALUE"""),"Malsobrother ")</f>
        <v xml:space="preserve">Malsobrother </v>
      </c>
      <c r="B88" s="1" t="str">
        <f ca="1">IFERROR(__xludf.DUMMYFUNCTION("""COMPUTED_VALUE"""),"T Wreckz")</f>
        <v>T Wreckz</v>
      </c>
      <c r="C88" s="1" t="str">
        <f ca="1">IFERROR(__xludf.DUMMYFUNCTION("""COMPUTED_VALUE"""),"Anky")</f>
        <v>Anky</v>
      </c>
      <c r="D88" s="1" t="str">
        <f ca="1">IFERROR(__xludf.DUMMYFUNCTION("""COMPUTED_VALUE"""),"Irri")</f>
        <v>Irri</v>
      </c>
      <c r="E88" s="1" t="str">
        <f ca="1">IFERROR(__xludf.DUMMYFUNCTION("""COMPUTED_VALUE"""),"Pyro")</f>
        <v>Pyro</v>
      </c>
    </row>
    <row r="89" spans="1:5">
      <c r="A89" s="1" t="str">
        <f ca="1">IFERROR(__xludf.DUMMYFUNCTION("""COMPUTED_VALUE"""),"Josiah ")</f>
        <v xml:space="preserve">Josiah </v>
      </c>
      <c r="B89" s="1" t="str">
        <f ca="1">IFERROR(__xludf.DUMMYFUNCTION("""COMPUTED_VALUE"""),"T Wreckz")</f>
        <v>T Wreckz</v>
      </c>
      <c r="C89" s="1" t="str">
        <f ca="1">IFERROR(__xludf.DUMMYFUNCTION("""COMPUTED_VALUE"""),"Pyro")</f>
        <v>Pyro</v>
      </c>
      <c r="D89" s="1" t="str">
        <f ca="1">IFERROR(__xludf.DUMMYFUNCTION("""COMPUTED_VALUE"""),"Irri")</f>
        <v>Irri</v>
      </c>
      <c r="E89" s="1" t="str">
        <f ca="1">IFERROR(__xludf.DUMMYFUNCTION("""COMPUTED_VALUE"""),"Sino")</f>
        <v>Sino</v>
      </c>
    </row>
    <row r="90" spans="1:5">
      <c r="A90" s="1" t="str">
        <f ca="1">IFERROR(__xludf.DUMMYFUNCTION("""COMPUTED_VALUE"""),"KaneoheKane ")</f>
        <v xml:space="preserve">KaneoheKane </v>
      </c>
      <c r="B90" s="1" t="str">
        <f ca="1">IFERROR(__xludf.DUMMYFUNCTION("""COMPUTED_VALUE"""),"T Wreckz")</f>
        <v>T Wreckz</v>
      </c>
      <c r="C90" s="1" t="str">
        <f ca="1">IFERROR(__xludf.DUMMYFUNCTION("""COMPUTED_VALUE"""),"Brachi")</f>
        <v>Brachi</v>
      </c>
      <c r="D90" s="1" t="str">
        <f ca="1">IFERROR(__xludf.DUMMYFUNCTION("""COMPUTED_VALUE"""),"Pyro")</f>
        <v>Pyro</v>
      </c>
      <c r="E90" s="1" t="str">
        <f ca="1">IFERROR(__xludf.DUMMYFUNCTION("""COMPUTED_VALUE"""),"Sino")</f>
        <v>Sino</v>
      </c>
    </row>
    <row r="91" spans="1:5">
      <c r="A91" s="1" t="str">
        <f ca="1">IFERROR(__xludf.DUMMYFUNCTION("""COMPUTED_VALUE"""),"TheShrimps ")</f>
        <v xml:space="preserve">TheShrimps </v>
      </c>
      <c r="B91" s="1" t="str">
        <f ca="1">IFERROR(__xludf.DUMMYFUNCTION("""COMPUTED_VALUE"""),"T Wreckz")</f>
        <v>T Wreckz</v>
      </c>
      <c r="C91" s="1" t="str">
        <f ca="1">IFERROR(__xludf.DUMMYFUNCTION("""COMPUTED_VALUE"""),"Quetz")</f>
        <v>Quetz</v>
      </c>
      <c r="D91" s="1" t="str">
        <f ca="1">IFERROR(__xludf.DUMMYFUNCTION("""COMPUTED_VALUE"""),"Carbo (turtle)")</f>
        <v>Carbo (turtle)</v>
      </c>
      <c r="E91" s="1" t="str">
        <f ca="1">IFERROR(__xludf.DUMMYFUNCTION("""COMPUTED_VALUE"""),"Woolly Mammoth")</f>
        <v>Woolly Mammoth</v>
      </c>
    </row>
    <row r="92" spans="1:5">
      <c r="A92" s="1" t="str">
        <f ca="1">IFERROR(__xludf.DUMMYFUNCTION("""COMPUTED_VALUE"""),"Freaksuresh123 ")</f>
        <v xml:space="preserve">Freaksuresh123 </v>
      </c>
      <c r="B92" s="1" t="str">
        <f ca="1">IFERROR(__xludf.DUMMYFUNCTION("""COMPUTED_VALUE"""),"T Wreckz")</f>
        <v>T Wreckz</v>
      </c>
      <c r="C92" s="1" t="str">
        <f ca="1">IFERROR(__xludf.DUMMYFUNCTION("""COMPUTED_VALUE"""),"Woolly Rhino")</f>
        <v>Woolly Rhino</v>
      </c>
      <c r="D92" s="1" t="str">
        <f ca="1">IFERROR(__xludf.DUMMYFUNCTION("""COMPUTED_VALUE"""),"Woolly Rhino")</f>
        <v>Woolly Rhino</v>
      </c>
      <c r="E92" s="1" t="str">
        <f ca="1">IFERROR(__xludf.DUMMYFUNCTION("""COMPUTED_VALUE"""),"")</f>
        <v/>
      </c>
    </row>
    <row r="93" spans="1:5">
      <c r="A93" s="1" t="str">
        <f ca="1">IFERROR(__xludf.DUMMYFUNCTION("""COMPUTED_VALUE"""),"Takedabay")</f>
        <v>Takedabay</v>
      </c>
      <c r="B93" s="1" t="str">
        <f ca="1">IFERROR(__xludf.DUMMYFUNCTION("""COMPUTED_VALUE"""),"T Wreckz")</f>
        <v>T Wreckz</v>
      </c>
      <c r="C93" s="1" t="str">
        <f ca="1">IFERROR(__xludf.DUMMYFUNCTION("""COMPUTED_VALUE"""),"Anky")</f>
        <v>Anky</v>
      </c>
      <c r="D93" s="1" t="str">
        <f ca="1">IFERROR(__xludf.DUMMYFUNCTION("""COMPUTED_VALUE"""),"Raja")</f>
        <v>Raja</v>
      </c>
      <c r="E93" s="1" t="str">
        <f ca="1">IFERROR(__xludf.DUMMYFUNCTION("""COMPUTED_VALUE"""),"Quetz")</f>
        <v>Quetz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63"/>
  <sheetViews>
    <sheetView workbookViewId="0"/>
  </sheetViews>
  <sheetFormatPr defaultColWidth="14.44140625" defaultRowHeight="15.75" customHeight="1"/>
  <sheetData>
    <row r="1" spans="1:26">
      <c r="A1" s="5" t="str">
        <f ca="1">IFERROR(__xludf.DUMMYFUNCTION("query('Form Responses 1'!B:F,""select * where C = 'The Land Down Under' "",0)"),"werdnA8789")</f>
        <v>werdnA8789</v>
      </c>
      <c r="B1" s="2" t="str">
        <f ca="1">IFERROR(__xludf.DUMMYFUNCTION("""COMPUTED_VALUE"""),"The Land Down Under")</f>
        <v>The Land Down Under</v>
      </c>
      <c r="C1" s="2" t="str">
        <f ca="1">IFERROR(__xludf.DUMMYFUNCTION("""COMPUTED_VALUE"""),"Dime")</f>
        <v>Dime</v>
      </c>
      <c r="D1" s="2" t="str">
        <f ca="1">IFERROR(__xludf.DUMMYFUNCTION("""COMPUTED_VALUE"""),"Anky")</f>
        <v>Anky</v>
      </c>
      <c r="E1" s="2" t="str">
        <f ca="1">IFERROR(__xludf.DUMMYFUNCTION("""COMPUTED_VALUE"""),"Bary g2 (rare)")</f>
        <v>Bary g2 (rare)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 ca="1">IFERROR(__xludf.DUMMYFUNCTION("""COMPUTED_VALUE"""),"Dinotris")</f>
        <v>Dinotris</v>
      </c>
      <c r="B2" s="2" t="str">
        <f ca="1">IFERROR(__xludf.DUMMYFUNCTION("""COMPUTED_VALUE"""),"The Land Down Under")</f>
        <v>The Land Down Under</v>
      </c>
      <c r="C2" s="2" t="str">
        <f ca="1">IFERROR(__xludf.DUMMYFUNCTION("""COMPUTED_VALUE"""),"TRex")</f>
        <v>TRex</v>
      </c>
      <c r="D2" s="2" t="str">
        <f ca="1">IFERROR(__xludf.DUMMYFUNCTION("""COMPUTED_VALUE"""),"Anky")</f>
        <v>Anky</v>
      </c>
      <c r="E2" s="2" t="str">
        <f ca="1">IFERROR(__xludf.DUMMYFUNCTION("""COMPUTED_VALUE"""),"Erlik (epic)")</f>
        <v>Erlik (epic)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 ca="1">IFERROR(__xludf.DUMMYFUNCTION("""COMPUTED_VALUE"""),"Katt1805")</f>
        <v>Katt1805</v>
      </c>
      <c r="B3" s="2" t="str">
        <f ca="1">IFERROR(__xludf.DUMMYFUNCTION("""COMPUTED_VALUE"""),"The Land Down Under")</f>
        <v>The Land Down Under</v>
      </c>
      <c r="C3" s="2" t="str">
        <f ca="1">IFERROR(__xludf.DUMMYFUNCTION("""COMPUTED_VALUE"""),"Dime")</f>
        <v>Dime</v>
      </c>
      <c r="D3" s="2" t="str">
        <f ca="1">IFERROR(__xludf.DUMMYFUNCTION("""COMPUTED_VALUE"""),"Argentino")</f>
        <v>Argentino</v>
      </c>
      <c r="E3" s="2" t="str">
        <f ca="1">IFERROR(__xludf.DUMMYFUNCTION("""COMPUTED_VALUE"""),"Brachi")</f>
        <v>Brachi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 ca="1">IFERROR(__xludf.DUMMYFUNCTION("""COMPUTED_VALUE"""),"DaisyRex")</f>
        <v>DaisyRex</v>
      </c>
      <c r="B4" s="2" t="str">
        <f ca="1">IFERROR(__xludf.DUMMYFUNCTION("""COMPUTED_VALUE"""),"The Land Down Under")</f>
        <v>The Land Down Under</v>
      </c>
      <c r="C4" s="2" t="str">
        <f ca="1">IFERROR(__xludf.DUMMYFUNCTION("""COMPUTED_VALUE"""),"Dime")</f>
        <v>Dime</v>
      </c>
      <c r="D4" s="2" t="str">
        <f ca="1">IFERROR(__xludf.DUMMYFUNCTION("""COMPUTED_VALUE"""),"Irri")</f>
        <v>Irri</v>
      </c>
      <c r="E4" s="2" t="str">
        <f ca="1">IFERROR(__xludf.DUMMYFUNCTION("""COMPUTED_VALUE"""),"TRex")</f>
        <v>TRex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 ca="1">IFERROR(__xludf.DUMMYFUNCTION("""COMPUTED_VALUE"""),"EmmaPache2")</f>
        <v>EmmaPache2</v>
      </c>
      <c r="B5" s="2" t="str">
        <f ca="1">IFERROR(__xludf.DUMMYFUNCTION("""COMPUTED_VALUE"""),"The Land Down Under")</f>
        <v>The Land Down Under</v>
      </c>
      <c r="C5" s="2" t="str">
        <f ca="1">IFERROR(__xludf.DUMMYFUNCTION("""COMPUTED_VALUE"""),"Dime")</f>
        <v>Dime</v>
      </c>
      <c r="D5" s="2" t="str">
        <f ca="1">IFERROR(__xludf.DUMMYFUNCTION("""COMPUTED_VALUE"""),"Dime")</f>
        <v>Dime</v>
      </c>
      <c r="E5" s="2" t="str">
        <f ca="1">IFERROR(__xludf.DUMMYFUNCTION("""COMPUTED_VALUE"""),"")</f>
        <v/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 ca="1">IFERROR(__xludf.DUMMYFUNCTION("""COMPUTED_VALUE"""),"Scubasteve ")</f>
        <v xml:space="preserve">Scubasteve </v>
      </c>
      <c r="B6" s="2" t="str">
        <f ca="1">IFERROR(__xludf.DUMMYFUNCTION("""COMPUTED_VALUE"""),"The Land Down Under")</f>
        <v>The Land Down Under</v>
      </c>
      <c r="C6" s="2" t="str">
        <f ca="1">IFERROR(__xludf.DUMMYFUNCTION("""COMPUTED_VALUE"""),"Dime")</f>
        <v>Dime</v>
      </c>
      <c r="D6" s="2" t="str">
        <f ca="1">IFERROR(__xludf.DUMMYFUNCTION("""COMPUTED_VALUE"""),"Tuo")</f>
        <v>Tuo</v>
      </c>
      <c r="E6" s="2" t="str">
        <f ca="1">IFERROR(__xludf.DUMMYFUNCTION("""COMPUTED_VALUE"""),"Argentino")</f>
        <v>Argentino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 ca="1">IFERROR(__xludf.DUMMYFUNCTION("""COMPUTED_VALUE"""),"Jensatheman")</f>
        <v>Jensatheman</v>
      </c>
      <c r="B7" s="2" t="str">
        <f ca="1">IFERROR(__xludf.DUMMYFUNCTION("""COMPUTED_VALUE"""),"The Land Down Under")</f>
        <v>The Land Down Under</v>
      </c>
      <c r="C7" s="2" t="str">
        <f ca="1">IFERROR(__xludf.DUMMYFUNCTION("""COMPUTED_VALUE"""),"Sino")</f>
        <v>Sino</v>
      </c>
      <c r="D7" s="2" t="str">
        <f ca="1">IFERROR(__xludf.DUMMYFUNCTION("""COMPUTED_VALUE"""),"TRex")</f>
        <v>TRex</v>
      </c>
      <c r="E7" s="2" t="str">
        <f ca="1">IFERROR(__xludf.DUMMYFUNCTION("""COMPUTED_VALUE"""),"Brachi")</f>
        <v>Brachi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 ca="1">IFERROR(__xludf.DUMMYFUNCTION("""COMPUTED_VALUE"""),"Pablo55")</f>
        <v>Pablo55</v>
      </c>
      <c r="B8" s="2" t="str">
        <f ca="1">IFERROR(__xludf.DUMMYFUNCTION("""COMPUTED_VALUE"""),"The Land Down Under")</f>
        <v>The Land Down Under</v>
      </c>
      <c r="C8" s="2" t="str">
        <f ca="1">IFERROR(__xludf.DUMMYFUNCTION("""COMPUTED_VALUE"""),"TRex")</f>
        <v>TRex</v>
      </c>
      <c r="D8" s="2" t="str">
        <f ca="1">IFERROR(__xludf.DUMMYFUNCTION("""COMPUTED_VALUE"""),"Irri")</f>
        <v>Irri</v>
      </c>
      <c r="E8" s="2" t="str">
        <f ca="1">IFERROR(__xludf.DUMMYFUNCTION("""COMPUTED_VALUE"""),"Erlik (epic)")</f>
        <v>Erlik (epic)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 ca="1">IFERROR(__xludf.DUMMYFUNCTION("""COMPUTED_VALUE"""),"Jannie105")</f>
        <v>Jannie105</v>
      </c>
      <c r="B9" s="2" t="str">
        <f ca="1">IFERROR(__xludf.DUMMYFUNCTION("""COMPUTED_VALUE"""),"The Land Down Under")</f>
        <v>The Land Down Under</v>
      </c>
      <c r="C9" s="2" t="str">
        <f ca="1">IFERROR(__xludf.DUMMYFUNCTION("""COMPUTED_VALUE"""),"Wuerho")</f>
        <v>Wuerho</v>
      </c>
      <c r="D9" s="2" t="str">
        <f ca="1">IFERROR(__xludf.DUMMYFUNCTION("""COMPUTED_VALUE"""),"Carbo (turtle)")</f>
        <v>Carbo (turtle)</v>
      </c>
      <c r="E9" s="2" t="str">
        <f ca="1">IFERROR(__xludf.DUMMYFUNCTION("""COMPUTED_VALUE"""),"Spino g2 (epic)")</f>
        <v>Spino g2 (epic)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 ca="1">IFERROR(__xludf.DUMMYFUNCTION("""COMPUTED_VALUE"""),"Matt ")</f>
        <v xml:space="preserve">Matt </v>
      </c>
      <c r="B10" s="2" t="str">
        <f ca="1">IFERROR(__xludf.DUMMYFUNCTION("""COMPUTED_VALUE"""),"The Land Down Under")</f>
        <v>The Land Down Under</v>
      </c>
      <c r="C10" s="2" t="str">
        <f ca="1">IFERROR(__xludf.DUMMYFUNCTION("""COMPUTED_VALUE"""),"Argentino")</f>
        <v>Argentino</v>
      </c>
      <c r="D10" s="2" t="str">
        <f ca="1">IFERROR(__xludf.DUMMYFUNCTION("""COMPUTED_VALUE"""),"Argentino")</f>
        <v>Argentino</v>
      </c>
      <c r="E10" s="2" t="str">
        <f ca="1">IFERROR(__xludf.DUMMYFUNCTION("""COMPUTED_VALUE"""),"")</f>
        <v/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 ca="1">IFERROR(__xludf.DUMMYFUNCTION("""COMPUTED_VALUE"""),"Ahpoiseh")</f>
        <v>Ahpoiseh</v>
      </c>
      <c r="B11" s="2" t="str">
        <f ca="1">IFERROR(__xludf.DUMMYFUNCTION("""COMPUTED_VALUE"""),"The Land Down Under")</f>
        <v>The Land Down Under</v>
      </c>
      <c r="C11" s="2" t="str">
        <f ca="1">IFERROR(__xludf.DUMMYFUNCTION("""COMPUTED_VALUE"""),"Carbo (turtle)")</f>
        <v>Carbo (turtle)</v>
      </c>
      <c r="D11" s="2" t="str">
        <f ca="1">IFERROR(__xludf.DUMMYFUNCTION("""COMPUTED_VALUE"""),"Carbo (turtle)")</f>
        <v>Carbo (turtle)</v>
      </c>
      <c r="E11" s="2" t="str">
        <f ca="1">IFERROR(__xludf.DUMMYFUNCTION("""COMPUTED_VALUE"""),"")</f>
        <v/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 ca="1">IFERROR(__xludf.DUMMYFUNCTION("""COMPUTED_VALUE"""),"Kezzaah")</f>
        <v>Kezzaah</v>
      </c>
      <c r="B12" s="2" t="str">
        <f ca="1">IFERROR(__xludf.DUMMYFUNCTION("""COMPUTED_VALUE"""),"The Land Down Under")</f>
        <v>The Land Down Under</v>
      </c>
      <c r="C12" s="2" t="str">
        <f ca="1">IFERROR(__xludf.DUMMYFUNCTION("""COMPUTED_VALUE"""),"TRex")</f>
        <v>TRex</v>
      </c>
      <c r="D12" s="2" t="str">
        <f ca="1">IFERROR(__xludf.DUMMYFUNCTION("""COMPUTED_VALUE"""),"Sino")</f>
        <v>Sino</v>
      </c>
      <c r="E12" s="2" t="str">
        <f ca="1">IFERROR(__xludf.DUMMYFUNCTION("""COMPUTED_VALUE"""),"Blue")</f>
        <v>Blue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 ca="1">IFERROR(__xludf.DUMMYFUNCTION("""COMPUTED_VALUE"""),"DinoMite")</f>
        <v>DinoMite</v>
      </c>
      <c r="B13" s="2" t="str">
        <f ca="1">IFERROR(__xludf.DUMMYFUNCTION("""COMPUTED_VALUE"""),"The Land Down Under")</f>
        <v>The Land Down Under</v>
      </c>
      <c r="C13" s="2" t="str">
        <f ca="1">IFERROR(__xludf.DUMMYFUNCTION("""COMPUTED_VALUE"""),"TRex")</f>
        <v>TRex</v>
      </c>
      <c r="D13" s="2" t="str">
        <f ca="1">IFERROR(__xludf.DUMMYFUNCTION("""COMPUTED_VALUE"""),"Carbo (turtle)")</f>
        <v>Carbo (turtle)</v>
      </c>
      <c r="E13" s="2" t="str">
        <f ca="1">IFERROR(__xludf.DUMMYFUNCTION("""COMPUTED_VALUE"""),"Argentino")</f>
        <v>Argentino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 ca="1">IFERROR(__xludf.DUMMYFUNCTION("""COMPUTED_VALUE"""),"DesTROYer43")</f>
        <v>DesTROYer43</v>
      </c>
      <c r="B14" s="2" t="str">
        <f ca="1">IFERROR(__xludf.DUMMYFUNCTION("""COMPUTED_VALUE"""),"The Land Down Under")</f>
        <v>The Land Down Under</v>
      </c>
      <c r="C14" s="2" t="str">
        <f ca="1">IFERROR(__xludf.DUMMYFUNCTION("""COMPUTED_VALUE"""),"Erlik g2 (rare)")</f>
        <v>Erlik g2 (rare)</v>
      </c>
      <c r="D14" s="2" t="str">
        <f ca="1">IFERROR(__xludf.DUMMYFUNCTION("""COMPUTED_VALUE"""),"Brachi")</f>
        <v>Brachi</v>
      </c>
      <c r="E14" s="2" t="str">
        <f ca="1">IFERROR(__xludf.DUMMYFUNCTION("""COMPUTED_VALUE"""),"Dime")</f>
        <v>Dime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 ca="1">IFERROR(__xludf.DUMMYFUNCTION("""COMPUTED_VALUE"""),"SaurLoser")</f>
        <v>SaurLoser</v>
      </c>
      <c r="B15" s="2" t="str">
        <f ca="1">IFERROR(__xludf.DUMMYFUNCTION("""COMPUTED_VALUE"""),"The Land Down Under")</f>
        <v>The Land Down Under</v>
      </c>
      <c r="C15" s="2" t="str">
        <f ca="1">IFERROR(__xludf.DUMMYFUNCTION("""COMPUTED_VALUE"""),"Anky")</f>
        <v>Anky</v>
      </c>
      <c r="D15" s="2" t="str">
        <f ca="1">IFERROR(__xludf.DUMMYFUNCTION("""COMPUTED_VALUE"""),"Blue")</f>
        <v>Blue</v>
      </c>
      <c r="E15" s="2" t="str">
        <f ca="1">IFERROR(__xludf.DUMMYFUNCTION("""COMPUTED_VALUE"""),"Pachy")</f>
        <v>Pachy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tr">
        <f ca="1">IFERROR(__xludf.DUMMYFUNCTION("""COMPUTED_VALUE"""),"Candiedmosisaur")</f>
        <v>Candiedmosisaur</v>
      </c>
      <c r="B16" s="2" t="str">
        <f ca="1">IFERROR(__xludf.DUMMYFUNCTION("""COMPUTED_VALUE"""),"The Land Down Under")</f>
        <v>The Land Down Under</v>
      </c>
      <c r="C16" s="2" t="str">
        <f ca="1">IFERROR(__xludf.DUMMYFUNCTION("""COMPUTED_VALUE"""),"Sino")</f>
        <v>Sino</v>
      </c>
      <c r="D16" s="2" t="str">
        <f ca="1">IFERROR(__xludf.DUMMYFUNCTION("""COMPUTED_VALUE"""),"Argentino")</f>
        <v>Argentino</v>
      </c>
      <c r="E16" s="2" t="str">
        <f ca="1">IFERROR(__xludf.DUMMYFUNCTION("""COMPUTED_VALUE"""),"TRex")</f>
        <v>TRex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tr">
        <f ca="1">IFERROR(__xludf.DUMMYFUNCTION("""COMPUTED_VALUE"""),"Dantheobscure ")</f>
        <v xml:space="preserve">Dantheobscure </v>
      </c>
      <c r="B17" s="2" t="str">
        <f ca="1">IFERROR(__xludf.DUMMYFUNCTION("""COMPUTED_VALUE"""),"The Land Down Under")</f>
        <v>The Land Down Under</v>
      </c>
      <c r="C17" s="2" t="str">
        <f ca="1">IFERROR(__xludf.DUMMYFUNCTION("""COMPUTED_VALUE"""),"Maia")</f>
        <v>Maia</v>
      </c>
      <c r="D17" s="2" t="str">
        <f ca="1">IFERROR(__xludf.DUMMYFUNCTION("""COMPUTED_VALUE"""),"Blue")</f>
        <v>Blue</v>
      </c>
      <c r="E17" s="2" t="str">
        <f ca="1">IFERROR(__xludf.DUMMYFUNCTION("""COMPUTED_VALUE"""),"Brachi")</f>
        <v>Brachi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tr">
        <f ca="1">IFERROR(__xludf.DUMMYFUNCTION("""COMPUTED_VALUE"""),"Krs10talitha ")</f>
        <v xml:space="preserve">Krs10talitha </v>
      </c>
      <c r="B18" s="2" t="str">
        <f ca="1">IFERROR(__xludf.DUMMYFUNCTION("""COMPUTED_VALUE"""),"The Land Down Under")</f>
        <v>The Land Down Under</v>
      </c>
      <c r="C18" s="2" t="str">
        <f ca="1">IFERROR(__xludf.DUMMYFUNCTION("""COMPUTED_VALUE"""),"Argentino")</f>
        <v>Argentino</v>
      </c>
      <c r="D18" s="2" t="str">
        <f ca="1">IFERROR(__xludf.DUMMYFUNCTION("""COMPUTED_VALUE"""),"Irri")</f>
        <v>Irri</v>
      </c>
      <c r="E18" s="2" t="str">
        <f ca="1">IFERROR(__xludf.DUMMYFUNCTION("""COMPUTED_VALUE"""),"Nasuto")</f>
        <v>Nasuto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tr">
        <f ca="1">IFERROR(__xludf.DUMMYFUNCTION("""COMPUTED_VALUE"""),"RousseauHatters")</f>
        <v>RousseauHatters</v>
      </c>
      <c r="B19" s="2" t="str">
        <f ca="1">IFERROR(__xludf.DUMMYFUNCTION("""COMPUTED_VALUE"""),"The Land Down Under")</f>
        <v>The Land Down Under</v>
      </c>
      <c r="C19" s="2" t="str">
        <f ca="1">IFERROR(__xludf.DUMMYFUNCTION("""COMPUTED_VALUE"""),"Dime")</f>
        <v>Dime</v>
      </c>
      <c r="D19" s="2" t="str">
        <f ca="1">IFERROR(__xludf.DUMMYFUNCTION("""COMPUTED_VALUE"""),"Irri")</f>
        <v>Irri</v>
      </c>
      <c r="E19" s="2" t="str">
        <f ca="1">IFERROR(__xludf.DUMMYFUNCTION("""COMPUTED_VALUE"""),"Bary g2 (rare)")</f>
        <v>Bary g2 (rare)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tr">
        <f ca="1">IFERROR(__xludf.DUMMYFUNCTION("""COMPUTED_VALUE"""),"Noz314")</f>
        <v>Noz314</v>
      </c>
      <c r="B20" s="2" t="str">
        <f ca="1">IFERROR(__xludf.DUMMYFUNCTION("""COMPUTED_VALUE"""),"The Land Down Under")</f>
        <v>The Land Down Under</v>
      </c>
      <c r="C20" s="2" t="str">
        <f ca="1">IFERROR(__xludf.DUMMYFUNCTION("""COMPUTED_VALUE"""),"Erlik (epic)")</f>
        <v>Erlik (epic)</v>
      </c>
      <c r="D20" s="2" t="str">
        <f ca="1">IFERROR(__xludf.DUMMYFUNCTION("""COMPUTED_VALUE"""),"Echo")</f>
        <v>Echo</v>
      </c>
      <c r="E20" s="2" t="str">
        <f ca="1">IFERROR(__xludf.DUMMYFUNCTION("""COMPUTED_VALUE"""),"Dime")</f>
        <v>Dime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tr">
        <f ca="1">IFERROR(__xludf.DUMMYFUNCTION("""COMPUTED_VALUE"""),"Stonegenmi")</f>
        <v>Stonegenmi</v>
      </c>
      <c r="B21" s="2" t="str">
        <f ca="1">IFERROR(__xludf.DUMMYFUNCTION("""COMPUTED_VALUE"""),"The Land Down Under")</f>
        <v>The Land Down Under</v>
      </c>
      <c r="C21" s="2" t="str">
        <f ca="1">IFERROR(__xludf.DUMMYFUNCTION("""COMPUTED_VALUE"""),"Kentro")</f>
        <v>Kentro</v>
      </c>
      <c r="D21" s="2" t="str">
        <f ca="1">IFERROR(__xludf.DUMMYFUNCTION("""COMPUTED_VALUE"""),"Blue")</f>
        <v>Blue</v>
      </c>
      <c r="E21" s="2" t="str">
        <f ca="1">IFERROR(__xludf.DUMMYFUNCTION("""COMPUTED_VALUE"""),"Kentro")</f>
        <v>Kentro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tr">
        <f ca="1">IFERROR(__xludf.DUMMYFUNCTION("""COMPUTED_VALUE"""),"Dan #3030")</f>
        <v>Dan #3030</v>
      </c>
      <c r="B22" s="2" t="str">
        <f ca="1">IFERROR(__xludf.DUMMYFUNCTION("""COMPUTED_VALUE"""),"The Land Down Under")</f>
        <v>The Land Down Under</v>
      </c>
      <c r="C22" s="2" t="str">
        <f ca="1">IFERROR(__xludf.DUMMYFUNCTION("""COMPUTED_VALUE"""),"TRex")</f>
        <v>TRex</v>
      </c>
      <c r="D22" s="2" t="str">
        <f ca="1">IFERROR(__xludf.DUMMYFUNCTION("""COMPUTED_VALUE"""),"Anky")</f>
        <v>Anky</v>
      </c>
      <c r="E22" s="2" t="str">
        <f ca="1">IFERROR(__xludf.DUMMYFUNCTION("""COMPUTED_VALUE"""),"Sino")</f>
        <v>Sino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tr">
        <f ca="1">IFERROR(__xludf.DUMMYFUNCTION("""COMPUTED_VALUE"""),"Pepito97490")</f>
        <v>Pepito97490</v>
      </c>
      <c r="B23" s="2" t="str">
        <f ca="1">IFERROR(__xludf.DUMMYFUNCTION("""COMPUTED_VALUE"""),"The Land Down Under")</f>
        <v>The Land Down Under</v>
      </c>
      <c r="C23" s="2" t="str">
        <f ca="1">IFERROR(__xludf.DUMMYFUNCTION("""COMPUTED_VALUE"""),"Sino")</f>
        <v>Sino</v>
      </c>
      <c r="D23" s="2" t="str">
        <f ca="1">IFERROR(__xludf.DUMMYFUNCTION("""COMPUTED_VALUE"""),"Argentino")</f>
        <v>Argentino</v>
      </c>
      <c r="E23" s="2" t="str">
        <f ca="1">IFERROR(__xludf.DUMMYFUNCTION("""COMPUTED_VALUE"""),"TRex")</f>
        <v>TRex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tr">
        <f ca="1">IFERROR(__xludf.DUMMYFUNCTION("""COMPUTED_VALUE"""),"fernandoR")</f>
        <v>fernandoR</v>
      </c>
      <c r="B24" s="2" t="str">
        <f ca="1">IFERROR(__xludf.DUMMYFUNCTION("""COMPUTED_VALUE"""),"The Land Down Under")</f>
        <v>The Land Down Under</v>
      </c>
      <c r="C24" s="2" t="str">
        <f ca="1">IFERROR(__xludf.DUMMYFUNCTION("""COMPUTED_VALUE"""),"Erlik g2 (rare)")</f>
        <v>Erlik g2 (rare)</v>
      </c>
      <c r="D24" s="2" t="str">
        <f ca="1">IFERROR(__xludf.DUMMYFUNCTION("""COMPUTED_VALUE"""),"Bary g2 (rare)")</f>
        <v>Bary g2 (rare)</v>
      </c>
      <c r="E24" s="2" t="str">
        <f ca="1">IFERROR(__xludf.DUMMYFUNCTION("""COMPUTED_VALUE"""),"Tenonto")</f>
        <v>Tenonto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tr">
        <f ca="1">IFERROR(__xludf.DUMMYFUNCTION("""COMPUTED_VALUE"""),"FungusHungus")</f>
        <v>FungusHungus</v>
      </c>
      <c r="B25" s="2" t="str">
        <f ca="1">IFERROR(__xludf.DUMMYFUNCTION("""COMPUTED_VALUE"""),"The Land Down Under")</f>
        <v>The Land Down Under</v>
      </c>
      <c r="C25" s="2" t="str">
        <f ca="1">IFERROR(__xludf.DUMMYFUNCTION("""COMPUTED_VALUE"""),"Anky")</f>
        <v>Anky</v>
      </c>
      <c r="D25" s="2" t="str">
        <f ca="1">IFERROR(__xludf.DUMMYFUNCTION("""COMPUTED_VALUE"""),"TRex")</f>
        <v>TRex</v>
      </c>
      <c r="E25" s="2" t="str">
        <f ca="1">IFERROR(__xludf.DUMMYFUNCTION("""COMPUTED_VALUE"""),"Brachi")</f>
        <v>Brachi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tr">
        <f ca="1">IFERROR(__xludf.DUMMYFUNCTION("""COMPUTED_VALUE"""),"Saratooga")</f>
        <v>Saratooga</v>
      </c>
      <c r="B26" s="2" t="str">
        <f ca="1">IFERROR(__xludf.DUMMYFUNCTION("""COMPUTED_VALUE"""),"The Land Down Under")</f>
        <v>The Land Down Under</v>
      </c>
      <c r="C26" s="2" t="str">
        <f ca="1">IFERROR(__xludf.DUMMYFUNCTION("""COMPUTED_VALUE"""),"Sino")</f>
        <v>Sino</v>
      </c>
      <c r="D26" s="2" t="str">
        <f ca="1">IFERROR(__xludf.DUMMYFUNCTION("""COMPUTED_VALUE"""),"Sino")</f>
        <v>Sino</v>
      </c>
      <c r="E26" s="2" t="str">
        <f ca="1">IFERROR(__xludf.DUMMYFUNCTION("""COMPUTED_VALUE"""),"Carbo (turtle)")</f>
        <v>Carbo (turtle)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tr">
        <f ca="1">IFERROR(__xludf.DUMMYFUNCTION("""COMPUTED_VALUE"""),"Eli42019")</f>
        <v>Eli42019</v>
      </c>
      <c r="B27" s="2" t="str">
        <f ca="1">IFERROR(__xludf.DUMMYFUNCTION("""COMPUTED_VALUE"""),"The Land Down Under")</f>
        <v>The Land Down Under</v>
      </c>
      <c r="C27" s="2" t="str">
        <f ca="1">IFERROR(__xludf.DUMMYFUNCTION("""COMPUTED_VALUE"""),"Brachi")</f>
        <v>Brachi</v>
      </c>
      <c r="D27" s="2" t="str">
        <f ca="1">IFERROR(__xludf.DUMMYFUNCTION("""COMPUTED_VALUE"""),"Diplod")</f>
        <v>Diplod</v>
      </c>
      <c r="E27" s="2" t="str">
        <f ca="1">IFERROR(__xludf.DUMMYFUNCTION("""COMPUTED_VALUE"""),"Argentino")</f>
        <v>Argentino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4" t="str">
        <f ca="1">IFERROR(__xludf.DUMMYFUNCTION("""COMPUTED_VALUE"""),"Josh")</f>
        <v>Josh</v>
      </c>
      <c r="B28" s="4" t="str">
        <f ca="1">IFERROR(__xludf.DUMMYFUNCTION("""COMPUTED_VALUE"""),"The Land Down Under")</f>
        <v>The Land Down Under</v>
      </c>
      <c r="C28" s="4" t="str">
        <f ca="1">IFERROR(__xludf.DUMMYFUNCTION("""COMPUTED_VALUE"""),"Blue")</f>
        <v>Blue</v>
      </c>
      <c r="D28" s="4" t="str">
        <f ca="1">IFERROR(__xludf.DUMMYFUNCTION("""COMPUTED_VALUE"""),"Carbo (turtle)")</f>
        <v>Carbo (turtle)</v>
      </c>
      <c r="E28" s="4" t="str">
        <f ca="1">IFERROR(__xludf.DUMMYFUNCTION("""COMPUTED_VALUE"""),"Dime")</f>
        <v>Dime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 t="str">
        <f ca="1">IFERROR(__xludf.DUMMYFUNCTION("""COMPUTED_VALUE"""),"SaurLoser")</f>
        <v>SaurLoser</v>
      </c>
      <c r="B29" s="4" t="str">
        <f ca="1">IFERROR(__xludf.DUMMYFUNCTION("""COMPUTED_VALUE"""),"The Land Down Under")</f>
        <v>The Land Down Under</v>
      </c>
      <c r="C29" s="4" t="str">
        <f ca="1">IFERROR(__xludf.DUMMYFUNCTION("""COMPUTED_VALUE"""),"Woolly Rhino")</f>
        <v>Woolly Rhino</v>
      </c>
      <c r="D29" s="4" t="str">
        <f ca="1">IFERROR(__xludf.DUMMYFUNCTION("""COMPUTED_VALUE"""),"Woolly Mammoth")</f>
        <v>Woolly Mammoth</v>
      </c>
      <c r="E29" s="4" t="str">
        <f ca="1">IFERROR(__xludf.DUMMYFUNCTION("""COMPUTED_VALUE"""),"Pachy")</f>
        <v>Pachy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tr">
        <f ca="1">IFERROR(__xludf.DUMMYFUNCTION("""COMPUTED_VALUE"""),"Destroyer43")</f>
        <v>Destroyer43</v>
      </c>
      <c r="B30" s="4" t="str">
        <f ca="1">IFERROR(__xludf.DUMMYFUNCTION("""COMPUTED_VALUE"""),"The Land Down Under")</f>
        <v>The Land Down Under</v>
      </c>
      <c r="C30" s="4" t="str">
        <f ca="1">IFERROR(__xludf.DUMMYFUNCTION("""COMPUTED_VALUE"""),"Bary g2 (rare)")</f>
        <v>Bary g2 (rare)</v>
      </c>
      <c r="D30" s="4" t="str">
        <f ca="1">IFERROR(__xludf.DUMMYFUNCTION("""COMPUTED_VALUE"""),"Quetz")</f>
        <v>Quetz</v>
      </c>
      <c r="E30" s="4" t="str">
        <f ca="1">IFERROR(__xludf.DUMMYFUNCTION("""COMPUTED_VALUE"""),"Woolly Rhino")</f>
        <v>Woolly Rhino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tr">
        <f ca="1">IFERROR(__xludf.DUMMYFUNCTION("""COMPUTED_VALUE"""),"DTM")</f>
        <v>DTM</v>
      </c>
      <c r="B31" s="4" t="str">
        <f ca="1">IFERROR(__xludf.DUMMYFUNCTION("""COMPUTED_VALUE"""),"The Land Down Under")</f>
        <v>The Land Down Under</v>
      </c>
      <c r="C31" s="4" t="str">
        <f ca="1">IFERROR(__xludf.DUMMYFUNCTION("""COMPUTED_VALUE"""),"Woolly Rhino")</f>
        <v>Woolly Rhino</v>
      </c>
      <c r="D31" s="4" t="str">
        <f ca="1">IFERROR(__xludf.DUMMYFUNCTION("""COMPUTED_VALUE"""),"Woolly Mammoth")</f>
        <v>Woolly Mammoth</v>
      </c>
      <c r="E31" s="4" t="str">
        <f ca="1">IFERROR(__xludf.DUMMYFUNCTION("""COMPUTED_VALUE"""),"Dime")</f>
        <v>Dime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tr">
        <f ca="1">IFERROR(__xludf.DUMMYFUNCTION("""COMPUTED_VALUE"""),"FernandoR")</f>
        <v>FernandoR</v>
      </c>
      <c r="B32" s="4" t="str">
        <f ca="1">IFERROR(__xludf.DUMMYFUNCTION("""COMPUTED_VALUE"""),"The Land Down Under")</f>
        <v>The Land Down Under</v>
      </c>
      <c r="C32" s="4" t="str">
        <f ca="1">IFERROR(__xludf.DUMMYFUNCTION("""COMPUTED_VALUE"""),"Erlik g2 (rare)")</f>
        <v>Erlik g2 (rare)</v>
      </c>
      <c r="D32" s="4" t="str">
        <f ca="1">IFERROR(__xludf.DUMMYFUNCTION("""COMPUTED_VALUE"""),"Marsupial Lion")</f>
        <v>Marsupial Lion</v>
      </c>
      <c r="E32" s="4" t="str">
        <f ca="1">IFERROR(__xludf.DUMMYFUNCTION("""COMPUTED_VALUE"""),"Erlik (epic)")</f>
        <v>Erlik (epic)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 t="str">
        <f ca="1">IFERROR(__xludf.DUMMYFUNCTION("""COMPUTED_VALUE"""),"Pepito97490")</f>
        <v>Pepito97490</v>
      </c>
      <c r="B33" s="4" t="str">
        <f ca="1">IFERROR(__xludf.DUMMYFUNCTION("""COMPUTED_VALUE"""),"The Land Down Under")</f>
        <v>The Land Down Under</v>
      </c>
      <c r="C33" s="4" t="str">
        <f ca="1">IFERROR(__xludf.DUMMYFUNCTION("""COMPUTED_VALUE"""),"Woolly Mammoth")</f>
        <v>Woolly Mammoth</v>
      </c>
      <c r="D33" s="4" t="str">
        <f ca="1">IFERROR(__xludf.DUMMYFUNCTION("""COMPUTED_VALUE"""),"Woolly Rhino")</f>
        <v>Woolly Rhino</v>
      </c>
      <c r="E33" s="4" t="str">
        <f ca="1">IFERROR(__xludf.DUMMYFUNCTION("""COMPUTED_VALUE"""),"Baja")</f>
        <v>Baja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tr">
        <f ca="1">IFERROR(__xludf.DUMMYFUNCTION("""COMPUTED_VALUE"""),"Pablo55")</f>
        <v>Pablo55</v>
      </c>
      <c r="B34" s="4" t="str">
        <f ca="1">IFERROR(__xludf.DUMMYFUNCTION("""COMPUTED_VALUE"""),"The Land Down Under")</f>
        <v>The Land Down Under</v>
      </c>
      <c r="C34" s="4" t="str">
        <f ca="1">IFERROR(__xludf.DUMMYFUNCTION("""COMPUTED_VALUE"""),"Erlik (epic)")</f>
        <v>Erlik (epic)</v>
      </c>
      <c r="D34" s="4" t="str">
        <f ca="1">IFERROR(__xludf.DUMMYFUNCTION("""COMPUTED_VALUE"""),"Irri")</f>
        <v>Irri</v>
      </c>
      <c r="E34" s="4" t="str">
        <f ca="1">IFERROR(__xludf.DUMMYFUNCTION("""COMPUTED_VALUE"""),"Erlik (epic)")</f>
        <v>Erlik (epic)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tr">
        <f ca="1">IFERROR(__xludf.DUMMYFUNCTION("""COMPUTED_VALUE"""),"Scubasteve ")</f>
        <v xml:space="preserve">Scubasteve </v>
      </c>
      <c r="B35" s="4" t="str">
        <f ca="1">IFERROR(__xludf.DUMMYFUNCTION("""COMPUTED_VALUE"""),"The Land Down Under")</f>
        <v>The Land Down Under</v>
      </c>
      <c r="C35" s="4" t="str">
        <f ca="1">IFERROR(__xludf.DUMMYFUNCTION("""COMPUTED_VALUE"""),"Tuo")</f>
        <v>Tuo</v>
      </c>
      <c r="D35" s="4" t="str">
        <f ca="1">IFERROR(__xludf.DUMMYFUNCTION("""COMPUTED_VALUE"""),"Brachi")</f>
        <v>Brachi</v>
      </c>
      <c r="E35" s="4" t="str">
        <f ca="1">IFERROR(__xludf.DUMMYFUNCTION("""COMPUTED_VALUE"""),"Argentino")</f>
        <v>Argentino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tr">
        <f ca="1">IFERROR(__xludf.DUMMYFUNCTION("""COMPUTED_VALUE"""),"Jensatheman")</f>
        <v>Jensatheman</v>
      </c>
      <c r="B36" s="4" t="str">
        <f ca="1">IFERROR(__xludf.DUMMYFUNCTION("""COMPUTED_VALUE"""),"The Land Down Under")</f>
        <v>The Land Down Under</v>
      </c>
      <c r="C36" s="4" t="str">
        <f ca="1">IFERROR(__xludf.DUMMYFUNCTION("""COMPUTED_VALUE"""),"Sino")</f>
        <v>Sino</v>
      </c>
      <c r="D36" s="4" t="str">
        <f ca="1">IFERROR(__xludf.DUMMYFUNCTION("""COMPUTED_VALUE"""),"TRex")</f>
        <v>TRex</v>
      </c>
      <c r="E36" s="4" t="str">
        <f ca="1">IFERROR(__xludf.DUMMYFUNCTION("""COMPUTED_VALUE"""),"Brachi")</f>
        <v>Brachi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tr">
        <f ca="1">IFERROR(__xludf.DUMMYFUNCTION("""COMPUTED_VALUE"""),"Fungus Hungus")</f>
        <v>Fungus Hungus</v>
      </c>
      <c r="B37" s="4" t="str">
        <f ca="1">IFERROR(__xludf.DUMMYFUNCTION("""COMPUTED_VALUE"""),"The Land Down Under")</f>
        <v>The Land Down Under</v>
      </c>
      <c r="C37" s="4" t="str">
        <f ca="1">IFERROR(__xludf.DUMMYFUNCTION("""COMPUTED_VALUE"""),"Quetz")</f>
        <v>Quetz</v>
      </c>
      <c r="D37" s="4" t="str">
        <f ca="1">IFERROR(__xludf.DUMMYFUNCTION("""COMPUTED_VALUE"""),"TRex")</f>
        <v>TRex</v>
      </c>
      <c r="E37" s="4" t="str">
        <f ca="1">IFERROR(__xludf.DUMMYFUNCTION("""COMPUTED_VALUE"""),"Anky")</f>
        <v>Anky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tr">
        <f ca="1">IFERROR(__xludf.DUMMYFUNCTION("""COMPUTED_VALUE"""),"Kezzaah")</f>
        <v>Kezzaah</v>
      </c>
      <c r="B38" s="4" t="str">
        <f ca="1">IFERROR(__xludf.DUMMYFUNCTION("""COMPUTED_VALUE"""),"The Land Down Under")</f>
        <v>The Land Down Under</v>
      </c>
      <c r="C38" s="4" t="str">
        <f ca="1">IFERROR(__xludf.DUMMYFUNCTION("""COMPUTED_VALUE"""),"TRex")</f>
        <v>TRex</v>
      </c>
      <c r="D38" s="4" t="str">
        <f ca="1">IFERROR(__xludf.DUMMYFUNCTION("""COMPUTED_VALUE"""),"Sino")</f>
        <v>Sino</v>
      </c>
      <c r="E38" s="4" t="str">
        <f ca="1">IFERROR(__xludf.DUMMYFUNCTION("""COMPUTED_VALUE"""),"TRex g2")</f>
        <v>TRex g2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tr">
        <f ca="1">IFERROR(__xludf.DUMMYFUNCTION("""COMPUTED_VALUE"""),"DaisyRex")</f>
        <v>DaisyRex</v>
      </c>
      <c r="B39" s="4" t="str">
        <f ca="1">IFERROR(__xludf.DUMMYFUNCTION("""COMPUTED_VALUE"""),"The Land Down Under")</f>
        <v>The Land Down Under</v>
      </c>
      <c r="C39" s="4" t="str">
        <f ca="1">IFERROR(__xludf.DUMMYFUNCTION("""COMPUTED_VALUE"""),"Dime")</f>
        <v>Dime</v>
      </c>
      <c r="D39" s="4" t="str">
        <f ca="1">IFERROR(__xludf.DUMMYFUNCTION("""COMPUTED_VALUE"""),"TRex")</f>
        <v>TRex</v>
      </c>
      <c r="E39" s="4" t="str">
        <f ca="1">IFERROR(__xludf.DUMMYFUNCTION("""COMPUTED_VALUE"""),"Tenonto")</f>
        <v>Tenonto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 t="str">
        <f ca="1">IFERROR(__xludf.DUMMYFUNCTION("""COMPUTED_VALUE"""),"Katt1805")</f>
        <v>Katt1805</v>
      </c>
      <c r="B40" s="4" t="str">
        <f ca="1">IFERROR(__xludf.DUMMYFUNCTION("""COMPUTED_VALUE"""),"The Land Down Under")</f>
        <v>The Land Down Under</v>
      </c>
      <c r="C40" s="4" t="str">
        <f ca="1">IFERROR(__xludf.DUMMYFUNCTION("""COMPUTED_VALUE"""),"Dime")</f>
        <v>Dime</v>
      </c>
      <c r="D40" s="4" t="str">
        <f ca="1">IFERROR(__xludf.DUMMYFUNCTION("""COMPUTED_VALUE"""),"Echo")</f>
        <v>Echo</v>
      </c>
      <c r="E40" s="4" t="str">
        <f ca="1">IFERROR(__xludf.DUMMYFUNCTION("""COMPUTED_VALUE"""),"Blue")</f>
        <v>Blue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tr">
        <f ca="1">IFERROR(__xludf.DUMMYFUNCTION("""COMPUTED_VALUE"""),"EmmPache2")</f>
        <v>EmmPache2</v>
      </c>
      <c r="B41" s="4" t="str">
        <f ca="1">IFERROR(__xludf.DUMMYFUNCTION("""COMPUTED_VALUE"""),"The Land Down Under")</f>
        <v>The Land Down Under</v>
      </c>
      <c r="C41" s="4" t="str">
        <f ca="1">IFERROR(__xludf.DUMMYFUNCTION("""COMPUTED_VALUE"""),"Quetz")</f>
        <v>Quetz</v>
      </c>
      <c r="D41" s="4" t="str">
        <f ca="1">IFERROR(__xludf.DUMMYFUNCTION("""COMPUTED_VALUE"""),"Erlik (epic)")</f>
        <v>Erlik (epic)</v>
      </c>
      <c r="E41" s="4" t="str">
        <f ca="1">IFERROR(__xludf.DUMMYFUNCTION("""COMPUTED_VALUE"""),"Quetz")</f>
        <v>Quetz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tr">
        <f ca="1">IFERROR(__xludf.DUMMYFUNCTION("""COMPUTED_VALUE"""),"Ahpoiseh")</f>
        <v>Ahpoiseh</v>
      </c>
      <c r="B42" s="4" t="str">
        <f ca="1">IFERROR(__xludf.DUMMYFUNCTION("""COMPUTED_VALUE"""),"The Land Down Under")</f>
        <v>The Land Down Under</v>
      </c>
      <c r="C42" s="4" t="str">
        <f ca="1">IFERROR(__xludf.DUMMYFUNCTION("""COMPUTED_VALUE"""),"Quetz")</f>
        <v>Quetz</v>
      </c>
      <c r="D42" s="4" t="str">
        <f ca="1">IFERROR(__xludf.DUMMYFUNCTION("""COMPUTED_VALUE"""),"Carbo (turtle)")</f>
        <v>Carbo (turtle)</v>
      </c>
      <c r="E42" s="4" t="str">
        <f ca="1">IFERROR(__xludf.DUMMYFUNCTION("""COMPUTED_VALUE"""),"Smilo")</f>
        <v>Smilo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tr">
        <f ca="1">IFERROR(__xludf.DUMMYFUNCTION("""COMPUTED_VALUE"""),"DinoMite")</f>
        <v>DinoMite</v>
      </c>
      <c r="B43" s="4" t="str">
        <f ca="1">IFERROR(__xludf.DUMMYFUNCTION("""COMPUTED_VALUE"""),"The Land Down Under")</f>
        <v>The Land Down Under</v>
      </c>
      <c r="C43" s="4" t="str">
        <f ca="1">IFERROR(__xludf.DUMMYFUNCTION("""COMPUTED_VALUE"""),"Darwin")</f>
        <v>Darwin</v>
      </c>
      <c r="D43" s="4" t="str">
        <f ca="1">IFERROR(__xludf.DUMMYFUNCTION("""COMPUTED_VALUE"""),"Carbo (turtle)")</f>
        <v>Carbo (turtle)</v>
      </c>
      <c r="E43" s="4" t="str">
        <f ca="1">IFERROR(__xludf.DUMMYFUNCTION("""COMPUTED_VALUE"""),"TRex")</f>
        <v>TRex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tr">
        <f ca="1">IFERROR(__xludf.DUMMYFUNCTION("""COMPUTED_VALUE"""),"Brewzerker")</f>
        <v>Brewzerker</v>
      </c>
      <c r="B44" s="4" t="str">
        <f ca="1">IFERROR(__xludf.DUMMYFUNCTION("""COMPUTED_VALUE"""),"The Land Down Under")</f>
        <v>The Land Down Under</v>
      </c>
      <c r="C44" s="4" t="str">
        <f ca="1">IFERROR(__xludf.DUMMYFUNCTION("""COMPUTED_VALUE"""),"Maia")</f>
        <v>Maia</v>
      </c>
      <c r="D44" s="4" t="str">
        <f ca="1">IFERROR(__xludf.DUMMYFUNCTION("""COMPUTED_VALUE"""),"Brachi")</f>
        <v>Brachi</v>
      </c>
      <c r="E44" s="4" t="str">
        <f ca="1">IFERROR(__xludf.DUMMYFUNCTION("""COMPUTED_VALUE"""),"Dime")</f>
        <v>Dime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tr">
        <f ca="1">IFERROR(__xludf.DUMMYFUNCTION("""COMPUTED_VALUE"""),"Josh")</f>
        <v>Josh</v>
      </c>
      <c r="B45" s="4" t="str">
        <f ca="1">IFERROR(__xludf.DUMMYFUNCTION("""COMPUTED_VALUE"""),"The Land Down Under")</f>
        <v>The Land Down Under</v>
      </c>
      <c r="C45" s="4" t="str">
        <f ca="1">IFERROR(__xludf.DUMMYFUNCTION("""COMPUTED_VALUE"""),"Dime")</f>
        <v>Dime</v>
      </c>
      <c r="D45" s="4" t="str">
        <f ca="1">IFERROR(__xludf.DUMMYFUNCTION("""COMPUTED_VALUE"""),"Baja")</f>
        <v>Baja</v>
      </c>
      <c r="E45" s="4" t="str">
        <f ca="1">IFERROR(__xludf.DUMMYFUNCTION("""COMPUTED_VALUE"""),"Carbo (turtle)")</f>
        <v>Carbo (turtle)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tr">
        <f ca="1">IFERROR(__xludf.DUMMYFUNCTION("""COMPUTED_VALUE"""),"Dinotris")</f>
        <v>Dinotris</v>
      </c>
      <c r="B46" s="4" t="str">
        <f ca="1">IFERROR(__xludf.DUMMYFUNCTION("""COMPUTED_VALUE"""),"The Land Down Under")</f>
        <v>The Land Down Under</v>
      </c>
      <c r="C46" s="4" t="str">
        <f ca="1">IFERROR(__xludf.DUMMYFUNCTION("""COMPUTED_VALUE"""),"TRex")</f>
        <v>TRex</v>
      </c>
      <c r="D46" s="4" t="str">
        <f ca="1">IFERROR(__xludf.DUMMYFUNCTION("""COMPUTED_VALUE"""),"Diplod")</f>
        <v>Diplod</v>
      </c>
      <c r="E46" s="4" t="str">
        <f ca="1">IFERROR(__xludf.DUMMYFUNCTION("""COMPUTED_VALUE"""),"Quetz")</f>
        <v>Quetz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tr">
        <f ca="1">IFERROR(__xludf.DUMMYFUNCTION("""COMPUTED_VALUE"""),"Saratooga ")</f>
        <v xml:space="preserve">Saratooga </v>
      </c>
      <c r="B47" s="4" t="str">
        <f ca="1">IFERROR(__xludf.DUMMYFUNCTION("""COMPUTED_VALUE"""),"The Land Down Under")</f>
        <v>The Land Down Under</v>
      </c>
      <c r="C47" s="4" t="str">
        <f ca="1">IFERROR(__xludf.DUMMYFUNCTION("""COMPUTED_VALUE"""),"Sino")</f>
        <v>Sino</v>
      </c>
      <c r="D47" s="4" t="str">
        <f ca="1">IFERROR(__xludf.DUMMYFUNCTION("""COMPUTED_VALUE"""),"Carbo (turtle)")</f>
        <v>Carbo (turtle)</v>
      </c>
      <c r="E47" s="4" t="str">
        <f ca="1">IFERROR(__xludf.DUMMYFUNCTION("""COMPUTED_VALUE"""),"TRex g2")</f>
        <v>TRex g2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tr">
        <f ca="1">IFERROR(__xludf.DUMMYFUNCTION("""COMPUTED_VALUE"""),"Stonegenmi")</f>
        <v>Stonegenmi</v>
      </c>
      <c r="B48" s="4" t="str">
        <f ca="1">IFERROR(__xludf.DUMMYFUNCTION("""COMPUTED_VALUE"""),"The Land Down Under")</f>
        <v>The Land Down Under</v>
      </c>
      <c r="C48" s="4" t="str">
        <f ca="1">IFERROR(__xludf.DUMMYFUNCTION("""COMPUTED_VALUE"""),"Kentro")</f>
        <v>Kentro</v>
      </c>
      <c r="D48" s="4" t="str">
        <f ca="1">IFERROR(__xludf.DUMMYFUNCTION("""COMPUTED_VALUE"""),"Kentro")</f>
        <v>Kentro</v>
      </c>
      <c r="E48" s="4" t="str">
        <f ca="1">IFERROR(__xludf.DUMMYFUNCTION("""COMPUTED_VALUE"""),"Woolly Mammoth")</f>
        <v>Woolly Mammoth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tr">
        <f ca="1">IFERROR(__xludf.DUMMYFUNCTION("""COMPUTED_VALUE"""),"RousseauHatters")</f>
        <v>RousseauHatters</v>
      </c>
      <c r="B49" s="4" t="str">
        <f ca="1">IFERROR(__xludf.DUMMYFUNCTION("""COMPUTED_VALUE"""),"The Land Down Under")</f>
        <v>The Land Down Under</v>
      </c>
      <c r="C49" s="4" t="str">
        <f ca="1">IFERROR(__xludf.DUMMYFUNCTION("""COMPUTED_VALUE"""),"Bary g2 (rare)")</f>
        <v>Bary g2 (rare)</v>
      </c>
      <c r="D49" s="4" t="str">
        <f ca="1">IFERROR(__xludf.DUMMYFUNCTION("""COMPUTED_VALUE"""),"Dime")</f>
        <v>Dime</v>
      </c>
      <c r="E49" s="4" t="str">
        <f ca="1">IFERROR(__xludf.DUMMYFUNCTION("""COMPUTED_VALUE"""),"Woolly Mammoth")</f>
        <v>Woolly Mammoth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tr">
        <f ca="1">IFERROR(__xludf.DUMMYFUNCTION("""COMPUTED_VALUE"""),"werdnA8789")</f>
        <v>werdnA8789</v>
      </c>
      <c r="B50" s="4" t="str">
        <f ca="1">IFERROR(__xludf.DUMMYFUNCTION("""COMPUTED_VALUE"""),"The Land Down Under")</f>
        <v>The Land Down Under</v>
      </c>
      <c r="C50" s="4" t="str">
        <f ca="1">IFERROR(__xludf.DUMMYFUNCTION("""COMPUTED_VALUE"""),"Anky")</f>
        <v>Anky</v>
      </c>
      <c r="D50" s="4" t="str">
        <f ca="1">IFERROR(__xludf.DUMMYFUNCTION("""COMPUTED_VALUE"""),"Dime")</f>
        <v>Dime</v>
      </c>
      <c r="E50" s="4" t="str">
        <f ca="1">IFERROR(__xludf.DUMMYFUNCTION("""COMPUTED_VALUE"""),"Bary g2 (rare)")</f>
        <v>Bary g2 (rare)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1" t="str">
        <f ca="1">IFERROR(__xludf.DUMMYFUNCTION("""COMPUTED_VALUE"""),"DaisyRex")</f>
        <v>DaisyRex</v>
      </c>
      <c r="B51" s="1" t="str">
        <f ca="1">IFERROR(__xludf.DUMMYFUNCTION("""COMPUTED_VALUE"""),"The Land Down Under")</f>
        <v>The Land Down Under</v>
      </c>
      <c r="C51" s="1" t="str">
        <f ca="1">IFERROR(__xludf.DUMMYFUNCTION("""COMPUTED_VALUE"""),"Argentino")</f>
        <v>Argentino</v>
      </c>
      <c r="D51" s="1" t="str">
        <f ca="1">IFERROR(__xludf.DUMMYFUNCTION("""COMPUTED_VALUE"""),"Erlik (epic)")</f>
        <v>Erlik (epic)</v>
      </c>
      <c r="E51" s="1" t="str">
        <f ca="1">IFERROR(__xludf.DUMMYFUNCTION("""COMPUTED_VALUE"""),"Irri")</f>
        <v>Irri</v>
      </c>
    </row>
    <row r="52" spans="1:26">
      <c r="A52" s="1" t="str">
        <f ca="1">IFERROR(__xludf.DUMMYFUNCTION("""COMPUTED_VALUE"""),"Dinotris")</f>
        <v>Dinotris</v>
      </c>
      <c r="B52" s="1" t="str">
        <f ca="1">IFERROR(__xludf.DUMMYFUNCTION("""COMPUTED_VALUE"""),"The Land Down Under")</f>
        <v>The Land Down Under</v>
      </c>
      <c r="C52" s="1" t="str">
        <f ca="1">IFERROR(__xludf.DUMMYFUNCTION("""COMPUTED_VALUE"""),"Woolly Rhino")</f>
        <v>Woolly Rhino</v>
      </c>
      <c r="D52" s="1" t="str">
        <f ca="1">IFERROR(__xludf.DUMMYFUNCTION("""COMPUTED_VALUE"""),"Diplod")</f>
        <v>Diplod</v>
      </c>
      <c r="E52" s="1" t="str">
        <f ca="1">IFERROR(__xludf.DUMMYFUNCTION("""COMPUTED_VALUE"""),"Erlik (epic)")</f>
        <v>Erlik (epic)</v>
      </c>
    </row>
    <row r="53" spans="1:26">
      <c r="A53" s="1" t="str">
        <f ca="1">IFERROR(__xludf.DUMMYFUNCTION("""COMPUTED_VALUE"""),"fernandoR")</f>
        <v>fernandoR</v>
      </c>
      <c r="B53" s="1" t="str">
        <f ca="1">IFERROR(__xludf.DUMMYFUNCTION("""COMPUTED_VALUE"""),"The Land Down Under")</f>
        <v>The Land Down Under</v>
      </c>
      <c r="C53" s="1" t="str">
        <f ca="1">IFERROR(__xludf.DUMMYFUNCTION("""COMPUTED_VALUE"""),"Kentro")</f>
        <v>Kentro</v>
      </c>
      <c r="D53" s="1" t="str">
        <f ca="1">IFERROR(__xludf.DUMMYFUNCTION("""COMPUTED_VALUE"""),"Argentino")</f>
        <v>Argentino</v>
      </c>
      <c r="E53" s="1" t="str">
        <f ca="1">IFERROR(__xludf.DUMMYFUNCTION("""COMPUTED_VALUE"""),"Sino")</f>
        <v>Sino</v>
      </c>
    </row>
    <row r="54" spans="1:26">
      <c r="A54" s="1" t="str">
        <f ca="1">IFERROR(__xludf.DUMMYFUNCTION("""COMPUTED_VALUE"""),"Matt")</f>
        <v>Matt</v>
      </c>
      <c r="B54" s="1" t="str">
        <f ca="1">IFERROR(__xludf.DUMMYFUNCTION("""COMPUTED_VALUE"""),"The Land Down Under")</f>
        <v>The Land Down Under</v>
      </c>
      <c r="C54" s="1" t="str">
        <f ca="1">IFERROR(__xludf.DUMMYFUNCTION("""COMPUTED_VALUE"""),"Baja")</f>
        <v>Baja</v>
      </c>
      <c r="D54" s="1" t="str">
        <f ca="1">IFERROR(__xludf.DUMMYFUNCTION("""COMPUTED_VALUE"""),"Argentino")</f>
        <v>Argentino</v>
      </c>
      <c r="E54" s="1" t="str">
        <f ca="1">IFERROR(__xludf.DUMMYFUNCTION("""COMPUTED_VALUE"""),"Woolly Rhino")</f>
        <v>Woolly Rhino</v>
      </c>
    </row>
    <row r="55" spans="1:26">
      <c r="A55" s="1" t="str">
        <f ca="1">IFERROR(__xludf.DUMMYFUNCTION("""COMPUTED_VALUE"""),"Pepito97490")</f>
        <v>Pepito97490</v>
      </c>
      <c r="B55" s="1" t="str">
        <f ca="1">IFERROR(__xludf.DUMMYFUNCTION("""COMPUTED_VALUE"""),"The Land Down Under")</f>
        <v>The Land Down Under</v>
      </c>
      <c r="C55" s="1" t="str">
        <f ca="1">IFERROR(__xludf.DUMMYFUNCTION("""COMPUTED_VALUE"""),"Woolly Rhino")</f>
        <v>Woolly Rhino</v>
      </c>
      <c r="D55" s="1" t="str">
        <f ca="1">IFERROR(__xludf.DUMMYFUNCTION("""COMPUTED_VALUE"""),"TRex")</f>
        <v>TRex</v>
      </c>
      <c r="E55" s="1" t="str">
        <f ca="1">IFERROR(__xludf.DUMMYFUNCTION("""COMPUTED_VALUE"""),"")</f>
        <v/>
      </c>
    </row>
    <row r="56" spans="1:26">
      <c r="A56" s="1" t="str">
        <f ca="1">IFERROR(__xludf.DUMMYFUNCTION("""COMPUTED_VALUE"""),"Jensatheman")</f>
        <v>Jensatheman</v>
      </c>
      <c r="B56" s="1" t="str">
        <f ca="1">IFERROR(__xludf.DUMMYFUNCTION("""COMPUTED_VALUE"""),"The Land Down Under")</f>
        <v>The Land Down Under</v>
      </c>
      <c r="C56" s="1" t="str">
        <f ca="1">IFERROR(__xludf.DUMMYFUNCTION("""COMPUTED_VALUE"""),"Anky")</f>
        <v>Anky</v>
      </c>
      <c r="D56" s="1" t="str">
        <f ca="1">IFERROR(__xludf.DUMMYFUNCTION("""COMPUTED_VALUE"""),"Sino")</f>
        <v>Sino</v>
      </c>
      <c r="E56" s="1" t="str">
        <f ca="1">IFERROR(__xludf.DUMMYFUNCTION("""COMPUTED_VALUE"""),"Brachi")</f>
        <v>Brachi</v>
      </c>
    </row>
    <row r="57" spans="1:26">
      <c r="A57" s="1" t="str">
        <f ca="1">IFERROR(__xludf.DUMMYFUNCTION("""COMPUTED_VALUE"""),"Kezzaah")</f>
        <v>Kezzaah</v>
      </c>
      <c r="B57" s="1" t="str">
        <f ca="1">IFERROR(__xludf.DUMMYFUNCTION("""COMPUTED_VALUE"""),"The Land Down Under")</f>
        <v>The Land Down Under</v>
      </c>
      <c r="C57" s="1" t="str">
        <f ca="1">IFERROR(__xludf.DUMMYFUNCTION("""COMPUTED_VALUE"""),"TRex g2")</f>
        <v>TRex g2</v>
      </c>
      <c r="D57" s="1" t="str">
        <f ca="1">IFERROR(__xludf.DUMMYFUNCTION("""COMPUTED_VALUE"""),"TRex")</f>
        <v>TRex</v>
      </c>
      <c r="E57" s="1" t="str">
        <f ca="1">IFERROR(__xludf.DUMMYFUNCTION("""COMPUTED_VALUE"""),"Sino")</f>
        <v>Sino</v>
      </c>
    </row>
    <row r="58" spans="1:26">
      <c r="A58" s="1" t="str">
        <f ca="1">IFERROR(__xludf.DUMMYFUNCTION("""COMPUTED_VALUE"""),"Scubasteve ")</f>
        <v xml:space="preserve">Scubasteve </v>
      </c>
      <c r="B58" s="1" t="str">
        <f ca="1">IFERROR(__xludf.DUMMYFUNCTION("""COMPUTED_VALUE"""),"The Land Down Under")</f>
        <v>The Land Down Under</v>
      </c>
      <c r="C58" s="1" t="str">
        <f ca="1">IFERROR(__xludf.DUMMYFUNCTION("""COMPUTED_VALUE"""),"Argentino")</f>
        <v>Argentino</v>
      </c>
      <c r="D58" s="1" t="str">
        <f ca="1">IFERROR(__xludf.DUMMYFUNCTION("""COMPUTED_VALUE"""),"Brachi")</f>
        <v>Brachi</v>
      </c>
      <c r="E58" s="1" t="str">
        <f ca="1">IFERROR(__xludf.DUMMYFUNCTION("""COMPUTED_VALUE"""),"Argentino")</f>
        <v>Argentino</v>
      </c>
    </row>
    <row r="59" spans="1:26">
      <c r="A59" s="1" t="str">
        <f ca="1">IFERROR(__xludf.DUMMYFUNCTION("""COMPUTED_VALUE"""),"EmmaPache2")</f>
        <v>EmmaPache2</v>
      </c>
      <c r="B59" s="1" t="str">
        <f ca="1">IFERROR(__xludf.DUMMYFUNCTION("""COMPUTED_VALUE"""),"The Land Down Under")</f>
        <v>The Land Down Under</v>
      </c>
      <c r="C59" s="1" t="str">
        <f ca="1">IFERROR(__xludf.DUMMYFUNCTION("""COMPUTED_VALUE"""),"Quetz")</f>
        <v>Quetz</v>
      </c>
      <c r="D59" s="1" t="str">
        <f ca="1">IFERROR(__xludf.DUMMYFUNCTION("""COMPUTED_VALUE"""),"Quetz")</f>
        <v>Quetz</v>
      </c>
      <c r="E59" s="1" t="str">
        <f ca="1">IFERROR(__xludf.DUMMYFUNCTION("""COMPUTED_VALUE"""),"")</f>
        <v/>
      </c>
    </row>
    <row r="60" spans="1:26">
      <c r="A60" s="1" t="str">
        <f ca="1">IFERROR(__xludf.DUMMYFUNCTION("""COMPUTED_VALUE"""),"Haydz.2147")</f>
        <v>Haydz.2147</v>
      </c>
      <c r="B60" s="1" t="str">
        <f ca="1">IFERROR(__xludf.DUMMYFUNCTION("""COMPUTED_VALUE"""),"The Land Down Under")</f>
        <v>The Land Down Under</v>
      </c>
      <c r="C60" s="1" t="str">
        <f ca="1">IFERROR(__xludf.DUMMYFUNCTION("""COMPUTED_VALUE"""),"Bary g2 (rare)")</f>
        <v>Bary g2 (rare)</v>
      </c>
      <c r="D60" s="1" t="str">
        <f ca="1">IFERROR(__xludf.DUMMYFUNCTION("""COMPUTED_VALUE"""),"Kentro")</f>
        <v>Kentro</v>
      </c>
      <c r="E60" s="1" t="str">
        <f ca="1">IFERROR(__xludf.DUMMYFUNCTION("""COMPUTED_VALUE"""),"Anky")</f>
        <v>Anky</v>
      </c>
    </row>
    <row r="61" spans="1:26">
      <c r="A61" s="1" t="str">
        <f ca="1">IFERROR(__xludf.DUMMYFUNCTION("""COMPUTED_VALUE"""),"SaurLoser")</f>
        <v>SaurLoser</v>
      </c>
      <c r="B61" s="1" t="str">
        <f ca="1">IFERROR(__xludf.DUMMYFUNCTION("""COMPUTED_VALUE"""),"The Land Down Under")</f>
        <v>The Land Down Under</v>
      </c>
      <c r="C61" s="1" t="str">
        <f ca="1">IFERROR(__xludf.DUMMYFUNCTION("""COMPUTED_VALUE"""),"Argentino")</f>
        <v>Argentino</v>
      </c>
      <c r="D61" s="1" t="str">
        <f ca="1">IFERROR(__xludf.DUMMYFUNCTION("""COMPUTED_VALUE"""),"Pachy")</f>
        <v>Pachy</v>
      </c>
      <c r="E61" s="1" t="str">
        <f ca="1">IFERROR(__xludf.DUMMYFUNCTION("""COMPUTED_VALUE"""),"Anky")</f>
        <v>Anky</v>
      </c>
    </row>
    <row r="62" spans="1:26">
      <c r="A62" s="1" t="str">
        <f ca="1">IFERROR(__xludf.DUMMYFUNCTION("""COMPUTED_VALUE"""),"Stone genmi")</f>
        <v>Stone genmi</v>
      </c>
      <c r="B62" s="1" t="str">
        <f ca="1">IFERROR(__xludf.DUMMYFUNCTION("""COMPUTED_VALUE"""),"The Land Down Under")</f>
        <v>The Land Down Under</v>
      </c>
      <c r="C62" s="1" t="str">
        <f ca="1">IFERROR(__xludf.DUMMYFUNCTION("""COMPUTED_VALUE"""),"TRex")</f>
        <v>TRex</v>
      </c>
      <c r="D62" s="1" t="str">
        <f ca="1">IFERROR(__xludf.DUMMYFUNCTION("""COMPUTED_VALUE"""),"TRex")</f>
        <v>TRex</v>
      </c>
      <c r="E62" s="1" t="str">
        <f ca="1">IFERROR(__xludf.DUMMYFUNCTION("""COMPUTED_VALUE"""),"Kentro")</f>
        <v>Kentro</v>
      </c>
    </row>
    <row r="63" spans="1:26">
      <c r="A63" s="1" t="str">
        <f ca="1">IFERROR(__xludf.DUMMYFUNCTION("""COMPUTED_VALUE"""),"Destroyer43")</f>
        <v>Destroyer43</v>
      </c>
      <c r="B63" s="1" t="str">
        <f ca="1">IFERROR(__xludf.DUMMYFUNCTION("""COMPUTED_VALUE"""),"The Land Down Under")</f>
        <v>The Land Down Under</v>
      </c>
      <c r="C63" s="1" t="str">
        <f ca="1">IFERROR(__xludf.DUMMYFUNCTION("""COMPUTED_VALUE"""),"Anky")</f>
        <v>Anky</v>
      </c>
      <c r="D63" s="1" t="str">
        <f ca="1">IFERROR(__xludf.DUMMYFUNCTION("""COMPUTED_VALUE"""),"Irri")</f>
        <v>Irri</v>
      </c>
      <c r="E63" s="1" t="str">
        <f ca="1">IFERROR(__xludf.DUMMYFUNCTION("""COMPUTED_VALUE"""),"Bary g2 (rare)")</f>
        <v>Bary g2 (rare)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3"/>
  <sheetViews>
    <sheetView workbookViewId="0"/>
  </sheetViews>
  <sheetFormatPr defaultColWidth="14.44140625" defaultRowHeight="15.75" customHeight="1"/>
  <sheetData>
    <row r="1" spans="1:26">
      <c r="A1" s="5" t="str">
        <f ca="1">IFERROR(__xludf.DUMMYFUNCTION("query('Form Responses 1'!B:F,""select * where C = 'DracoHunter' "",0)"),"LancashireHotpot")</f>
        <v>LancashireHotpot</v>
      </c>
      <c r="B1" s="2" t="str">
        <f ca="1">IFERROR(__xludf.DUMMYFUNCTION("""COMPUTED_VALUE"""),"DracoHunter")</f>
        <v>DracoHunter</v>
      </c>
      <c r="C1" s="2" t="str">
        <f ca="1">IFERROR(__xludf.DUMMYFUNCTION("""COMPUTED_VALUE"""),"Blue")</f>
        <v>Blue</v>
      </c>
      <c r="D1" s="2" t="str">
        <f ca="1">IFERROR(__xludf.DUMMYFUNCTION("""COMPUTED_VALUE"""),"Maia")</f>
        <v>Maia</v>
      </c>
      <c r="E1" s="2" t="str">
        <f ca="1">IFERROR(__xludf.DUMMYFUNCTION("""COMPUTED_VALUE"""),"Smilo")</f>
        <v>Smilo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 ca="1">IFERROR(__xludf.DUMMYFUNCTION("""COMPUTED_VALUE"""),"Emmasews")</f>
        <v>Emmasews</v>
      </c>
      <c r="B2" s="2" t="str">
        <f ca="1">IFERROR(__xludf.DUMMYFUNCTION("""COMPUTED_VALUE"""),"DracoHunter")</f>
        <v>DracoHunter</v>
      </c>
      <c r="C2" s="2" t="str">
        <f ca="1">IFERROR(__xludf.DUMMYFUNCTION("""COMPUTED_VALUE"""),"TRex")</f>
        <v>TRex</v>
      </c>
      <c r="D2" s="2" t="str">
        <f ca="1">IFERROR(__xludf.DUMMYFUNCTION("""COMPUTED_VALUE"""),"Bary g2 (rare)")</f>
        <v>Bary g2 (rare)</v>
      </c>
      <c r="E2" s="2" t="str">
        <f ca="1">IFERROR(__xludf.DUMMYFUNCTION("""COMPUTED_VALUE"""),"Kentro")</f>
        <v>Kentro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 ca="1">IFERROR(__xludf.DUMMYFUNCTION("""COMPUTED_VALUE"""),"Waaigirl")</f>
        <v>Waaigirl</v>
      </c>
      <c r="B3" s="2" t="str">
        <f ca="1">IFERROR(__xludf.DUMMYFUNCTION("""COMPUTED_VALUE"""),"DracoHunter")</f>
        <v>DracoHunter</v>
      </c>
      <c r="C3" s="2" t="str">
        <f ca="1">IFERROR(__xludf.DUMMYFUNCTION("""COMPUTED_VALUE"""),"Echo")</f>
        <v>Echo</v>
      </c>
      <c r="D3" s="2" t="str">
        <f ca="1">IFERROR(__xludf.DUMMYFUNCTION("""COMPUTED_VALUE"""),"Brachi")</f>
        <v>Brachi</v>
      </c>
      <c r="E3" s="2" t="str">
        <f ca="1">IFERROR(__xludf.DUMMYFUNCTION("""COMPUTED_VALUE"""),"Smilo")</f>
        <v>Smilo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 ca="1">IFERROR(__xludf.DUMMYFUNCTION("""COMPUTED_VALUE"""),"Sphenman")</f>
        <v>Sphenman</v>
      </c>
      <c r="B4" s="2" t="str">
        <f ca="1">IFERROR(__xludf.DUMMYFUNCTION("""COMPUTED_VALUE"""),"DracoHunter")</f>
        <v>DracoHunter</v>
      </c>
      <c r="C4" s="2" t="str">
        <f ca="1">IFERROR(__xludf.DUMMYFUNCTION("""COMPUTED_VALUE"""),"Carbo (turtle)")</f>
        <v>Carbo (turtle)</v>
      </c>
      <c r="D4" s="2" t="str">
        <f ca="1">IFERROR(__xludf.DUMMYFUNCTION("""COMPUTED_VALUE"""),"Brachi")</f>
        <v>Brachi</v>
      </c>
      <c r="E4" s="2" t="str">
        <f ca="1">IFERROR(__xludf.DUMMYFUNCTION("""COMPUTED_VALUE"""),"Blue")</f>
        <v>Blue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 ca="1">IFERROR(__xludf.DUMMYFUNCTION("""COMPUTED_VALUE"""),"GentryDyson")</f>
        <v>GentryDyson</v>
      </c>
      <c r="B5" s="2" t="str">
        <f ca="1">IFERROR(__xludf.DUMMYFUNCTION("""COMPUTED_VALUE"""),"DracoHunter")</f>
        <v>DracoHunter</v>
      </c>
      <c r="C5" s="2" t="str">
        <f ca="1">IFERROR(__xludf.DUMMYFUNCTION("""COMPUTED_VALUE"""),"Blue")</f>
        <v>Blue</v>
      </c>
      <c r="D5" s="2" t="str">
        <f ca="1">IFERROR(__xludf.DUMMYFUNCTION("""COMPUTED_VALUE"""),"Erlik (epic)")</f>
        <v>Erlik (epic)</v>
      </c>
      <c r="E5" s="2" t="str">
        <f ca="1">IFERROR(__xludf.DUMMYFUNCTION("""COMPUTED_VALUE"""),"Irri")</f>
        <v>Irri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 ca="1">IFERROR(__xludf.DUMMYFUNCTION("""COMPUTED_VALUE"""),"DivaDinoDestroy ")</f>
        <v xml:space="preserve">DivaDinoDestroy </v>
      </c>
      <c r="B6" s="2" t="str">
        <f ca="1">IFERROR(__xludf.DUMMYFUNCTION("""COMPUTED_VALUE"""),"DracoHunter")</f>
        <v>DracoHunter</v>
      </c>
      <c r="C6" s="2" t="str">
        <f ca="1">IFERROR(__xludf.DUMMYFUNCTION("""COMPUTED_VALUE"""),"Draco g2 (common)")</f>
        <v>Draco g2 (common)</v>
      </c>
      <c r="D6" s="2" t="str">
        <f ca="1">IFERROR(__xludf.DUMMYFUNCTION("""COMPUTED_VALUE"""),"TRex")</f>
        <v>TRex</v>
      </c>
      <c r="E6" s="2" t="str">
        <f ca="1">IFERROR(__xludf.DUMMYFUNCTION("""COMPUTED_VALUE"""),"Erlik (epic)")</f>
        <v>Erlik (epic)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 ca="1">IFERROR(__xludf.DUMMYFUNCTION("""COMPUTED_VALUE"""),"Dithera")</f>
        <v>Dithera</v>
      </c>
      <c r="B7" s="2" t="str">
        <f ca="1">IFERROR(__xludf.DUMMYFUNCTION("""COMPUTED_VALUE"""),"DracoHunter")</f>
        <v>DracoHunter</v>
      </c>
      <c r="C7" s="2" t="str">
        <f ca="1">IFERROR(__xludf.DUMMYFUNCTION("""COMPUTED_VALUE"""),"Pyro")</f>
        <v>Pyro</v>
      </c>
      <c r="D7" s="2" t="str">
        <f ca="1">IFERROR(__xludf.DUMMYFUNCTION("""COMPUTED_VALUE"""),"Sino")</f>
        <v>Sino</v>
      </c>
      <c r="E7" s="2" t="str">
        <f ca="1">IFERROR(__xludf.DUMMYFUNCTION("""COMPUTED_VALUE"""),"Argentino")</f>
        <v>Argentino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 ca="1">IFERROR(__xludf.DUMMYFUNCTION("""COMPUTED_VALUE"""),"RememberTYaj")</f>
        <v>RememberTYaj</v>
      </c>
      <c r="B8" s="2" t="str">
        <f ca="1">IFERROR(__xludf.DUMMYFUNCTION("""COMPUTED_VALUE"""),"DracoHunter")</f>
        <v>DracoHunter</v>
      </c>
      <c r="C8" s="2" t="str">
        <f ca="1">IFERROR(__xludf.DUMMYFUNCTION("""COMPUTED_VALUE"""),"Argentino")</f>
        <v>Argentino</v>
      </c>
      <c r="D8" s="2" t="str">
        <f ca="1">IFERROR(__xludf.DUMMYFUNCTION("""COMPUTED_VALUE"""),"Brachi")</f>
        <v>Brachi</v>
      </c>
      <c r="E8" s="2" t="str">
        <f ca="1">IFERROR(__xludf.DUMMYFUNCTION("""COMPUTED_VALUE"""),"Blue")</f>
        <v>Blue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 ca="1">IFERROR(__xludf.DUMMYFUNCTION("""COMPUTED_VALUE"""),"Nikokeglen")</f>
        <v>Nikokeglen</v>
      </c>
      <c r="B9" s="2" t="str">
        <f ca="1">IFERROR(__xludf.DUMMYFUNCTION("""COMPUTED_VALUE"""),"DracoHunter")</f>
        <v>DracoHunter</v>
      </c>
      <c r="C9" s="2" t="str">
        <f ca="1">IFERROR(__xludf.DUMMYFUNCTION("""COMPUTED_VALUE"""),"Anky")</f>
        <v>Anky</v>
      </c>
      <c r="D9" s="2" t="str">
        <f ca="1">IFERROR(__xludf.DUMMYFUNCTION("""COMPUTED_VALUE"""),"Dime")</f>
        <v>Dime</v>
      </c>
      <c r="E9" s="2" t="str">
        <f ca="1">IFERROR(__xludf.DUMMYFUNCTION("""COMPUTED_VALUE"""),"Bary g2 (rare)")</f>
        <v>Bary g2 (rare)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 ca="1">IFERROR(__xludf.DUMMYFUNCTION("""COMPUTED_VALUE"""),"Lboyd")</f>
        <v>Lboyd</v>
      </c>
      <c r="B10" s="2" t="str">
        <f ca="1">IFERROR(__xludf.DUMMYFUNCTION("""COMPUTED_VALUE"""),"DracoHunter")</f>
        <v>DracoHunter</v>
      </c>
      <c r="C10" s="2" t="str">
        <f ca="1">IFERROR(__xludf.DUMMYFUNCTION("""COMPUTED_VALUE"""),"Tuo")</f>
        <v>Tuo</v>
      </c>
      <c r="D10" s="2" t="str">
        <f ca="1">IFERROR(__xludf.DUMMYFUNCTION("""COMPUTED_VALUE"""),"Bary g2 (rare)")</f>
        <v>Bary g2 (rare)</v>
      </c>
      <c r="E10" s="2" t="str">
        <f ca="1">IFERROR(__xludf.DUMMYFUNCTION("""COMPUTED_VALUE"""),"Erlik (epic)")</f>
        <v>Erlik (epic)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 ca="1">IFERROR(__xludf.DUMMYFUNCTION("""COMPUTED_VALUE"""),"CT3030")</f>
        <v>CT3030</v>
      </c>
      <c r="B11" s="2" t="str">
        <f ca="1">IFERROR(__xludf.DUMMYFUNCTION("""COMPUTED_VALUE"""),"DracoHunter")</f>
        <v>DracoHunter</v>
      </c>
      <c r="C11" s="2" t="str">
        <f ca="1">IFERROR(__xludf.DUMMYFUNCTION("""COMPUTED_VALUE"""),"Blue")</f>
        <v>Blue</v>
      </c>
      <c r="D11" s="2" t="str">
        <f ca="1">IFERROR(__xludf.DUMMYFUNCTION("""COMPUTED_VALUE"""),"Brachi")</f>
        <v>Brachi</v>
      </c>
      <c r="E11" s="2" t="str">
        <f ca="1">IFERROR(__xludf.DUMMYFUNCTION("""COMPUTED_VALUE"""),"Echo")</f>
        <v>Echo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 ca="1">IFERROR(__xludf.DUMMYFUNCTION("""COMPUTED_VALUE"""),"Zannyyy")</f>
        <v>Zannyyy</v>
      </c>
      <c r="B12" s="2" t="str">
        <f ca="1">IFERROR(__xludf.DUMMYFUNCTION("""COMPUTED_VALUE"""),"DracoHunter")</f>
        <v>DracoHunter</v>
      </c>
      <c r="C12" s="2" t="str">
        <f ca="1">IFERROR(__xludf.DUMMYFUNCTION("""COMPUTED_VALUE"""),"Blue")</f>
        <v>Blue</v>
      </c>
      <c r="D12" s="2" t="str">
        <f ca="1">IFERROR(__xludf.DUMMYFUNCTION("""COMPUTED_VALUE"""),"Brachi")</f>
        <v>Brachi</v>
      </c>
      <c r="E12" s="2" t="str">
        <f ca="1">IFERROR(__xludf.DUMMYFUNCTION("""COMPUTED_VALUE"""),"Grypo")</f>
        <v>Grypo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 ca="1">IFERROR(__xludf.DUMMYFUNCTION("""COMPUTED_VALUE"""),"RapNess")</f>
        <v>RapNess</v>
      </c>
      <c r="B13" s="2" t="str">
        <f ca="1">IFERROR(__xludf.DUMMYFUNCTION("""COMPUTED_VALUE"""),"DracoHunter")</f>
        <v>DracoHunter</v>
      </c>
      <c r="C13" s="2" t="str">
        <f ca="1">IFERROR(__xludf.DUMMYFUNCTION("""COMPUTED_VALUE"""),"Blue")</f>
        <v>Blue</v>
      </c>
      <c r="D13" s="2" t="str">
        <f ca="1">IFERROR(__xludf.DUMMYFUNCTION("""COMPUTED_VALUE"""),"Dime")</f>
        <v>Dime</v>
      </c>
      <c r="E13" s="2" t="str">
        <f ca="1">IFERROR(__xludf.DUMMYFUNCTION("""COMPUTED_VALUE"""),"Carbo (turtle)")</f>
        <v>Carbo (turtle)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 ca="1">IFERROR(__xludf.DUMMYFUNCTION("""COMPUTED_VALUE"""),"Terry")</f>
        <v>Terry</v>
      </c>
      <c r="B14" s="2" t="str">
        <f ca="1">IFERROR(__xludf.DUMMYFUNCTION("""COMPUTED_VALUE"""),"DracoHunter")</f>
        <v>DracoHunter</v>
      </c>
      <c r="C14" s="2" t="str">
        <f ca="1">IFERROR(__xludf.DUMMYFUNCTION("""COMPUTED_VALUE"""),"Argentino")</f>
        <v>Argentino</v>
      </c>
      <c r="D14" s="2" t="str">
        <f ca="1">IFERROR(__xludf.DUMMYFUNCTION("""COMPUTED_VALUE"""),"Irri")</f>
        <v>Irri</v>
      </c>
      <c r="E14" s="2" t="str">
        <f ca="1">IFERROR(__xludf.DUMMYFUNCTION("""COMPUTED_VALUE"""),"Pyro")</f>
        <v>Pyro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 ca="1">IFERROR(__xludf.DUMMYFUNCTION("""COMPUTED_VALUE"""),"Foxon88")</f>
        <v>Foxon88</v>
      </c>
      <c r="B15" s="2" t="str">
        <f ca="1">IFERROR(__xludf.DUMMYFUNCTION("""COMPUTED_VALUE"""),"DracoHunter")</f>
        <v>DracoHunter</v>
      </c>
      <c r="C15" s="2" t="str">
        <f ca="1">IFERROR(__xludf.DUMMYFUNCTION("""COMPUTED_VALUE"""),"Brachi")</f>
        <v>Brachi</v>
      </c>
      <c r="D15" s="2" t="str">
        <f ca="1">IFERROR(__xludf.DUMMYFUNCTION("""COMPUTED_VALUE"""),"Grypo")</f>
        <v>Grypo</v>
      </c>
      <c r="E15" s="2" t="str">
        <f ca="1">IFERROR(__xludf.DUMMYFUNCTION("""COMPUTED_VALUE"""),"Blue")</f>
        <v>Blue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tr">
        <f ca="1">IFERROR(__xludf.DUMMYFUNCTION("""COMPUTED_VALUE"""),"Foxon8")</f>
        <v>Foxon8</v>
      </c>
      <c r="B16" s="2" t="str">
        <f ca="1">IFERROR(__xludf.DUMMYFUNCTION("""COMPUTED_VALUE"""),"DracoHunter")</f>
        <v>DracoHunter</v>
      </c>
      <c r="C16" s="2" t="str">
        <f ca="1">IFERROR(__xludf.DUMMYFUNCTION("""COMPUTED_VALUE"""),"Brachi")</f>
        <v>Brachi</v>
      </c>
      <c r="D16" s="2" t="str">
        <f ca="1">IFERROR(__xludf.DUMMYFUNCTION("""COMPUTED_VALUE"""),"Grypo")</f>
        <v>Grypo</v>
      </c>
      <c r="E16" s="2" t="str">
        <f ca="1">IFERROR(__xludf.DUMMYFUNCTION("""COMPUTED_VALUE"""),"Blue")</f>
        <v>Blue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tr">
        <f ca="1">IFERROR(__xludf.DUMMYFUNCTION("""COMPUTED_VALUE"""),"BeautySKY")</f>
        <v>BeautySKY</v>
      </c>
      <c r="B17" s="2" t="str">
        <f ca="1">IFERROR(__xludf.DUMMYFUNCTION("""COMPUTED_VALUE"""),"DracoHunter")</f>
        <v>DracoHunter</v>
      </c>
      <c r="C17" s="2" t="str">
        <f ca="1">IFERROR(__xludf.DUMMYFUNCTION("""COMPUTED_VALUE"""),"TRex")</f>
        <v>TRex</v>
      </c>
      <c r="D17" s="2" t="str">
        <f ca="1">IFERROR(__xludf.DUMMYFUNCTION("""COMPUTED_VALUE"""),"Dime")</f>
        <v>Dime</v>
      </c>
      <c r="E17" s="2" t="str">
        <f ca="1">IFERROR(__xludf.DUMMYFUNCTION("""COMPUTED_VALUE"""),"Bary g2 (rare)")</f>
        <v>Bary g2 (rare)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tr">
        <f ca="1">IFERROR(__xludf.DUMMYFUNCTION("""COMPUTED_VALUE"""),"Lukas2012 ")</f>
        <v xml:space="preserve">Lukas2012 </v>
      </c>
      <c r="B18" s="2" t="str">
        <f ca="1">IFERROR(__xludf.DUMMYFUNCTION("""COMPUTED_VALUE"""),"DracoHunter")</f>
        <v>DracoHunter</v>
      </c>
      <c r="C18" s="2" t="str">
        <f ca="1">IFERROR(__xludf.DUMMYFUNCTION("""COMPUTED_VALUE"""),"Blue")</f>
        <v>Blue</v>
      </c>
      <c r="D18" s="2" t="str">
        <f ca="1">IFERROR(__xludf.DUMMYFUNCTION("""COMPUTED_VALUE"""),"Brachi")</f>
        <v>Brachi</v>
      </c>
      <c r="E18" s="2" t="str">
        <f ca="1">IFERROR(__xludf.DUMMYFUNCTION("""COMPUTED_VALUE"""),"Carbo (turtle)")</f>
        <v>Carbo (turtle)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tr">
        <f ca="1">IFERROR(__xludf.DUMMYFUNCTION("""COMPUTED_VALUE"""),"Junhao")</f>
        <v>Junhao</v>
      </c>
      <c r="B19" s="2" t="str">
        <f ca="1">IFERROR(__xludf.DUMMYFUNCTION("""COMPUTED_VALUE"""),"DracoHunter")</f>
        <v>DracoHunter</v>
      </c>
      <c r="C19" s="2" t="str">
        <f ca="1">IFERROR(__xludf.DUMMYFUNCTION("""COMPUTED_VALUE"""),"TRex")</f>
        <v>TRex</v>
      </c>
      <c r="D19" s="2" t="str">
        <f ca="1">IFERROR(__xludf.DUMMYFUNCTION("""COMPUTED_VALUE"""),"Erlik (epic)")</f>
        <v>Erlik (epic)</v>
      </c>
      <c r="E19" s="2" t="str">
        <f ca="1">IFERROR(__xludf.DUMMYFUNCTION("""COMPUTED_VALUE"""),"Kentro")</f>
        <v>Kentro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tr">
        <f ca="1">IFERROR(__xludf.DUMMYFUNCTION("""COMPUTED_VALUE"""),"ArmedRider")</f>
        <v>ArmedRider</v>
      </c>
      <c r="B20" s="2" t="str">
        <f ca="1">IFERROR(__xludf.DUMMYFUNCTION("""COMPUTED_VALUE"""),"DracoHunter")</f>
        <v>DracoHunter</v>
      </c>
      <c r="C20" s="2" t="str">
        <f ca="1">IFERROR(__xludf.DUMMYFUNCTION("""COMPUTED_VALUE"""),"Diplod")</f>
        <v>Diplod</v>
      </c>
      <c r="D20" s="2" t="str">
        <f ca="1">IFERROR(__xludf.DUMMYFUNCTION("""COMPUTED_VALUE"""),"Erlik (epic)")</f>
        <v>Erlik (epic)</v>
      </c>
      <c r="E20" s="2" t="str">
        <f ca="1">IFERROR(__xludf.DUMMYFUNCTION("""COMPUTED_VALUE"""),"Dime")</f>
        <v>Dime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tr">
        <f ca="1">IFERROR(__xludf.DUMMYFUNCTION("""COMPUTED_VALUE"""),"Spicarona")</f>
        <v>Spicarona</v>
      </c>
      <c r="B21" s="2" t="str">
        <f ca="1">IFERROR(__xludf.DUMMYFUNCTION("""COMPUTED_VALUE"""),"DracoHunter")</f>
        <v>DracoHunter</v>
      </c>
      <c r="C21" s="2" t="str">
        <f ca="1">IFERROR(__xludf.DUMMYFUNCTION("""COMPUTED_VALUE"""),"Bary g2 (rare)")</f>
        <v>Bary g2 (rare)</v>
      </c>
      <c r="D21" s="2" t="str">
        <f ca="1">IFERROR(__xludf.DUMMYFUNCTION("""COMPUTED_VALUE"""),"Irri")</f>
        <v>Irri</v>
      </c>
      <c r="E21" s="2" t="str">
        <f ca="1">IFERROR(__xludf.DUMMYFUNCTION("""COMPUTED_VALUE"""),"Nasuto")</f>
        <v>Nasuto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tr">
        <f ca="1">IFERROR(__xludf.DUMMYFUNCTION("""COMPUTED_VALUE"""),"SteadyGame")</f>
        <v>SteadyGame</v>
      </c>
      <c r="B22" s="2" t="str">
        <f ca="1">IFERROR(__xludf.DUMMYFUNCTION("""COMPUTED_VALUE"""),"DracoHunter")</f>
        <v>DracoHunter</v>
      </c>
      <c r="C22" s="2" t="str">
        <f ca="1">IFERROR(__xludf.DUMMYFUNCTION("""COMPUTED_VALUE"""),"Grypo")</f>
        <v>Grypo</v>
      </c>
      <c r="D22" s="2" t="str">
        <f ca="1">IFERROR(__xludf.DUMMYFUNCTION("""COMPUTED_VALUE"""),"Diplod")</f>
        <v>Diplod</v>
      </c>
      <c r="E22" s="2" t="str">
        <f ca="1">IFERROR(__xludf.DUMMYFUNCTION("""COMPUTED_VALUE"""),"Raja")</f>
        <v>Raja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tr">
        <f ca="1">IFERROR(__xludf.DUMMYFUNCTION("""COMPUTED_VALUE"""),"Bkboyd")</f>
        <v>Bkboyd</v>
      </c>
      <c r="B23" s="2" t="str">
        <f ca="1">IFERROR(__xludf.DUMMYFUNCTION("""COMPUTED_VALUE"""),"DracoHunter")</f>
        <v>DracoHunter</v>
      </c>
      <c r="C23" s="2" t="str">
        <f ca="1">IFERROR(__xludf.DUMMYFUNCTION("""COMPUTED_VALUE"""),"TRex")</f>
        <v>TRex</v>
      </c>
      <c r="D23" s="2" t="str">
        <f ca="1">IFERROR(__xludf.DUMMYFUNCTION("""COMPUTED_VALUE"""),"Erlik g2 (rare)")</f>
        <v>Erlik g2 (rare)</v>
      </c>
      <c r="E23" s="2" t="str">
        <f ca="1">IFERROR(__xludf.DUMMYFUNCTION("""COMPUTED_VALUE"""),"Bary g2 (rare)")</f>
        <v>Bary g2 (rare)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tr">
        <f ca="1">IFERROR(__xludf.DUMMYFUNCTION("""COMPUTED_VALUE"""),"Jonna")</f>
        <v>Jonna</v>
      </c>
      <c r="B24" s="2" t="str">
        <f ca="1">IFERROR(__xludf.DUMMYFUNCTION("""COMPUTED_VALUE"""),"DracoHunter")</f>
        <v>DracoHunter</v>
      </c>
      <c r="C24" s="2" t="str">
        <f ca="1">IFERROR(__xludf.DUMMYFUNCTION("""COMPUTED_VALUE"""),"Argentino")</f>
        <v>Argentino</v>
      </c>
      <c r="D24" s="2" t="str">
        <f ca="1">IFERROR(__xludf.DUMMYFUNCTION("""COMPUTED_VALUE"""),"Carbo (turtle)")</f>
        <v>Carbo (turtle)</v>
      </c>
      <c r="E24" s="2" t="str">
        <f ca="1">IFERROR(__xludf.DUMMYFUNCTION("""COMPUTED_VALUE"""),"Spino g2 (epic)")</f>
        <v>Spino g2 (epic)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tr">
        <f ca="1">IFERROR(__xludf.DUMMYFUNCTION("""COMPUTED_VALUE"""),"Neversaynether")</f>
        <v>Neversaynether</v>
      </c>
      <c r="B25" s="2" t="str">
        <f ca="1">IFERROR(__xludf.DUMMYFUNCTION("""COMPUTED_VALUE"""),"DracoHunter")</f>
        <v>DracoHunter</v>
      </c>
      <c r="C25" s="2" t="str">
        <f ca="1">IFERROR(__xludf.DUMMYFUNCTION("""COMPUTED_VALUE"""),"Sino")</f>
        <v>Sino</v>
      </c>
      <c r="D25" s="2" t="str">
        <f ca="1">IFERROR(__xludf.DUMMYFUNCTION("""COMPUTED_VALUE"""),"Erlik (epic)")</f>
        <v>Erlik (epic)</v>
      </c>
      <c r="E25" s="2" t="str">
        <f ca="1">IFERROR(__xludf.DUMMYFUNCTION("""COMPUTED_VALUE"""),"Marsupial Lion")</f>
        <v>Marsupial Lion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tr">
        <f ca="1">IFERROR(__xludf.DUMMYFUNCTION("""COMPUTED_VALUE"""),"Explodo and Finn ")</f>
        <v xml:space="preserve">Explodo and Finn </v>
      </c>
      <c r="B26" s="2" t="str">
        <f ca="1">IFERROR(__xludf.DUMMYFUNCTION("""COMPUTED_VALUE"""),"DracoHunter")</f>
        <v>DracoHunter</v>
      </c>
      <c r="C26" s="2" t="str">
        <f ca="1">IFERROR(__xludf.DUMMYFUNCTION("""COMPUTED_VALUE"""),"Irri")</f>
        <v>Irri</v>
      </c>
      <c r="D26" s="2" t="str">
        <f ca="1">IFERROR(__xludf.DUMMYFUNCTION("""COMPUTED_VALUE"""),"Brachi")</f>
        <v>Brachi</v>
      </c>
      <c r="E26" s="2" t="str">
        <f ca="1">IFERROR(__xludf.DUMMYFUNCTION("""COMPUTED_VALUE"""),"Dime")</f>
        <v>Dime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tr">
        <f ca="1">IFERROR(__xludf.DUMMYFUNCTION("""COMPUTED_VALUE"""),"Jake")</f>
        <v>Jake</v>
      </c>
      <c r="B27" s="2" t="str">
        <f ca="1">IFERROR(__xludf.DUMMYFUNCTION("""COMPUTED_VALUE"""),"DracoHunter")</f>
        <v>DracoHunter</v>
      </c>
      <c r="C27" s="2" t="str">
        <f ca="1">IFERROR(__xludf.DUMMYFUNCTION("""COMPUTED_VALUE"""),"Carbo (turtle)")</f>
        <v>Carbo (turtle)</v>
      </c>
      <c r="D27" s="2" t="str">
        <f ca="1">IFERROR(__xludf.DUMMYFUNCTION("""COMPUTED_VALUE"""),"Secodonto")</f>
        <v>Secodonto</v>
      </c>
      <c r="E27" s="2" t="str">
        <f ca="1">IFERROR(__xludf.DUMMYFUNCTION("""COMPUTED_VALUE"""),"Argentino")</f>
        <v>Argentino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tr">
        <f ca="1">IFERROR(__xludf.DUMMYFUNCTION("""COMPUTED_VALUE"""),"Swa")</f>
        <v>Swa</v>
      </c>
      <c r="B28" s="2" t="str">
        <f ca="1">IFERROR(__xludf.DUMMYFUNCTION("""COMPUTED_VALUE"""),"DracoHunter")</f>
        <v>DracoHunter</v>
      </c>
      <c r="C28" s="2" t="str">
        <f ca="1">IFERROR(__xludf.DUMMYFUNCTION("""COMPUTED_VALUE"""),"Dime")</f>
        <v>Dime</v>
      </c>
      <c r="D28" s="2" t="str">
        <f ca="1">IFERROR(__xludf.DUMMYFUNCTION("""COMPUTED_VALUE"""),"Brachi")</f>
        <v>Brachi</v>
      </c>
      <c r="E28" s="2" t="str">
        <f ca="1">IFERROR(__xludf.DUMMYFUNCTION("""COMPUTED_VALUE"""),"Argentino")</f>
        <v>Argentino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tr">
        <f ca="1">IFERROR(__xludf.DUMMYFUNCTION("""COMPUTED_VALUE"""),"ConnorsaurusRex ")</f>
        <v xml:space="preserve">ConnorsaurusRex </v>
      </c>
      <c r="B29" s="2" t="str">
        <f ca="1">IFERROR(__xludf.DUMMYFUNCTION("""COMPUTED_VALUE"""),"DracoHunter")</f>
        <v>DracoHunter</v>
      </c>
      <c r="C29" s="2" t="str">
        <f ca="1">IFERROR(__xludf.DUMMYFUNCTION("""COMPUTED_VALUE"""),"Dime")</f>
        <v>Dime</v>
      </c>
      <c r="D29" s="2" t="str">
        <f ca="1">IFERROR(__xludf.DUMMYFUNCTION("""COMPUTED_VALUE"""),"Dime")</f>
        <v>Dime</v>
      </c>
      <c r="E29" s="2" t="str">
        <f ca="1">IFERROR(__xludf.DUMMYFUNCTION("""COMPUTED_VALUE"""),"Carbo (turtle)")</f>
        <v>Carbo (turtle)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tr">
        <f ca="1">IFERROR(__xludf.DUMMYFUNCTION("""COMPUTED_VALUE"""),"Wendiceritops ")</f>
        <v xml:space="preserve">Wendiceritops </v>
      </c>
      <c r="B30" s="2" t="str">
        <f ca="1">IFERROR(__xludf.DUMMYFUNCTION("""COMPUTED_VALUE"""),"DracoHunter")</f>
        <v>DracoHunter</v>
      </c>
      <c r="C30" s="2" t="str">
        <f ca="1">IFERROR(__xludf.DUMMYFUNCTION("""COMPUTED_VALUE"""),"Dime")</f>
        <v>Dime</v>
      </c>
      <c r="D30" s="2" t="str">
        <f ca="1">IFERROR(__xludf.DUMMYFUNCTION("""COMPUTED_VALUE"""),"Dime")</f>
        <v>Dime</v>
      </c>
      <c r="E30" s="2" t="str">
        <f ca="1">IFERROR(__xludf.DUMMYFUNCTION("""COMPUTED_VALUE"""),"Carbo (turtle)")</f>
        <v>Carbo (turtle)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tr">
        <f ca="1">IFERROR(__xludf.DUMMYFUNCTION("""COMPUTED_VALUE"""),"Volcanodon ")</f>
        <v xml:space="preserve">Volcanodon </v>
      </c>
      <c r="B31" s="2" t="str">
        <f ca="1">IFERROR(__xludf.DUMMYFUNCTION("""COMPUTED_VALUE"""),"DracoHunter")</f>
        <v>DracoHunter</v>
      </c>
      <c r="C31" s="2" t="str">
        <f ca="1">IFERROR(__xludf.DUMMYFUNCTION("""COMPUTED_VALUE"""),"Dime")</f>
        <v>Dime</v>
      </c>
      <c r="D31" s="2" t="str">
        <f ca="1">IFERROR(__xludf.DUMMYFUNCTION("""COMPUTED_VALUE"""),"Dime")</f>
        <v>Dime</v>
      </c>
      <c r="E31" s="2" t="str">
        <f ca="1">IFERROR(__xludf.DUMMYFUNCTION("""COMPUTED_VALUE"""),"Carbo (turtle)")</f>
        <v>Carbo (turtle)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tr">
        <f ca="1">IFERROR(__xludf.DUMMYFUNCTION("""COMPUTED_VALUE"""),"Mrgale")</f>
        <v>Mrgale</v>
      </c>
      <c r="B32" s="2" t="str">
        <f ca="1">IFERROR(__xludf.DUMMYFUNCTION("""COMPUTED_VALUE"""),"DracoHunter")</f>
        <v>DracoHunter</v>
      </c>
      <c r="C32" s="2" t="str">
        <f ca="1">IFERROR(__xludf.DUMMYFUNCTION("""COMPUTED_VALUE"""),"Brachi")</f>
        <v>Brachi</v>
      </c>
      <c r="D32" s="2" t="str">
        <f ca="1">IFERROR(__xludf.DUMMYFUNCTION("""COMPUTED_VALUE"""),"Argentino")</f>
        <v>Argentino</v>
      </c>
      <c r="E32" s="2" t="str">
        <f ca="1">IFERROR(__xludf.DUMMYFUNCTION("""COMPUTED_VALUE"""),"Bary g2 (rare)")</f>
        <v>Bary g2 (rare)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4" t="str">
        <f ca="1">IFERROR(__xludf.DUMMYFUNCTION("""COMPUTED_VALUE"""),"GentryDyson")</f>
        <v>GentryDyson</v>
      </c>
      <c r="B33" s="4" t="str">
        <f ca="1">IFERROR(__xludf.DUMMYFUNCTION("""COMPUTED_VALUE"""),"DracoHunter")</f>
        <v>DracoHunter</v>
      </c>
      <c r="C33" s="4" t="str">
        <f ca="1">IFERROR(__xludf.DUMMYFUNCTION("""COMPUTED_VALUE"""),"Irri")</f>
        <v>Irri</v>
      </c>
      <c r="D33" s="4" t="str">
        <f ca="1">IFERROR(__xludf.DUMMYFUNCTION("""COMPUTED_VALUE"""),"Quetz")</f>
        <v>Quetz</v>
      </c>
      <c r="E33" s="4" t="str">
        <f ca="1">IFERROR(__xludf.DUMMYFUNCTION("""COMPUTED_VALUE"""),"Bary g2 (rare)")</f>
        <v>Bary g2 (rare)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tr">
        <f ca="1">IFERROR(__xludf.DUMMYFUNCTION("""COMPUTED_VALUE"""),"Mrgale")</f>
        <v>Mrgale</v>
      </c>
      <c r="B34" s="4" t="str">
        <f ca="1">IFERROR(__xludf.DUMMYFUNCTION("""COMPUTED_VALUE"""),"DracoHunter")</f>
        <v>DracoHunter</v>
      </c>
      <c r="C34" s="4" t="str">
        <f ca="1">IFERROR(__xludf.DUMMYFUNCTION("""COMPUTED_VALUE"""),"Quetz")</f>
        <v>Quetz</v>
      </c>
      <c r="D34" s="4" t="str">
        <f ca="1">IFERROR(__xludf.DUMMYFUNCTION("""COMPUTED_VALUE"""),"Woolly Rhino")</f>
        <v>Woolly Rhino</v>
      </c>
      <c r="E34" s="4" t="str">
        <f ca="1">IFERROR(__xludf.DUMMYFUNCTION("""COMPUTED_VALUE"""),"Brachi")</f>
        <v>Brachi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tr">
        <f ca="1">IFERROR(__xludf.DUMMYFUNCTION("""COMPUTED_VALUE"""),"Cayden")</f>
        <v>Cayden</v>
      </c>
      <c r="B35" s="4" t="str">
        <f ca="1">IFERROR(__xludf.DUMMYFUNCTION("""COMPUTED_VALUE"""),"DracoHunter")</f>
        <v>DracoHunter</v>
      </c>
      <c r="C35" s="4" t="str">
        <f ca="1">IFERROR(__xludf.DUMMYFUNCTION("""COMPUTED_VALUE"""),"Baja")</f>
        <v>Baja</v>
      </c>
      <c r="D35" s="4" t="str">
        <f ca="1">IFERROR(__xludf.DUMMYFUNCTION("""COMPUTED_VALUE"""),"Argentino")</f>
        <v>Argentino</v>
      </c>
      <c r="E35" s="4" t="str">
        <f ca="1">IFERROR(__xludf.DUMMYFUNCTION("""COMPUTED_VALUE"""),"Allo g2 (epic)")</f>
        <v>Allo g2 (epic)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tr">
        <f ca="1">IFERROR(__xludf.DUMMYFUNCTION("""COMPUTED_VALUE"""),"Lboyd")</f>
        <v>Lboyd</v>
      </c>
      <c r="B36" s="4" t="str">
        <f ca="1">IFERROR(__xludf.DUMMYFUNCTION("""COMPUTED_VALUE"""),"DracoHunter")</f>
        <v>DracoHunter</v>
      </c>
      <c r="C36" s="4" t="str">
        <f ca="1">IFERROR(__xludf.DUMMYFUNCTION("""COMPUTED_VALUE"""),"Erlik (epic)")</f>
        <v>Erlik (epic)</v>
      </c>
      <c r="D36" s="4" t="str">
        <f ca="1">IFERROR(__xludf.DUMMYFUNCTION("""COMPUTED_VALUE"""),"Tuo")</f>
        <v>Tuo</v>
      </c>
      <c r="E36" s="4" t="str">
        <f ca="1">IFERROR(__xludf.DUMMYFUNCTION("""COMPUTED_VALUE"""),"Bary g2 (rare)")</f>
        <v>Bary g2 (rare)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tr">
        <f ca="1">IFERROR(__xludf.DUMMYFUNCTION("""COMPUTED_VALUE"""),"Jake")</f>
        <v>Jake</v>
      </c>
      <c r="B37" s="4" t="str">
        <f ca="1">IFERROR(__xludf.DUMMYFUNCTION("""COMPUTED_VALUE"""),"DracoHunter")</f>
        <v>DracoHunter</v>
      </c>
      <c r="C37" s="4" t="str">
        <f ca="1">IFERROR(__xludf.DUMMYFUNCTION("""COMPUTED_VALUE"""),"Woolly Rhino")</f>
        <v>Woolly Rhino</v>
      </c>
      <c r="D37" s="4" t="str">
        <f ca="1">IFERROR(__xludf.DUMMYFUNCTION("""COMPUTED_VALUE"""),"Woolly Mammoth")</f>
        <v>Woolly Mammoth</v>
      </c>
      <c r="E37" s="4" t="str">
        <f ca="1">IFERROR(__xludf.DUMMYFUNCTION("""COMPUTED_VALUE"""),"Dime")</f>
        <v>Dime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tr">
        <f ca="1">IFERROR(__xludf.DUMMYFUNCTION("""COMPUTED_VALUE"""),"LancashireHotpot")</f>
        <v>LancashireHotpot</v>
      </c>
      <c r="B38" s="4" t="str">
        <f ca="1">IFERROR(__xludf.DUMMYFUNCTION("""COMPUTED_VALUE"""),"DracoHunter")</f>
        <v>DracoHunter</v>
      </c>
      <c r="C38" s="4" t="str">
        <f ca="1">IFERROR(__xludf.DUMMYFUNCTION("""COMPUTED_VALUE"""),"Woolly Mammoth")</f>
        <v>Woolly Mammoth</v>
      </c>
      <c r="D38" s="4" t="str">
        <f ca="1">IFERROR(__xludf.DUMMYFUNCTION("""COMPUTED_VALUE"""),"Woolly Rhino")</f>
        <v>Woolly Rhino</v>
      </c>
      <c r="E38" s="4" t="str">
        <f ca="1">IFERROR(__xludf.DUMMYFUNCTION("""COMPUTED_VALUE"""),"Baja")</f>
        <v>Baja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tr">
        <f ca="1">IFERROR(__xludf.DUMMYFUNCTION("""COMPUTED_VALUE"""),"Explodo and Finn ")</f>
        <v xml:space="preserve">Explodo and Finn </v>
      </c>
      <c r="B39" s="4" t="str">
        <f ca="1">IFERROR(__xludf.DUMMYFUNCTION("""COMPUTED_VALUE"""),"DracoHunter")</f>
        <v>DracoHunter</v>
      </c>
      <c r="C39" s="4" t="str">
        <f ca="1">IFERROR(__xludf.DUMMYFUNCTION("""COMPUTED_VALUE"""),"Brachi")</f>
        <v>Brachi</v>
      </c>
      <c r="D39" s="4" t="str">
        <f ca="1">IFERROR(__xludf.DUMMYFUNCTION("""COMPUTED_VALUE"""),"Woolly Mammoth")</f>
        <v>Woolly Mammoth</v>
      </c>
      <c r="E39" s="4" t="str">
        <f ca="1">IFERROR(__xludf.DUMMYFUNCTION("""COMPUTED_VALUE"""),"Baja")</f>
        <v>Baja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 t="str">
        <f ca="1">IFERROR(__xludf.DUMMYFUNCTION("""COMPUTED_VALUE"""),"CT3030")</f>
        <v>CT3030</v>
      </c>
      <c r="B40" s="4" t="str">
        <f ca="1">IFERROR(__xludf.DUMMYFUNCTION("""COMPUTED_VALUE"""),"DracoHunter")</f>
        <v>DracoHunter</v>
      </c>
      <c r="C40" s="4" t="str">
        <f ca="1">IFERROR(__xludf.DUMMYFUNCTION("""COMPUTED_VALUE"""),"Woolly Mammoth")</f>
        <v>Woolly Mammoth</v>
      </c>
      <c r="D40" s="4" t="str">
        <f ca="1">IFERROR(__xludf.DUMMYFUNCTION("""COMPUTED_VALUE"""),"Blue")</f>
        <v>Blue</v>
      </c>
      <c r="E40" s="4" t="str">
        <f ca="1">IFERROR(__xludf.DUMMYFUNCTION("""COMPUTED_VALUE"""),"Woolly Rhino")</f>
        <v>Woolly Rhino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tr">
        <f ca="1">IFERROR(__xludf.DUMMYFUNCTION("""COMPUTED_VALUE"""),"Zannyyy")</f>
        <v>Zannyyy</v>
      </c>
      <c r="B41" s="4" t="str">
        <f ca="1">IFERROR(__xludf.DUMMYFUNCTION("""COMPUTED_VALUE"""),"DracoHunter")</f>
        <v>DracoHunter</v>
      </c>
      <c r="C41" s="4" t="str">
        <f ca="1">IFERROR(__xludf.DUMMYFUNCTION("""COMPUTED_VALUE"""),"Woolly Mammoth")</f>
        <v>Woolly Mammoth</v>
      </c>
      <c r="D41" s="4" t="str">
        <f ca="1">IFERROR(__xludf.DUMMYFUNCTION("""COMPUTED_VALUE"""),"Woolly Rhino")</f>
        <v>Woolly Rhino</v>
      </c>
      <c r="E41" s="4" t="str">
        <f ca="1">IFERROR(__xludf.DUMMYFUNCTION("""COMPUTED_VALUE"""),"Blue")</f>
        <v>Blue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tr">
        <f ca="1">IFERROR(__xludf.DUMMYFUNCTION("""COMPUTED_VALUE"""),"Waaigirl")</f>
        <v>Waaigirl</v>
      </c>
      <c r="B42" s="4" t="str">
        <f ca="1">IFERROR(__xludf.DUMMYFUNCTION("""COMPUTED_VALUE"""),"DracoHunter")</f>
        <v>DracoHunter</v>
      </c>
      <c r="C42" s="4" t="str">
        <f ca="1">IFERROR(__xludf.DUMMYFUNCTION("""COMPUTED_VALUE"""),"Woolly Mammoth")</f>
        <v>Woolly Mammoth</v>
      </c>
      <c r="D42" s="4" t="str">
        <f ca="1">IFERROR(__xludf.DUMMYFUNCTION("""COMPUTED_VALUE"""),"Proceratosaurus")</f>
        <v>Proceratosaurus</v>
      </c>
      <c r="E42" s="4" t="str">
        <f ca="1">IFERROR(__xludf.DUMMYFUNCTION("""COMPUTED_VALUE"""),"Secodonto")</f>
        <v>Secodonto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tr">
        <f ca="1">IFERROR(__xludf.DUMMYFUNCTION("""COMPUTED_VALUE"""),"Emmasews")</f>
        <v>Emmasews</v>
      </c>
      <c r="B43" s="4" t="str">
        <f ca="1">IFERROR(__xludf.DUMMYFUNCTION("""COMPUTED_VALUE"""),"DracoHunter")</f>
        <v>DracoHunter</v>
      </c>
      <c r="C43" s="4" t="str">
        <f ca="1">IFERROR(__xludf.DUMMYFUNCTION("""COMPUTED_VALUE"""),"Bary g2 (rare)")</f>
        <v>Bary g2 (rare)</v>
      </c>
      <c r="D43" s="4" t="str">
        <f ca="1">IFERROR(__xludf.DUMMYFUNCTION("""COMPUTED_VALUE"""),"TRex")</f>
        <v>TRex</v>
      </c>
      <c r="E43" s="4" t="str">
        <f ca="1">IFERROR(__xludf.DUMMYFUNCTION("""COMPUTED_VALUE"""),"Woolly Rhino")</f>
        <v>Woolly Rhino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tr">
        <f ca="1">IFERROR(__xludf.DUMMYFUNCTION("""COMPUTED_VALUE"""),"Bkboyd")</f>
        <v>Bkboyd</v>
      </c>
      <c r="B44" s="4" t="str">
        <f ca="1">IFERROR(__xludf.DUMMYFUNCTION("""COMPUTED_VALUE"""),"DracoHunter")</f>
        <v>DracoHunter</v>
      </c>
      <c r="C44" s="4" t="str">
        <f ca="1">IFERROR(__xludf.DUMMYFUNCTION("""COMPUTED_VALUE"""),"Tenonto")</f>
        <v>Tenonto</v>
      </c>
      <c r="D44" s="4" t="str">
        <f ca="1">IFERROR(__xludf.DUMMYFUNCTION("""COMPUTED_VALUE"""),"Bary g2 (rare)")</f>
        <v>Bary g2 (rare)</v>
      </c>
      <c r="E44" s="4" t="str">
        <f ca="1">IFERROR(__xludf.DUMMYFUNCTION("""COMPUTED_VALUE"""),"Ourano")</f>
        <v>Ourano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tr">
        <f ca="1">IFERROR(__xludf.DUMMYFUNCTION("""COMPUTED_VALUE"""),"RememberTYaj")</f>
        <v>RememberTYaj</v>
      </c>
      <c r="B45" s="4" t="str">
        <f ca="1">IFERROR(__xludf.DUMMYFUNCTION("""COMPUTED_VALUE"""),"DracoHunter")</f>
        <v>DracoHunter</v>
      </c>
      <c r="C45" s="4" t="str">
        <f ca="1">IFERROR(__xludf.DUMMYFUNCTION("""COMPUTED_VALUE"""),"Blue")</f>
        <v>Blue</v>
      </c>
      <c r="D45" s="4" t="str">
        <f ca="1">IFERROR(__xludf.DUMMYFUNCTION("""COMPUTED_VALUE"""),"Brachi")</f>
        <v>Brachi</v>
      </c>
      <c r="E45" s="4" t="str">
        <f ca="1">IFERROR(__xludf.DUMMYFUNCTION("""COMPUTED_VALUE"""),"Argentino")</f>
        <v>Argentino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tr">
        <f ca="1">IFERROR(__xludf.DUMMYFUNCTION("""COMPUTED_VALUE"""),"Spicarona")</f>
        <v>Spicarona</v>
      </c>
      <c r="B46" s="4" t="str">
        <f ca="1">IFERROR(__xludf.DUMMYFUNCTION("""COMPUTED_VALUE"""),"DracoHunter")</f>
        <v>DracoHunter</v>
      </c>
      <c r="C46" s="4" t="str">
        <f ca="1">IFERROR(__xludf.DUMMYFUNCTION("""COMPUTED_VALUE"""),"Bary g2 (rare)")</f>
        <v>Bary g2 (rare)</v>
      </c>
      <c r="D46" s="4" t="str">
        <f ca="1">IFERROR(__xludf.DUMMYFUNCTION("""COMPUTED_VALUE"""),"Nasuto")</f>
        <v>Nasuto</v>
      </c>
      <c r="E46" s="4" t="str">
        <f ca="1">IFERROR(__xludf.DUMMYFUNCTION("""COMPUTED_VALUE"""),"Dime")</f>
        <v>Dime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tr">
        <f ca="1">IFERROR(__xludf.DUMMYFUNCTION("""COMPUTED_VALUE"""),"Swa")</f>
        <v>Swa</v>
      </c>
      <c r="B47" s="4" t="str">
        <f ca="1">IFERROR(__xludf.DUMMYFUNCTION("""COMPUTED_VALUE"""),"DracoHunter")</f>
        <v>DracoHunter</v>
      </c>
      <c r="C47" s="4" t="str">
        <f ca="1">IFERROR(__xludf.DUMMYFUNCTION("""COMPUTED_VALUE"""),"Woolly Rhino")</f>
        <v>Woolly Rhino</v>
      </c>
      <c r="D47" s="4" t="str">
        <f ca="1">IFERROR(__xludf.DUMMYFUNCTION("""COMPUTED_VALUE"""),"Woolly Mammoth")</f>
        <v>Woolly Mammoth</v>
      </c>
      <c r="E47" s="4" t="str">
        <f ca="1">IFERROR(__xludf.DUMMYFUNCTION("""COMPUTED_VALUE"""),"Baja")</f>
        <v>Baja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tr">
        <f ca="1">IFERROR(__xludf.DUMMYFUNCTION("""COMPUTED_VALUE"""),"Dithera")</f>
        <v>Dithera</v>
      </c>
      <c r="B48" s="4" t="str">
        <f ca="1">IFERROR(__xludf.DUMMYFUNCTION("""COMPUTED_VALUE"""),"DracoHunter")</f>
        <v>DracoHunter</v>
      </c>
      <c r="C48" s="4" t="str">
        <f ca="1">IFERROR(__xludf.DUMMYFUNCTION("""COMPUTED_VALUE"""),"Pyro")</f>
        <v>Pyro</v>
      </c>
      <c r="D48" s="4" t="str">
        <f ca="1">IFERROR(__xludf.DUMMYFUNCTION("""COMPUTED_VALUE"""),"Sino")</f>
        <v>Sino</v>
      </c>
      <c r="E48" s="4" t="str">
        <f ca="1">IFERROR(__xludf.DUMMYFUNCTION("""COMPUTED_VALUE"""),"Anky")</f>
        <v>Anky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tr">
        <f ca="1">IFERROR(__xludf.DUMMYFUNCTION("""COMPUTED_VALUE"""),"RapNess")</f>
        <v>RapNess</v>
      </c>
      <c r="B49" s="4" t="str">
        <f ca="1">IFERROR(__xludf.DUMMYFUNCTION("""COMPUTED_VALUE"""),"DracoHunter")</f>
        <v>DracoHunter</v>
      </c>
      <c r="C49" s="4" t="str">
        <f ca="1">IFERROR(__xludf.DUMMYFUNCTION("""COMPUTED_VALUE"""),"Woolly Mammoth")</f>
        <v>Woolly Mammoth</v>
      </c>
      <c r="D49" s="4" t="str">
        <f ca="1">IFERROR(__xludf.DUMMYFUNCTION("""COMPUTED_VALUE"""),"Carbo (turtle)")</f>
        <v>Carbo (turtle)</v>
      </c>
      <c r="E49" s="4" t="str">
        <f ca="1">IFERROR(__xludf.DUMMYFUNCTION("""COMPUTED_VALUE"""),"Erlik g2 (rare)")</f>
        <v>Erlik g2 (rare)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tr">
        <f ca="1">IFERROR(__xludf.DUMMYFUNCTION("""COMPUTED_VALUE"""),"BeautySKY ")</f>
        <v xml:space="preserve">BeautySKY </v>
      </c>
      <c r="B50" s="4" t="str">
        <f ca="1">IFERROR(__xludf.DUMMYFUNCTION("""COMPUTED_VALUE"""),"DracoHunter")</f>
        <v>DracoHunter</v>
      </c>
      <c r="C50" s="4" t="str">
        <f ca="1">IFERROR(__xludf.DUMMYFUNCTION("""COMPUTED_VALUE"""),"TRex")</f>
        <v>TRex</v>
      </c>
      <c r="D50" s="4" t="str">
        <f ca="1">IFERROR(__xludf.DUMMYFUNCTION("""COMPUTED_VALUE"""),"Bary g2 (rare)")</f>
        <v>Bary g2 (rare)</v>
      </c>
      <c r="E50" s="4" t="str">
        <f ca="1">IFERROR(__xludf.DUMMYFUNCTION("""COMPUTED_VALUE"""),"Sino")</f>
        <v>Sino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tr">
        <f ca="1">IFERROR(__xludf.DUMMYFUNCTION("""COMPUTED_VALUE"""),"SteadyGame")</f>
        <v>SteadyGame</v>
      </c>
      <c r="B51" s="4" t="str">
        <f ca="1">IFERROR(__xludf.DUMMYFUNCTION("""COMPUTED_VALUE"""),"DracoHunter")</f>
        <v>DracoHunter</v>
      </c>
      <c r="C51" s="4" t="str">
        <f ca="1">IFERROR(__xludf.DUMMYFUNCTION("""COMPUTED_VALUE"""),"Quetz")</f>
        <v>Quetz</v>
      </c>
      <c r="D51" s="4" t="str">
        <f ca="1">IFERROR(__xludf.DUMMYFUNCTION("""COMPUTED_VALUE"""),"Grypo")</f>
        <v>Grypo</v>
      </c>
      <c r="E51" s="4" t="str">
        <f ca="1">IFERROR(__xludf.DUMMYFUNCTION("""COMPUTED_VALUE"""),"Arambo")</f>
        <v>Arambo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tr">
        <f ca="1">IFERROR(__xludf.DUMMYFUNCTION("""COMPUTED_VALUE"""),"Nikokeglen")</f>
        <v>Nikokeglen</v>
      </c>
      <c r="B52" s="4" t="str">
        <f ca="1">IFERROR(__xludf.DUMMYFUNCTION("""COMPUTED_VALUE"""),"DracoHunter")</f>
        <v>DracoHunter</v>
      </c>
      <c r="C52" s="4" t="str">
        <f ca="1">IFERROR(__xludf.DUMMYFUNCTION("""COMPUTED_VALUE"""),"Bary g2 (rare)")</f>
        <v>Bary g2 (rare)</v>
      </c>
      <c r="D52" s="4" t="str">
        <f ca="1">IFERROR(__xludf.DUMMYFUNCTION("""COMPUTED_VALUE"""),"Dime")</f>
        <v>Dime</v>
      </c>
      <c r="E52" s="4" t="str">
        <f ca="1">IFERROR(__xludf.DUMMYFUNCTION("""COMPUTED_VALUE"""),"TRex")</f>
        <v>TRex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tr">
        <f ca="1">IFERROR(__xludf.DUMMYFUNCTION("""COMPUTED_VALUE"""),"Wonderfull7193")</f>
        <v>Wonderfull7193</v>
      </c>
      <c r="B53" s="4" t="str">
        <f ca="1">IFERROR(__xludf.DUMMYFUNCTION("""COMPUTED_VALUE"""),"DracoHunter")</f>
        <v>DracoHunter</v>
      </c>
      <c r="C53" s="4" t="str">
        <f ca="1">IFERROR(__xludf.DUMMYFUNCTION("""COMPUTED_VALUE"""),"TRex")</f>
        <v>TRex</v>
      </c>
      <c r="D53" s="4" t="str">
        <f ca="1">IFERROR(__xludf.DUMMYFUNCTION("""COMPUTED_VALUE"""),"Anky")</f>
        <v>Anky</v>
      </c>
      <c r="E53" s="4" t="str">
        <f ca="1">IFERROR(__xludf.DUMMYFUNCTION("""COMPUTED_VALUE"""),"Argentino")</f>
        <v>Argentino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tr">
        <f ca="1">IFERROR(__xludf.DUMMYFUNCTION("""COMPUTED_VALUE"""),"Foxon8")</f>
        <v>Foxon8</v>
      </c>
      <c r="B54" s="4" t="str">
        <f ca="1">IFERROR(__xludf.DUMMYFUNCTION("""COMPUTED_VALUE"""),"DracoHunter")</f>
        <v>DracoHunter</v>
      </c>
      <c r="C54" s="4" t="str">
        <f ca="1">IFERROR(__xludf.DUMMYFUNCTION("""COMPUTED_VALUE"""),"Woolly Mammoth")</f>
        <v>Woolly Mammoth</v>
      </c>
      <c r="D54" s="4" t="str">
        <f ca="1">IFERROR(__xludf.DUMMYFUNCTION("""COMPUTED_VALUE"""),"Woolly Rhino")</f>
        <v>Woolly Rhino</v>
      </c>
      <c r="E54" s="4" t="str">
        <f ca="1">IFERROR(__xludf.DUMMYFUNCTION("""COMPUTED_VALUE"""),"Irri")</f>
        <v>Irri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 t="str">
        <f ca="1">IFERROR(__xludf.DUMMYFUNCTION("""COMPUTED_VALUE"""),"Foxon88")</f>
        <v>Foxon88</v>
      </c>
      <c r="B55" s="4" t="str">
        <f ca="1">IFERROR(__xludf.DUMMYFUNCTION("""COMPUTED_VALUE"""),"DracoHunter")</f>
        <v>DracoHunter</v>
      </c>
      <c r="C55" s="4" t="str">
        <f ca="1">IFERROR(__xludf.DUMMYFUNCTION("""COMPUTED_VALUE"""),"Brachi")</f>
        <v>Brachi</v>
      </c>
      <c r="D55" s="4" t="str">
        <f ca="1">IFERROR(__xludf.DUMMYFUNCTION("""COMPUTED_VALUE"""),"Argentino")</f>
        <v>Argentino</v>
      </c>
      <c r="E55" s="4" t="str">
        <f ca="1">IFERROR(__xludf.DUMMYFUNCTION("""COMPUTED_VALUE"""),"Woolly Mammoth")</f>
        <v>Woolly Mammoth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 t="str">
        <f ca="1">IFERROR(__xludf.DUMMYFUNCTION("""COMPUTED_VALUE"""),"Neversaynether")</f>
        <v>Neversaynether</v>
      </c>
      <c r="B56" s="4" t="str">
        <f ca="1">IFERROR(__xludf.DUMMYFUNCTION("""COMPUTED_VALUE"""),"DracoHunter")</f>
        <v>DracoHunter</v>
      </c>
      <c r="C56" s="4" t="str">
        <f ca="1">IFERROR(__xludf.DUMMYFUNCTION("""COMPUTED_VALUE"""),"Sino")</f>
        <v>Sino</v>
      </c>
      <c r="D56" s="4" t="str">
        <f ca="1">IFERROR(__xludf.DUMMYFUNCTION("""COMPUTED_VALUE"""),"Erlik (epic)")</f>
        <v>Erlik (epic)</v>
      </c>
      <c r="E56" s="4" t="str">
        <f ca="1">IFERROR(__xludf.DUMMYFUNCTION("""COMPUTED_VALUE"""),"TRex")</f>
        <v>TRex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tr">
        <f ca="1">IFERROR(__xludf.DUMMYFUNCTION("""COMPUTED_VALUE"""),"DivaDinoDestroy ")</f>
        <v xml:space="preserve">DivaDinoDestroy </v>
      </c>
      <c r="B57" s="4" t="str">
        <f ca="1">IFERROR(__xludf.DUMMYFUNCTION("""COMPUTED_VALUE"""),"DracoHunter")</f>
        <v>DracoHunter</v>
      </c>
      <c r="C57" s="4" t="str">
        <f ca="1">IFERROR(__xludf.DUMMYFUNCTION("""COMPUTED_VALUE"""),"Allo g2 (epic)")</f>
        <v>Allo g2 (epic)</v>
      </c>
      <c r="D57" s="4" t="str">
        <f ca="1">IFERROR(__xludf.DUMMYFUNCTION("""COMPUTED_VALUE"""),"Sino")</f>
        <v>Sino</v>
      </c>
      <c r="E57" s="4" t="str">
        <f ca="1">IFERROR(__xludf.DUMMYFUNCTION("""COMPUTED_VALUE"""),"TRex")</f>
        <v>TRex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 t="str">
        <f ca="1">IFERROR(__xludf.DUMMYFUNCTION("""COMPUTED_VALUE"""),"Lukas")</f>
        <v>Lukas</v>
      </c>
      <c r="B58" s="4" t="str">
        <f ca="1">IFERROR(__xludf.DUMMYFUNCTION("""COMPUTED_VALUE"""),"DracoHunter")</f>
        <v>DracoHunter</v>
      </c>
      <c r="C58" s="4" t="str">
        <f ca="1">IFERROR(__xludf.DUMMYFUNCTION("""COMPUTED_VALUE"""),"Brachi")</f>
        <v>Brachi</v>
      </c>
      <c r="D58" s="4" t="str">
        <f ca="1">IFERROR(__xludf.DUMMYFUNCTION("""COMPUTED_VALUE"""),"Pyro")</f>
        <v>Pyro</v>
      </c>
      <c r="E58" s="4" t="str">
        <f ca="1">IFERROR(__xludf.DUMMYFUNCTION("""COMPUTED_VALUE"""),"Woolly Mammoth")</f>
        <v>Woolly Mammoth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tr">
        <f ca="1">IFERROR(__xludf.DUMMYFUNCTION("""COMPUTED_VALUE"""),"Junhao")</f>
        <v>Junhao</v>
      </c>
      <c r="B59" s="4" t="str">
        <f ca="1">IFERROR(__xludf.DUMMYFUNCTION("""COMPUTED_VALUE"""),"DracoHunter")</f>
        <v>DracoHunter</v>
      </c>
      <c r="C59" s="4" t="str">
        <f ca="1">IFERROR(__xludf.DUMMYFUNCTION("""COMPUTED_VALUE"""),"Erlik (epic)")</f>
        <v>Erlik (epic)</v>
      </c>
      <c r="D59" s="4" t="str">
        <f ca="1">IFERROR(__xludf.DUMMYFUNCTION("""COMPUTED_VALUE"""),"TRex")</f>
        <v>TRex</v>
      </c>
      <c r="E59" s="4" t="str">
        <f ca="1">IFERROR(__xludf.DUMMYFUNCTION("""COMPUTED_VALUE"""),"Secodonto")</f>
        <v>Secodonto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 t="str">
        <f ca="1">IFERROR(__xludf.DUMMYFUNCTION("""COMPUTED_VALUE"""),"ConnorsaurusRex ")</f>
        <v xml:space="preserve">ConnorsaurusRex </v>
      </c>
      <c r="B60" s="4" t="str">
        <f ca="1">IFERROR(__xludf.DUMMYFUNCTION("""COMPUTED_VALUE"""),"DracoHunter")</f>
        <v>DracoHunter</v>
      </c>
      <c r="C60" s="4" t="str">
        <f ca="1">IFERROR(__xludf.DUMMYFUNCTION("""COMPUTED_VALUE"""),"Blue")</f>
        <v>Blue</v>
      </c>
      <c r="D60" s="4" t="str">
        <f ca="1">IFERROR(__xludf.DUMMYFUNCTION("""COMPUTED_VALUE"""),"Echo")</f>
        <v>Echo</v>
      </c>
      <c r="E60" s="4" t="str">
        <f ca="1">IFERROR(__xludf.DUMMYFUNCTION("""COMPUTED_VALUE"""),"Argentino")</f>
        <v>Argentino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 t="str">
        <f ca="1">IFERROR(__xludf.DUMMYFUNCTION("""COMPUTED_VALUE"""),"Wendiceritops ")</f>
        <v xml:space="preserve">Wendiceritops </v>
      </c>
      <c r="B61" s="4" t="str">
        <f ca="1">IFERROR(__xludf.DUMMYFUNCTION("""COMPUTED_VALUE"""),"DracoHunter")</f>
        <v>DracoHunter</v>
      </c>
      <c r="C61" s="4" t="str">
        <f ca="1">IFERROR(__xludf.DUMMYFUNCTION("""COMPUTED_VALUE"""),"Dime")</f>
        <v>Dime</v>
      </c>
      <c r="D61" s="4" t="str">
        <f ca="1">IFERROR(__xludf.DUMMYFUNCTION("""COMPUTED_VALUE"""),"Blue")</f>
        <v>Blue</v>
      </c>
      <c r="E61" s="4" t="str">
        <f ca="1">IFERROR(__xludf.DUMMYFUNCTION("""COMPUTED_VALUE"""),"Argentino")</f>
        <v>Argentino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 t="str">
        <f ca="1">IFERROR(__xludf.DUMMYFUNCTION("""COMPUTED_VALUE"""),"VolcanoDon ")</f>
        <v xml:space="preserve">VolcanoDon </v>
      </c>
      <c r="B62" s="4" t="str">
        <f ca="1">IFERROR(__xludf.DUMMYFUNCTION("""COMPUTED_VALUE"""),"DracoHunter")</f>
        <v>DracoHunter</v>
      </c>
      <c r="C62" s="4" t="str">
        <f ca="1">IFERROR(__xludf.DUMMYFUNCTION("""COMPUTED_VALUE"""),"Carbo (turtle)")</f>
        <v>Carbo (turtle)</v>
      </c>
      <c r="D62" s="4" t="str">
        <f ca="1">IFERROR(__xludf.DUMMYFUNCTION("""COMPUTED_VALUE"""),"Echo")</f>
        <v>Echo</v>
      </c>
      <c r="E62" s="4" t="str">
        <f ca="1">IFERROR(__xludf.DUMMYFUNCTION("""COMPUTED_VALUE"""),"Dime")</f>
        <v>Dime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 t="str">
        <f ca="1">IFERROR(__xludf.DUMMYFUNCTION("""COMPUTED_VALUE"""),"IcanBeatU")</f>
        <v>IcanBeatU</v>
      </c>
      <c r="B63" s="4" t="str">
        <f ca="1">IFERROR(__xludf.DUMMYFUNCTION("""COMPUTED_VALUE"""),"DracoHunter")</f>
        <v>DracoHunter</v>
      </c>
      <c r="C63" s="4" t="str">
        <f ca="1">IFERROR(__xludf.DUMMYFUNCTION("""COMPUTED_VALUE"""),"Dime")</f>
        <v>Dime</v>
      </c>
      <c r="D63" s="4" t="str">
        <f ca="1">IFERROR(__xludf.DUMMYFUNCTION("""COMPUTED_VALUE"""),"Blue")</f>
        <v>Blue</v>
      </c>
      <c r="E63" s="4" t="str">
        <f ca="1">IFERROR(__xludf.DUMMYFUNCTION("""COMPUTED_VALUE"""),"Argentino")</f>
        <v>Argentino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 t="str">
        <f ca="1">IFERROR(__xludf.DUMMYFUNCTION("""COMPUTED_VALUE"""),"Spicarona")</f>
        <v>Spicarona</v>
      </c>
      <c r="B64" s="4" t="str">
        <f ca="1">IFERROR(__xludf.DUMMYFUNCTION("""COMPUTED_VALUE"""),"DracoHunter")</f>
        <v>DracoHunter</v>
      </c>
      <c r="C64" s="4" t="str">
        <f ca="1">IFERROR(__xludf.DUMMYFUNCTION("""COMPUTED_VALUE"""),"Bary g2 (rare)")</f>
        <v>Bary g2 (rare)</v>
      </c>
      <c r="D64" s="4" t="str">
        <f ca="1">IFERROR(__xludf.DUMMYFUNCTION("""COMPUTED_VALUE"""),"Pteranodon")</f>
        <v>Pteranodon</v>
      </c>
      <c r="E64" s="4" t="str">
        <f ca="1">IFERROR(__xludf.DUMMYFUNCTION("""COMPUTED_VALUE"""),"Irri")</f>
        <v>Irri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 t="str">
        <f ca="1">IFERROR(__xludf.DUMMYFUNCTION("""COMPUTED_VALUE"""),"Smiley")</f>
        <v>Smiley</v>
      </c>
      <c r="B65" s="4" t="str">
        <f ca="1">IFERROR(__xludf.DUMMYFUNCTION("""COMPUTED_VALUE"""),"DracoHunter")</f>
        <v>DracoHunter</v>
      </c>
      <c r="C65" s="4" t="str">
        <f ca="1">IFERROR(__xludf.DUMMYFUNCTION("""COMPUTED_VALUE"""),"Woolly Mammoth")</f>
        <v>Woolly Mammoth</v>
      </c>
      <c r="D65" s="4" t="str">
        <f ca="1">IFERROR(__xludf.DUMMYFUNCTION("""COMPUTED_VALUE"""),"Woolly Rhino")</f>
        <v>Woolly Rhino</v>
      </c>
      <c r="E65" s="4" t="str">
        <f ca="1">IFERROR(__xludf.DUMMYFUNCTION("""COMPUTED_VALUE"""),"Baja")</f>
        <v>Baja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 t="str">
        <f ca="1">IFERROR(__xludf.DUMMYFUNCTION("""COMPUTED_VALUE"""),"PixieChic")</f>
        <v>PixieChic</v>
      </c>
      <c r="B66" s="4" t="str">
        <f ca="1">IFERROR(__xludf.DUMMYFUNCTION("""COMPUTED_VALUE"""),"DracoHunter")</f>
        <v>DracoHunter</v>
      </c>
      <c r="C66" s="4" t="str">
        <f ca="1">IFERROR(__xludf.DUMMYFUNCTION("""COMPUTED_VALUE"""),"Baja")</f>
        <v>Baja</v>
      </c>
      <c r="D66" s="4" t="str">
        <f ca="1">IFERROR(__xludf.DUMMYFUNCTION("""COMPUTED_VALUE"""),"Sino")</f>
        <v>Sino</v>
      </c>
      <c r="E66" s="4" t="str">
        <f ca="1">IFERROR(__xludf.DUMMYFUNCTION("""COMPUTED_VALUE"""),"Blue")</f>
        <v>Blue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1" t="str">
        <f ca="1">IFERROR(__xludf.DUMMYFUNCTION("""COMPUTED_VALUE"""),"GentryDyson")</f>
        <v>GentryDyson</v>
      </c>
      <c r="B67" s="1" t="str">
        <f ca="1">IFERROR(__xludf.DUMMYFUNCTION("""COMPUTED_VALUE"""),"DracoHunter")</f>
        <v>DracoHunter</v>
      </c>
      <c r="C67" s="1" t="str">
        <f ca="1">IFERROR(__xludf.DUMMYFUNCTION("""COMPUTED_VALUE"""),"Blue")</f>
        <v>Blue</v>
      </c>
      <c r="D67" s="1" t="str">
        <f ca="1">IFERROR(__xludf.DUMMYFUNCTION("""COMPUTED_VALUE"""),"Pteranodon")</f>
        <v>Pteranodon</v>
      </c>
      <c r="E67" s="1" t="str">
        <f ca="1">IFERROR(__xludf.DUMMYFUNCTION("""COMPUTED_VALUE"""),"Brachi")</f>
        <v>Brachi</v>
      </c>
    </row>
    <row r="68" spans="1:26">
      <c r="A68" s="1" t="str">
        <f ca="1">IFERROR(__xludf.DUMMYFUNCTION("""COMPUTED_VALUE"""),"Spicarona")</f>
        <v>Spicarona</v>
      </c>
      <c r="B68" s="1" t="str">
        <f ca="1">IFERROR(__xludf.DUMMYFUNCTION("""COMPUTED_VALUE"""),"DracoHunter")</f>
        <v>DracoHunter</v>
      </c>
      <c r="C68" s="1" t="str">
        <f ca="1">IFERROR(__xludf.DUMMYFUNCTION("""COMPUTED_VALUE"""),"Dime")</f>
        <v>Dime</v>
      </c>
      <c r="D68" s="1" t="str">
        <f ca="1">IFERROR(__xludf.DUMMYFUNCTION("""COMPUTED_VALUE"""),"Bary g2 (rare)")</f>
        <v>Bary g2 (rare)</v>
      </c>
      <c r="E68" s="1" t="str">
        <f ca="1">IFERROR(__xludf.DUMMYFUNCTION("""COMPUTED_VALUE"""),"Diplod")</f>
        <v>Diplod</v>
      </c>
    </row>
    <row r="69" spans="1:26">
      <c r="A69" s="1" t="str">
        <f ca="1">IFERROR(__xludf.DUMMYFUNCTION("""COMPUTED_VALUE"""),"RememberTYaj")</f>
        <v>RememberTYaj</v>
      </c>
      <c r="B69" s="1" t="str">
        <f ca="1">IFERROR(__xludf.DUMMYFUNCTION("""COMPUTED_VALUE"""),"DracoHunter")</f>
        <v>DracoHunter</v>
      </c>
      <c r="C69" s="1" t="str">
        <f ca="1">IFERROR(__xludf.DUMMYFUNCTION("""COMPUTED_VALUE"""),"Blue")</f>
        <v>Blue</v>
      </c>
      <c r="D69" s="1" t="str">
        <f ca="1">IFERROR(__xludf.DUMMYFUNCTION("""COMPUTED_VALUE"""),"Quetz")</f>
        <v>Quetz</v>
      </c>
      <c r="E69" s="1" t="str">
        <f ca="1">IFERROR(__xludf.DUMMYFUNCTION("""COMPUTED_VALUE"""),"Argentino")</f>
        <v>Argentino</v>
      </c>
    </row>
    <row r="70" spans="1:26">
      <c r="A70" s="1" t="str">
        <f ca="1">IFERROR(__xludf.DUMMYFUNCTION("""COMPUTED_VALUE"""),"Smiley")</f>
        <v>Smiley</v>
      </c>
      <c r="B70" s="1" t="str">
        <f ca="1">IFERROR(__xludf.DUMMYFUNCTION("""COMPUTED_VALUE"""),"DracoHunter")</f>
        <v>DracoHunter</v>
      </c>
      <c r="C70" s="1" t="str">
        <f ca="1">IFERROR(__xludf.DUMMYFUNCTION("""COMPUTED_VALUE"""),"Woolly Mammoth")</f>
        <v>Woolly Mammoth</v>
      </c>
      <c r="D70" s="1" t="str">
        <f ca="1">IFERROR(__xludf.DUMMYFUNCTION("""COMPUTED_VALUE"""),"Baja")</f>
        <v>Baja</v>
      </c>
      <c r="E70" s="1" t="str">
        <f ca="1">IFERROR(__xludf.DUMMYFUNCTION("""COMPUTED_VALUE"""),"Irri")</f>
        <v>Irri</v>
      </c>
    </row>
    <row r="71" spans="1:26">
      <c r="A71" s="1" t="str">
        <f ca="1">IFERROR(__xludf.DUMMYFUNCTION("""COMPUTED_VALUE"""),"SWA")</f>
        <v>SWA</v>
      </c>
      <c r="B71" s="1" t="str">
        <f ca="1">IFERROR(__xludf.DUMMYFUNCTION("""COMPUTED_VALUE"""),"DracoHunter")</f>
        <v>DracoHunter</v>
      </c>
      <c r="C71" s="1" t="str">
        <f ca="1">IFERROR(__xludf.DUMMYFUNCTION("""COMPUTED_VALUE"""),"Brachi")</f>
        <v>Brachi</v>
      </c>
      <c r="D71" s="1" t="str">
        <f ca="1">IFERROR(__xludf.DUMMYFUNCTION("""COMPUTED_VALUE"""),"Argentino")</f>
        <v>Argentino</v>
      </c>
      <c r="E71" s="1" t="str">
        <f ca="1">IFERROR(__xludf.DUMMYFUNCTION("""COMPUTED_VALUE"""),"Secodonto")</f>
        <v>Secodonto</v>
      </c>
    </row>
    <row r="72" spans="1:26">
      <c r="A72" s="1" t="str">
        <f ca="1">IFERROR(__xludf.DUMMYFUNCTION("""COMPUTED_VALUE"""),"Nikokeglen")</f>
        <v>Nikokeglen</v>
      </c>
      <c r="B72" s="1" t="str">
        <f ca="1">IFERROR(__xludf.DUMMYFUNCTION("""COMPUTED_VALUE"""),"DracoHunter")</f>
        <v>DracoHunter</v>
      </c>
      <c r="C72" s="1" t="str">
        <f ca="1">IFERROR(__xludf.DUMMYFUNCTION("""COMPUTED_VALUE"""),"TRex")</f>
        <v>TRex</v>
      </c>
      <c r="D72" s="1" t="str">
        <f ca="1">IFERROR(__xludf.DUMMYFUNCTION("""COMPUTED_VALUE"""),"Argentino")</f>
        <v>Argentino</v>
      </c>
      <c r="E72" s="1" t="str">
        <f ca="1">IFERROR(__xludf.DUMMYFUNCTION("""COMPUTED_VALUE"""),"Quetz")</f>
        <v>Quetz</v>
      </c>
    </row>
    <row r="73" spans="1:26">
      <c r="A73" s="1" t="str">
        <f ca="1">IFERROR(__xludf.DUMMYFUNCTION("""COMPUTED_VALUE"""),"Jake")</f>
        <v>Jake</v>
      </c>
      <c r="B73" s="1" t="str">
        <f ca="1">IFERROR(__xludf.DUMMYFUNCTION("""COMPUTED_VALUE"""),"DracoHunter")</f>
        <v>DracoHunter</v>
      </c>
      <c r="C73" s="1" t="str">
        <f ca="1">IFERROR(__xludf.DUMMYFUNCTION("""COMPUTED_VALUE"""),"Woolly Rhino")</f>
        <v>Woolly Rhino</v>
      </c>
      <c r="D73" s="1" t="str">
        <f ca="1">IFERROR(__xludf.DUMMYFUNCTION("""COMPUTED_VALUE"""),"Quetz")</f>
        <v>Quetz</v>
      </c>
      <c r="E73" s="1" t="str">
        <f ca="1">IFERROR(__xludf.DUMMYFUNCTION("""COMPUTED_VALUE"""),"Baja")</f>
        <v>Baja</v>
      </c>
    </row>
    <row r="74" spans="1:26">
      <c r="A74" s="1" t="str">
        <f ca="1">IFERROR(__xludf.DUMMYFUNCTION("""COMPUTED_VALUE"""),"LancashireHotpot")</f>
        <v>LancashireHotpot</v>
      </c>
      <c r="B74" s="1" t="str">
        <f ca="1">IFERROR(__xludf.DUMMYFUNCTION("""COMPUTED_VALUE"""),"DracoHunter")</f>
        <v>DracoHunter</v>
      </c>
      <c r="C74" s="1" t="str">
        <f ca="1">IFERROR(__xludf.DUMMYFUNCTION("""COMPUTED_VALUE"""),"Quetz")</f>
        <v>Quetz</v>
      </c>
      <c r="D74" s="1" t="str">
        <f ca="1">IFERROR(__xludf.DUMMYFUNCTION("""COMPUTED_VALUE"""),"Anky")</f>
        <v>Anky</v>
      </c>
      <c r="E74" s="1" t="str">
        <f ca="1">IFERROR(__xludf.DUMMYFUNCTION("""COMPUTED_VALUE"""),"Dime")</f>
        <v>Dime</v>
      </c>
    </row>
    <row r="75" spans="1:26">
      <c r="A75" s="1" t="str">
        <f ca="1">IFERROR(__xludf.DUMMYFUNCTION("""COMPUTED_VALUE"""),"Neversaynether")</f>
        <v>Neversaynether</v>
      </c>
      <c r="B75" s="1" t="str">
        <f ca="1">IFERROR(__xludf.DUMMYFUNCTION("""COMPUTED_VALUE"""),"DracoHunter")</f>
        <v>DracoHunter</v>
      </c>
      <c r="C75" s="1" t="str">
        <f ca="1">IFERROR(__xludf.DUMMYFUNCTION("""COMPUTED_VALUE"""),"Sino")</f>
        <v>Sino</v>
      </c>
      <c r="D75" s="1" t="str">
        <f ca="1">IFERROR(__xludf.DUMMYFUNCTION("""COMPUTED_VALUE"""),"Erlik (epic)")</f>
        <v>Erlik (epic)</v>
      </c>
      <c r="E75" s="1" t="str">
        <f ca="1">IFERROR(__xludf.DUMMYFUNCTION("""COMPUTED_VALUE"""),"TRex")</f>
        <v>TRex</v>
      </c>
    </row>
    <row r="76" spans="1:26">
      <c r="A76" s="1" t="str">
        <f ca="1">IFERROR(__xludf.DUMMYFUNCTION("""COMPUTED_VALUE"""),"Jonna")</f>
        <v>Jonna</v>
      </c>
      <c r="B76" s="1" t="str">
        <f ca="1">IFERROR(__xludf.DUMMYFUNCTION("""COMPUTED_VALUE"""),"DracoHunter")</f>
        <v>DracoHunter</v>
      </c>
      <c r="C76" s="1" t="str">
        <f ca="1">IFERROR(__xludf.DUMMYFUNCTION("""COMPUTED_VALUE"""),"Argentino")</f>
        <v>Argentino</v>
      </c>
      <c r="D76" s="1" t="str">
        <f ca="1">IFERROR(__xludf.DUMMYFUNCTION("""COMPUTED_VALUE"""),"Quetz")</f>
        <v>Quetz</v>
      </c>
      <c r="E76" s="1" t="str">
        <f ca="1">IFERROR(__xludf.DUMMYFUNCTION("""COMPUTED_VALUE"""),"Carbo (turtle)")</f>
        <v>Carbo (turtle)</v>
      </c>
    </row>
    <row r="77" spans="1:26">
      <c r="A77" s="1" t="str">
        <f ca="1">IFERROR(__xludf.DUMMYFUNCTION("""COMPUTED_VALUE"""),"CT3030")</f>
        <v>CT3030</v>
      </c>
      <c r="B77" s="1" t="str">
        <f ca="1">IFERROR(__xludf.DUMMYFUNCTION("""COMPUTED_VALUE"""),"DracoHunter")</f>
        <v>DracoHunter</v>
      </c>
      <c r="C77" s="1" t="str">
        <f ca="1">IFERROR(__xludf.DUMMYFUNCTION("""COMPUTED_VALUE"""),"Irri")</f>
        <v>Irri</v>
      </c>
      <c r="D77" s="1" t="str">
        <f ca="1">IFERROR(__xludf.DUMMYFUNCTION("""COMPUTED_VALUE"""),"Grypo")</f>
        <v>Grypo</v>
      </c>
      <c r="E77" s="1" t="str">
        <f ca="1">IFERROR(__xludf.DUMMYFUNCTION("""COMPUTED_VALUE"""),"Brachi")</f>
        <v>Brachi</v>
      </c>
    </row>
    <row r="78" spans="1:26">
      <c r="A78" s="1" t="str">
        <f ca="1">IFERROR(__xludf.DUMMYFUNCTION("""COMPUTED_VALUE"""),"PixieChic")</f>
        <v>PixieChic</v>
      </c>
      <c r="B78" s="1" t="str">
        <f ca="1">IFERROR(__xludf.DUMMYFUNCTION("""COMPUTED_VALUE"""),"DracoHunter")</f>
        <v>DracoHunter</v>
      </c>
      <c r="C78" s="1" t="str">
        <f ca="1">IFERROR(__xludf.DUMMYFUNCTION("""COMPUTED_VALUE"""),"Sino")</f>
        <v>Sino</v>
      </c>
      <c r="D78" s="1" t="str">
        <f ca="1">IFERROR(__xludf.DUMMYFUNCTION("""COMPUTED_VALUE"""),"Woolly Mammoth")</f>
        <v>Woolly Mammoth</v>
      </c>
      <c r="E78" s="1" t="str">
        <f ca="1">IFERROR(__xludf.DUMMYFUNCTION("""COMPUTED_VALUE"""),"")</f>
        <v/>
      </c>
    </row>
    <row r="79" spans="1:26">
      <c r="A79" s="1" t="str">
        <f ca="1">IFERROR(__xludf.DUMMYFUNCTION("""COMPUTED_VALUE"""),"StupendousMan")</f>
        <v>StupendousMan</v>
      </c>
      <c r="B79" s="1" t="str">
        <f ca="1">IFERROR(__xludf.DUMMYFUNCTION("""COMPUTED_VALUE"""),"DracoHunter")</f>
        <v>DracoHunter</v>
      </c>
      <c r="C79" s="1" t="str">
        <f ca="1">IFERROR(__xludf.DUMMYFUNCTION("""COMPUTED_VALUE"""),"Carbo (turtle)")</f>
        <v>Carbo (turtle)</v>
      </c>
      <c r="D79" s="1" t="str">
        <f ca="1">IFERROR(__xludf.DUMMYFUNCTION("""COMPUTED_VALUE"""),"Blue")</f>
        <v>Blue</v>
      </c>
      <c r="E79" s="1" t="str">
        <f ca="1">IFERROR(__xludf.DUMMYFUNCTION("""COMPUTED_VALUE"""),"TRex")</f>
        <v>TRex</v>
      </c>
    </row>
    <row r="80" spans="1:26">
      <c r="A80" s="1" t="str">
        <f ca="1">IFERROR(__xludf.DUMMYFUNCTION("""COMPUTED_VALUE"""),"Zannyyy")</f>
        <v>Zannyyy</v>
      </c>
      <c r="B80" s="1" t="str">
        <f ca="1">IFERROR(__xludf.DUMMYFUNCTION("""COMPUTED_VALUE"""),"DracoHunter")</f>
        <v>DracoHunter</v>
      </c>
      <c r="C80" s="1" t="str">
        <f ca="1">IFERROR(__xludf.DUMMYFUNCTION("""COMPUTED_VALUE"""),"Irri")</f>
        <v>Irri</v>
      </c>
      <c r="D80" s="1" t="str">
        <f ca="1">IFERROR(__xludf.DUMMYFUNCTION("""COMPUTED_VALUE"""),"Brachi")</f>
        <v>Brachi</v>
      </c>
      <c r="E80" s="1" t="str">
        <f ca="1">IFERROR(__xludf.DUMMYFUNCTION("""COMPUTED_VALUE"""),"Grypo")</f>
        <v>Grypo</v>
      </c>
    </row>
    <row r="81" spans="1:5">
      <c r="A81" s="1" t="str">
        <f ca="1">IFERROR(__xludf.DUMMYFUNCTION("""COMPUTED_VALUE"""),"DivaDinoDestroy ")</f>
        <v xml:space="preserve">DivaDinoDestroy </v>
      </c>
      <c r="B81" s="1" t="str">
        <f ca="1">IFERROR(__xludf.DUMMYFUNCTION("""COMPUTED_VALUE"""),"DracoHunter")</f>
        <v>DracoHunter</v>
      </c>
      <c r="C81" s="1" t="str">
        <f ca="1">IFERROR(__xludf.DUMMYFUNCTION("""COMPUTED_VALUE"""),"Sino")</f>
        <v>Sino</v>
      </c>
      <c r="D81" s="1" t="str">
        <f ca="1">IFERROR(__xludf.DUMMYFUNCTION("""COMPUTED_VALUE"""),"Erlik (epic)")</f>
        <v>Erlik (epic)</v>
      </c>
      <c r="E81" s="1" t="str">
        <f ca="1">IFERROR(__xludf.DUMMYFUNCTION("""COMPUTED_VALUE"""),"TRex")</f>
        <v>TRex</v>
      </c>
    </row>
    <row r="82" spans="1:5">
      <c r="A82" s="1" t="str">
        <f ca="1">IFERROR(__xludf.DUMMYFUNCTION("""COMPUTED_VALUE"""),"BeautySKY ")</f>
        <v xml:space="preserve">BeautySKY </v>
      </c>
      <c r="B82" s="1" t="str">
        <f ca="1">IFERROR(__xludf.DUMMYFUNCTION("""COMPUTED_VALUE"""),"DracoHunter")</f>
        <v>DracoHunter</v>
      </c>
      <c r="C82" s="1" t="str">
        <f ca="1">IFERROR(__xludf.DUMMYFUNCTION("""COMPUTED_VALUE"""),"TRex g2")</f>
        <v>TRex g2</v>
      </c>
      <c r="D82" s="1" t="str">
        <f ca="1">IFERROR(__xludf.DUMMYFUNCTION("""COMPUTED_VALUE"""),"Allo g2 (epic)")</f>
        <v>Allo g2 (epic)</v>
      </c>
      <c r="E82" s="1" t="str">
        <f ca="1">IFERROR(__xludf.DUMMYFUNCTION("""COMPUTED_VALUE"""),"Dime")</f>
        <v>Dime</v>
      </c>
    </row>
    <row r="83" spans="1:5">
      <c r="A83" s="1" t="str">
        <f ca="1">IFERROR(__xludf.DUMMYFUNCTION("""COMPUTED_VALUE"""),"Foxon8")</f>
        <v>Foxon8</v>
      </c>
      <c r="B83" s="1" t="str">
        <f ca="1">IFERROR(__xludf.DUMMYFUNCTION("""COMPUTED_VALUE"""),"DracoHunter")</f>
        <v>DracoHunter</v>
      </c>
      <c r="C83" s="1" t="str">
        <f ca="1">IFERROR(__xludf.DUMMYFUNCTION("""COMPUTED_VALUE"""),"Irri")</f>
        <v>Irri</v>
      </c>
      <c r="D83" s="1" t="str">
        <f ca="1">IFERROR(__xludf.DUMMYFUNCTION("""COMPUTED_VALUE"""),"Grypo")</f>
        <v>Grypo</v>
      </c>
      <c r="E83" s="1" t="str">
        <f ca="1">IFERROR(__xludf.DUMMYFUNCTION("""COMPUTED_VALUE"""),"Brachi")</f>
        <v>Brachi</v>
      </c>
    </row>
    <row r="84" spans="1:5">
      <c r="A84" s="1" t="str">
        <f ca="1">IFERROR(__xludf.DUMMYFUNCTION("""COMPUTED_VALUE"""),"Foxon88")</f>
        <v>Foxon88</v>
      </c>
      <c r="B84" s="1" t="str">
        <f ca="1">IFERROR(__xludf.DUMMYFUNCTION("""COMPUTED_VALUE"""),"DracoHunter")</f>
        <v>DracoHunter</v>
      </c>
      <c r="C84" s="1" t="str">
        <f ca="1">IFERROR(__xludf.DUMMYFUNCTION("""COMPUTED_VALUE"""),"Brachi")</f>
        <v>Brachi</v>
      </c>
      <c r="D84" s="1" t="str">
        <f ca="1">IFERROR(__xludf.DUMMYFUNCTION("""COMPUTED_VALUE"""),"Grypo")</f>
        <v>Grypo</v>
      </c>
      <c r="E84" s="1" t="str">
        <f ca="1">IFERROR(__xludf.DUMMYFUNCTION("""COMPUTED_VALUE"""),"Woolly Rhino")</f>
        <v>Woolly Rhino</v>
      </c>
    </row>
    <row r="85" spans="1:5">
      <c r="A85" s="1" t="str">
        <f ca="1">IFERROR(__xludf.DUMMYFUNCTION("""COMPUTED_VALUE"""),"Cayden")</f>
        <v>Cayden</v>
      </c>
      <c r="B85" s="1" t="str">
        <f ca="1">IFERROR(__xludf.DUMMYFUNCTION("""COMPUTED_VALUE"""),"DracoHunter")</f>
        <v>DracoHunter</v>
      </c>
      <c r="C85" s="1" t="str">
        <f ca="1">IFERROR(__xludf.DUMMYFUNCTION("""COMPUTED_VALUE"""),"Baja")</f>
        <v>Baja</v>
      </c>
      <c r="D85" s="1" t="str">
        <f ca="1">IFERROR(__xludf.DUMMYFUNCTION("""COMPUTED_VALUE"""),"Woolly Mammoth")</f>
        <v>Woolly Mammoth</v>
      </c>
      <c r="E85" s="1" t="str">
        <f ca="1">IFERROR(__xludf.DUMMYFUNCTION("""COMPUTED_VALUE"""),"Draco (rare)")</f>
        <v>Draco (rare)</v>
      </c>
    </row>
    <row r="86" spans="1:5">
      <c r="A86" s="1" t="str">
        <f ca="1">IFERROR(__xludf.DUMMYFUNCTION("""COMPUTED_VALUE"""),"wassup077")</f>
        <v>wassup077</v>
      </c>
      <c r="B86" s="1" t="str">
        <f ca="1">IFERROR(__xludf.DUMMYFUNCTION("""COMPUTED_VALUE"""),"DracoHunter")</f>
        <v>DracoHunter</v>
      </c>
      <c r="C86" s="1" t="str">
        <f ca="1">IFERROR(__xludf.DUMMYFUNCTION("""COMPUTED_VALUE"""),"Elasmotherium (rhino)")</f>
        <v>Elasmotherium (rhino)</v>
      </c>
      <c r="D86" s="1" t="str">
        <f ca="1">IFERROR(__xludf.DUMMYFUNCTION("""COMPUTED_VALUE"""),"Diplod")</f>
        <v>Diplod</v>
      </c>
      <c r="E86" s="1" t="str">
        <f ca="1">IFERROR(__xludf.DUMMYFUNCTION("""COMPUTED_VALUE"""),"Arambo")</f>
        <v>Arambo</v>
      </c>
    </row>
    <row r="87" spans="1:5">
      <c r="A87" s="1" t="str">
        <f ca="1">IFERROR(__xludf.DUMMYFUNCTION("""COMPUTED_VALUE"""),"CT303030")</f>
        <v>CT303030</v>
      </c>
      <c r="B87" s="1" t="str">
        <f ca="1">IFERROR(__xludf.DUMMYFUNCTION("""COMPUTED_VALUE"""),"DracoHunter")</f>
        <v>DracoHunter</v>
      </c>
      <c r="C87" s="1" t="str">
        <f ca="1">IFERROR(__xludf.DUMMYFUNCTION("""COMPUTED_VALUE"""),"Irri")</f>
        <v>Irri</v>
      </c>
      <c r="D87" s="1" t="str">
        <f ca="1">IFERROR(__xludf.DUMMYFUNCTION("""COMPUTED_VALUE"""),"Quetz")</f>
        <v>Quetz</v>
      </c>
      <c r="E87" s="1" t="str">
        <f ca="1">IFERROR(__xludf.DUMMYFUNCTION("""COMPUTED_VALUE"""),"Irri")</f>
        <v>Irri</v>
      </c>
    </row>
    <row r="88" spans="1:5">
      <c r="A88" s="1" t="str">
        <f ca="1">IFERROR(__xludf.DUMMYFUNCTION("""COMPUTED_VALUE"""),"Junhao")</f>
        <v>Junhao</v>
      </c>
      <c r="B88" s="1" t="str">
        <f ca="1">IFERROR(__xludf.DUMMYFUNCTION("""COMPUTED_VALUE"""),"DracoHunter")</f>
        <v>DracoHunter</v>
      </c>
      <c r="C88" s="1" t="str">
        <f ca="1">IFERROR(__xludf.DUMMYFUNCTION("""COMPUTED_VALUE"""),"TRex")</f>
        <v>TRex</v>
      </c>
      <c r="D88" s="1" t="str">
        <f ca="1">IFERROR(__xludf.DUMMYFUNCTION("""COMPUTED_VALUE"""),"Anky")</f>
        <v>Anky</v>
      </c>
      <c r="E88" s="1" t="str">
        <f ca="1">IFERROR(__xludf.DUMMYFUNCTION("""COMPUTED_VALUE"""),"Kentro")</f>
        <v>Kentro</v>
      </c>
    </row>
    <row r="89" spans="1:5">
      <c r="A89" s="1" t="str">
        <f ca="1">IFERROR(__xludf.DUMMYFUNCTION("""COMPUTED_VALUE"""),"Lukas2012")</f>
        <v>Lukas2012</v>
      </c>
      <c r="B89" s="1" t="str">
        <f ca="1">IFERROR(__xludf.DUMMYFUNCTION("""COMPUTED_VALUE"""),"DracoHunter")</f>
        <v>DracoHunter</v>
      </c>
      <c r="C89" s="1" t="str">
        <f ca="1">IFERROR(__xludf.DUMMYFUNCTION("""COMPUTED_VALUE"""),"Brachi")</f>
        <v>Brachi</v>
      </c>
      <c r="D89" s="1" t="str">
        <f ca="1">IFERROR(__xludf.DUMMYFUNCTION("""COMPUTED_VALUE"""),"Anky")</f>
        <v>Anky</v>
      </c>
      <c r="E89" s="1" t="str">
        <f ca="1">IFERROR(__xludf.DUMMYFUNCTION("""COMPUTED_VALUE"""),"Kentro")</f>
        <v>Kentro</v>
      </c>
    </row>
    <row r="90" spans="1:5">
      <c r="A90" s="1" t="str">
        <f ca="1">IFERROR(__xludf.DUMMYFUNCTION("""COMPUTED_VALUE"""),"SteadyGame")</f>
        <v>SteadyGame</v>
      </c>
      <c r="B90" s="1" t="str">
        <f ca="1">IFERROR(__xludf.DUMMYFUNCTION("""COMPUTED_VALUE"""),"DracoHunter")</f>
        <v>DracoHunter</v>
      </c>
      <c r="C90" s="1" t="str">
        <f ca="1">IFERROR(__xludf.DUMMYFUNCTION("""COMPUTED_VALUE"""),"Grypo")</f>
        <v>Grypo</v>
      </c>
      <c r="D90" s="1" t="str">
        <f ca="1">IFERROR(__xludf.DUMMYFUNCTION("""COMPUTED_VALUE"""),"Arambo")</f>
        <v>Arambo</v>
      </c>
      <c r="E90" s="1" t="str">
        <f ca="1">IFERROR(__xludf.DUMMYFUNCTION("""COMPUTED_VALUE"""),"Diplod")</f>
        <v>Diplod</v>
      </c>
    </row>
    <row r="91" spans="1:5">
      <c r="A91" s="1" t="str">
        <f ca="1">IFERROR(__xludf.DUMMYFUNCTION("""COMPUTED_VALUE"""),"Explodo and Finn ")</f>
        <v xml:space="preserve">Explodo and Finn </v>
      </c>
      <c r="B91" s="1" t="str">
        <f ca="1">IFERROR(__xludf.DUMMYFUNCTION("""COMPUTED_VALUE"""),"DracoHunter")</f>
        <v>DracoHunter</v>
      </c>
      <c r="C91" s="1" t="str">
        <f ca="1">IFERROR(__xludf.DUMMYFUNCTION("""COMPUTED_VALUE"""),"Brachi")</f>
        <v>Brachi</v>
      </c>
      <c r="D91" s="1" t="str">
        <f ca="1">IFERROR(__xludf.DUMMYFUNCTION("""COMPUTED_VALUE"""),"Proceratosaurus")</f>
        <v>Proceratosaurus</v>
      </c>
      <c r="E91" s="1" t="str">
        <f ca="1">IFERROR(__xludf.DUMMYFUNCTION("""COMPUTED_VALUE"""),"Quetz")</f>
        <v>Quetz</v>
      </c>
    </row>
    <row r="92" spans="1:5">
      <c r="A92" s="1" t="str">
        <f ca="1">IFERROR(__xludf.DUMMYFUNCTION("""COMPUTED_VALUE"""),"Indiradm")</f>
        <v>Indiradm</v>
      </c>
      <c r="B92" s="1" t="str">
        <f ca="1">IFERROR(__xludf.DUMMYFUNCTION("""COMPUTED_VALUE"""),"DracoHunter")</f>
        <v>DracoHunter</v>
      </c>
      <c r="C92" s="1" t="str">
        <f ca="1">IFERROR(__xludf.DUMMYFUNCTION("""COMPUTED_VALUE"""),"TRex")</f>
        <v>TRex</v>
      </c>
      <c r="D92" s="1" t="str">
        <f ca="1">IFERROR(__xludf.DUMMYFUNCTION("""COMPUTED_VALUE"""),"Brachi")</f>
        <v>Brachi</v>
      </c>
      <c r="E92" s="1" t="str">
        <f ca="1">IFERROR(__xludf.DUMMYFUNCTION("""COMPUTED_VALUE"""),"Maia")</f>
        <v>Maia</v>
      </c>
    </row>
    <row r="93" spans="1:5">
      <c r="A93" s="1" t="str">
        <f ca="1">IFERROR(__xludf.DUMMYFUNCTION("""COMPUTED_VALUE"""),"Waaigirl")</f>
        <v>Waaigirl</v>
      </c>
      <c r="B93" s="1" t="str">
        <f ca="1">IFERROR(__xludf.DUMMYFUNCTION("""COMPUTED_VALUE"""),"DracoHunter")</f>
        <v>DracoHunter</v>
      </c>
      <c r="C93" s="1" t="str">
        <f ca="1">IFERROR(__xludf.DUMMYFUNCTION("""COMPUTED_VALUE"""),"Maia")</f>
        <v>Maia</v>
      </c>
      <c r="D93" s="1" t="str">
        <f ca="1">IFERROR(__xludf.DUMMYFUNCTION("""COMPUTED_VALUE"""),"Elasmotherium (rhino)")</f>
        <v>Elasmotherium (rhino)</v>
      </c>
      <c r="E93" s="1" t="str">
        <f ca="1">IFERROR(__xludf.DUMMYFUNCTION("""COMPUTED_VALUE"""),"Woolly Mammoth")</f>
        <v>Woolly Mammoth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8"/>
  <sheetViews>
    <sheetView workbookViewId="0"/>
  </sheetViews>
  <sheetFormatPr defaultColWidth="14.44140625" defaultRowHeight="15.75" customHeight="1"/>
  <sheetData>
    <row r="1" spans="1:26">
      <c r="A1" s="5" t="str">
        <f ca="1">IFERROR(__xludf.DUMMYFUNCTION("query('Form Responses 1'!B:F,""select * where C = 'DracoHunter2' "",0)"),"Grezlin ")</f>
        <v xml:space="preserve">Grezlin </v>
      </c>
      <c r="B1" s="2" t="str">
        <f ca="1">IFERROR(__xludf.DUMMYFUNCTION("""COMPUTED_VALUE"""),"DracoHunter2")</f>
        <v>DracoHunter2</v>
      </c>
      <c r="C1" s="2" t="str">
        <f ca="1">IFERROR(__xludf.DUMMYFUNCTION("""COMPUTED_VALUE"""),"Carbo (turtle)")</f>
        <v>Carbo (turtle)</v>
      </c>
      <c r="D1" s="2" t="str">
        <f ca="1">IFERROR(__xludf.DUMMYFUNCTION("""COMPUTED_VALUE"""),"Smilo")</f>
        <v>Smilo</v>
      </c>
      <c r="E1" s="2" t="str">
        <f ca="1">IFERROR(__xludf.DUMMYFUNCTION("""COMPUTED_VALUE"""),"Sino")</f>
        <v>Sino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 ca="1">IFERROR(__xludf.DUMMYFUNCTION("""COMPUTED_VALUE"""),"PrincessConsuela ")</f>
        <v xml:space="preserve">PrincessConsuela </v>
      </c>
      <c r="B2" s="2" t="str">
        <f ca="1">IFERROR(__xludf.DUMMYFUNCTION("""COMPUTED_VALUE"""),"DracoHunter2")</f>
        <v>DracoHunter2</v>
      </c>
      <c r="C2" s="2" t="str">
        <f ca="1">IFERROR(__xludf.DUMMYFUNCTION("""COMPUTED_VALUE"""),"Sino")</f>
        <v>Sino</v>
      </c>
      <c r="D2" s="2" t="str">
        <f ca="1">IFERROR(__xludf.DUMMYFUNCTION("""COMPUTED_VALUE"""),"TRex g2")</f>
        <v>TRex g2</v>
      </c>
      <c r="E2" s="2" t="str">
        <f ca="1">IFERROR(__xludf.DUMMYFUNCTION("""COMPUTED_VALUE"""),"Carbo (turtle)")</f>
        <v>Carbo (turtle)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 ca="1">IFERROR(__xludf.DUMMYFUNCTION("""COMPUTED_VALUE"""),"WaaiWaai")</f>
        <v>WaaiWaai</v>
      </c>
      <c r="B3" s="2" t="str">
        <f ca="1">IFERROR(__xludf.DUMMYFUNCTION("""COMPUTED_VALUE"""),"DracoHunter2")</f>
        <v>DracoHunter2</v>
      </c>
      <c r="C3" s="2" t="str">
        <f ca="1">IFERROR(__xludf.DUMMYFUNCTION("""COMPUTED_VALUE"""),"Proceratosaurus")</f>
        <v>Proceratosaurus</v>
      </c>
      <c r="D3" s="2" t="str">
        <f ca="1">IFERROR(__xludf.DUMMYFUNCTION("""COMPUTED_VALUE"""),"Dime")</f>
        <v>Dime</v>
      </c>
      <c r="E3" s="2" t="str">
        <f ca="1">IFERROR(__xludf.DUMMYFUNCTION("""COMPUTED_VALUE"""),"Ornithomimus")</f>
        <v>Ornithomimus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 ca="1">IFERROR(__xludf.DUMMYFUNCTION("""COMPUTED_VALUE"""),"Promo87")</f>
        <v>Promo87</v>
      </c>
      <c r="B4" s="2" t="str">
        <f ca="1">IFERROR(__xludf.DUMMYFUNCTION("""COMPUTED_VALUE"""),"DracoHunter2")</f>
        <v>DracoHunter2</v>
      </c>
      <c r="C4" s="2" t="str">
        <f ca="1">IFERROR(__xludf.DUMMYFUNCTION("""COMPUTED_VALUE"""),"Blue")</f>
        <v>Blue</v>
      </c>
      <c r="D4" s="2" t="str">
        <f ca="1">IFERROR(__xludf.DUMMYFUNCTION("""COMPUTED_VALUE"""),"Carbo (turtle)")</f>
        <v>Carbo (turtle)</v>
      </c>
      <c r="E4" s="2" t="str">
        <f ca="1">IFERROR(__xludf.DUMMYFUNCTION("""COMPUTED_VALUE"""),"Brachi")</f>
        <v>Brachi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 ca="1">IFERROR(__xludf.DUMMYFUNCTION("""COMPUTED_VALUE"""),"Indiradm")</f>
        <v>Indiradm</v>
      </c>
      <c r="B5" s="2" t="str">
        <f ca="1">IFERROR(__xludf.DUMMYFUNCTION("""COMPUTED_VALUE"""),"DracoHunter2")</f>
        <v>DracoHunter2</v>
      </c>
      <c r="C5" s="2" t="str">
        <f ca="1">IFERROR(__xludf.DUMMYFUNCTION("""COMPUTED_VALUE"""),"TRex")</f>
        <v>TRex</v>
      </c>
      <c r="D5" s="2" t="str">
        <f ca="1">IFERROR(__xludf.DUMMYFUNCTION("""COMPUTED_VALUE"""),"Carbo (turtle)")</f>
        <v>Carbo (turtle)</v>
      </c>
      <c r="E5" s="2" t="str">
        <f ca="1">IFERROR(__xludf.DUMMYFUNCTION("""COMPUTED_VALUE"""),"Blue")</f>
        <v>Blue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 ca="1">IFERROR(__xludf.DUMMYFUNCTION("""COMPUTED_VALUE"""),"Aaravma")</f>
        <v>Aaravma</v>
      </c>
      <c r="B6" s="2" t="str">
        <f ca="1">IFERROR(__xludf.DUMMYFUNCTION("""COMPUTED_VALUE"""),"DracoHunter2")</f>
        <v>DracoHunter2</v>
      </c>
      <c r="C6" s="2" t="str">
        <f ca="1">IFERROR(__xludf.DUMMYFUNCTION("""COMPUTED_VALUE"""),"Nasuto")</f>
        <v>Nasuto</v>
      </c>
      <c r="D6" s="2" t="str">
        <f ca="1">IFERROR(__xludf.DUMMYFUNCTION("""COMPUTED_VALUE"""),"Brachi")</f>
        <v>Brachi</v>
      </c>
      <c r="E6" s="2" t="str">
        <f ca="1">IFERROR(__xludf.DUMMYFUNCTION("""COMPUTED_VALUE"""),"Diplod")</f>
        <v>Diplod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 ca="1">IFERROR(__xludf.DUMMYFUNCTION("""COMPUTED_VALUE"""),"Costa ")</f>
        <v xml:space="preserve">Costa </v>
      </c>
      <c r="B7" s="2" t="str">
        <f ca="1">IFERROR(__xludf.DUMMYFUNCTION("""COMPUTED_VALUE"""),"DracoHunter2")</f>
        <v>DracoHunter2</v>
      </c>
      <c r="C7" s="2" t="str">
        <f ca="1">IFERROR(__xludf.DUMMYFUNCTION("""COMPUTED_VALUE"""),"TRex")</f>
        <v>TRex</v>
      </c>
      <c r="D7" s="2" t="str">
        <f ca="1">IFERROR(__xludf.DUMMYFUNCTION("""COMPUTED_VALUE"""),"Sino")</f>
        <v>Sino</v>
      </c>
      <c r="E7" s="2" t="str">
        <f ca="1">IFERROR(__xludf.DUMMYFUNCTION("""COMPUTED_VALUE"""),"Draco (rare)")</f>
        <v>Draco (rare)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 ca="1">IFERROR(__xludf.DUMMYFUNCTION("""COMPUTED_VALUE"""),"Cubs85 ")</f>
        <v xml:space="preserve">Cubs85 </v>
      </c>
      <c r="B8" s="2" t="str">
        <f ca="1">IFERROR(__xludf.DUMMYFUNCTION("""COMPUTED_VALUE"""),"DracoHunter2")</f>
        <v>DracoHunter2</v>
      </c>
      <c r="C8" s="2" t="str">
        <f ca="1">IFERROR(__xludf.DUMMYFUNCTION("""COMPUTED_VALUE"""),"Erlik g2 (rare)")</f>
        <v>Erlik g2 (rare)</v>
      </c>
      <c r="D8" s="2" t="str">
        <f ca="1">IFERROR(__xludf.DUMMYFUNCTION("""COMPUTED_VALUE"""),"Draco g2 (common)")</f>
        <v>Draco g2 (common)</v>
      </c>
      <c r="E8" s="2" t="str">
        <f ca="1">IFERROR(__xludf.DUMMYFUNCTION("""COMPUTED_VALUE"""),"Dilo (rare)")</f>
        <v>Dilo (rare)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 ca="1">IFERROR(__xludf.DUMMYFUNCTION("""COMPUTED_VALUE"""),"LilRapNess")</f>
        <v>LilRapNess</v>
      </c>
      <c r="B9" s="2" t="str">
        <f ca="1">IFERROR(__xludf.DUMMYFUNCTION("""COMPUTED_VALUE"""),"DracoHunter2")</f>
        <v>DracoHunter2</v>
      </c>
      <c r="C9" s="2" t="str">
        <f ca="1">IFERROR(__xludf.DUMMYFUNCTION("""COMPUTED_VALUE"""),"Blue")</f>
        <v>Blue</v>
      </c>
      <c r="D9" s="2" t="str">
        <f ca="1">IFERROR(__xludf.DUMMYFUNCTION("""COMPUTED_VALUE"""),"Dime")</f>
        <v>Dime</v>
      </c>
      <c r="E9" s="2" t="str">
        <f ca="1">IFERROR(__xludf.DUMMYFUNCTION("""COMPUTED_VALUE"""),"Carbo (turtle)")</f>
        <v>Carbo (turtle)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 ca="1">IFERROR(__xludf.DUMMYFUNCTION("""COMPUTED_VALUE"""),"ArmedTrainer79")</f>
        <v>ArmedTrainer79</v>
      </c>
      <c r="B10" s="2" t="str">
        <f ca="1">IFERROR(__xludf.DUMMYFUNCTION("""COMPUTED_VALUE"""),"DracoHunter2")</f>
        <v>DracoHunter2</v>
      </c>
      <c r="C10" s="2" t="str">
        <f ca="1">IFERROR(__xludf.DUMMYFUNCTION("""COMPUTED_VALUE"""),"Dime")</f>
        <v>Dime</v>
      </c>
      <c r="D10" s="2" t="str">
        <f ca="1">IFERROR(__xludf.DUMMYFUNCTION("""COMPUTED_VALUE"""),"Draco (rare)")</f>
        <v>Draco (rare)</v>
      </c>
      <c r="E10" s="2" t="str">
        <f ca="1">IFERROR(__xludf.DUMMYFUNCTION("""COMPUTED_VALUE"""),"Koola g2 (rare)")</f>
        <v>Koola g2 (rare)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 ca="1">IFERROR(__xludf.DUMMYFUNCTION("""COMPUTED_VALUE"""),"Spicadeneb")</f>
        <v>Spicadeneb</v>
      </c>
      <c r="B11" s="2" t="str">
        <f ca="1">IFERROR(__xludf.DUMMYFUNCTION("""COMPUTED_VALUE"""),"DracoHunter2")</f>
        <v>DracoHunter2</v>
      </c>
      <c r="C11" s="2" t="str">
        <f ca="1">IFERROR(__xludf.DUMMYFUNCTION("""COMPUTED_VALUE"""),"Dime")</f>
        <v>Dime</v>
      </c>
      <c r="D11" s="2" t="str">
        <f ca="1">IFERROR(__xludf.DUMMYFUNCTION("""COMPUTED_VALUE"""),"Bary g2 (rare)")</f>
        <v>Bary g2 (rare)</v>
      </c>
      <c r="E11" s="2" t="str">
        <f ca="1">IFERROR(__xludf.DUMMYFUNCTION("""COMPUTED_VALUE"""),"Brachi")</f>
        <v>Brachi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 ca="1">IFERROR(__xludf.DUMMYFUNCTION("""COMPUTED_VALUE"""),"Lukasraptor")</f>
        <v>Lukasraptor</v>
      </c>
      <c r="B12" s="2" t="str">
        <f ca="1">IFERROR(__xludf.DUMMYFUNCTION("""COMPUTED_VALUE"""),"DracoHunter2")</f>
        <v>DracoHunter2</v>
      </c>
      <c r="C12" s="2" t="str">
        <f ca="1">IFERROR(__xludf.DUMMYFUNCTION("""COMPUTED_VALUE"""),"Argentino")</f>
        <v>Argentino</v>
      </c>
      <c r="D12" s="2" t="str">
        <f ca="1">IFERROR(__xludf.DUMMYFUNCTION("""COMPUTED_VALUE"""),"Echo")</f>
        <v>Echo</v>
      </c>
      <c r="E12" s="2" t="str">
        <f ca="1">IFERROR(__xludf.DUMMYFUNCTION("""COMPUTED_VALUE"""),"Echo")</f>
        <v>Echo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 ca="1">IFERROR(__xludf.DUMMYFUNCTION("""COMPUTED_VALUE"""),"Enverlieuw")</f>
        <v>Enverlieuw</v>
      </c>
      <c r="B13" s="2" t="str">
        <f ca="1">IFERROR(__xludf.DUMMYFUNCTION("""COMPUTED_VALUE"""),"DracoHunter2")</f>
        <v>DracoHunter2</v>
      </c>
      <c r="C13" s="2" t="str">
        <f ca="1">IFERROR(__xludf.DUMMYFUNCTION("""COMPUTED_VALUE"""),"Kentro")</f>
        <v>Kentro</v>
      </c>
      <c r="D13" s="2" t="str">
        <f ca="1">IFERROR(__xludf.DUMMYFUNCTION("""COMPUTED_VALUE"""),"Anky")</f>
        <v>Anky</v>
      </c>
      <c r="E13" s="2" t="str">
        <f ca="1">IFERROR(__xludf.DUMMYFUNCTION("""COMPUTED_VALUE"""),"Irri")</f>
        <v>Irri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 ca="1">IFERROR(__xludf.DUMMYFUNCTION("""COMPUTED_VALUE"""),"Simon")</f>
        <v>Simon</v>
      </c>
      <c r="B14" s="2" t="str">
        <f ca="1">IFERROR(__xludf.DUMMYFUNCTION("""COMPUTED_VALUE"""),"DracoHunter2")</f>
        <v>DracoHunter2</v>
      </c>
      <c r="C14" s="2" t="str">
        <f ca="1">IFERROR(__xludf.DUMMYFUNCTION("""COMPUTED_VALUE"""),"Proceratosaurus")</f>
        <v>Proceratosaurus</v>
      </c>
      <c r="D14" s="2" t="str">
        <f ca="1">IFERROR(__xludf.DUMMYFUNCTION("""COMPUTED_VALUE"""),"Draco (rare)")</f>
        <v>Draco (rare)</v>
      </c>
      <c r="E14" s="2" t="str">
        <f ca="1">IFERROR(__xludf.DUMMYFUNCTION("""COMPUTED_VALUE"""),"Blue")</f>
        <v>Blue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 ca="1">IFERROR(__xludf.DUMMYFUNCTION("""COMPUTED_VALUE"""),"IcanBeatU")</f>
        <v>IcanBeatU</v>
      </c>
      <c r="B15" s="2" t="str">
        <f ca="1">IFERROR(__xludf.DUMMYFUNCTION("""COMPUTED_VALUE"""),"DracoHunter2")</f>
        <v>DracoHunter2</v>
      </c>
      <c r="C15" s="2" t="str">
        <f ca="1">IFERROR(__xludf.DUMMYFUNCTION("""COMPUTED_VALUE"""),"Dime")</f>
        <v>Dime</v>
      </c>
      <c r="D15" s="2" t="str">
        <f ca="1">IFERROR(__xludf.DUMMYFUNCTION("""COMPUTED_VALUE"""),"Dime")</f>
        <v>Dime</v>
      </c>
      <c r="E15" s="2" t="str">
        <f ca="1">IFERROR(__xludf.DUMMYFUNCTION("""COMPUTED_VALUE"""),"Carbo (turtle)")</f>
        <v>Carbo (turtle)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4" t="str">
        <f ca="1">IFERROR(__xludf.DUMMYFUNCTION("""COMPUTED_VALUE"""),"PrincessConsuela ")</f>
        <v xml:space="preserve">PrincessConsuela </v>
      </c>
      <c r="B16" s="4" t="str">
        <f ca="1">IFERROR(__xludf.DUMMYFUNCTION("""COMPUTED_VALUE"""),"DracoHunter2")</f>
        <v>DracoHunter2</v>
      </c>
      <c r="C16" s="4" t="str">
        <f ca="1">IFERROR(__xludf.DUMMYFUNCTION("""COMPUTED_VALUE"""),"Sino")</f>
        <v>Sino</v>
      </c>
      <c r="D16" s="4" t="str">
        <f ca="1">IFERROR(__xludf.DUMMYFUNCTION("""COMPUTED_VALUE"""),"TRex g2")</f>
        <v>TRex g2</v>
      </c>
      <c r="E16" s="4" t="str">
        <f ca="1">IFERROR(__xludf.DUMMYFUNCTION("""COMPUTED_VALUE"""),"Kentro")</f>
        <v>Kentro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tr">
        <f ca="1">IFERROR(__xludf.DUMMYFUNCTION("""COMPUTED_VALUE"""),"PROMO")</f>
        <v>PROMO</v>
      </c>
      <c r="B17" s="4" t="str">
        <f ca="1">IFERROR(__xludf.DUMMYFUNCTION("""COMPUTED_VALUE"""),"DracoHunter2")</f>
        <v>DracoHunter2</v>
      </c>
      <c r="C17" s="4" t="str">
        <f ca="1">IFERROR(__xludf.DUMMYFUNCTION("""COMPUTED_VALUE"""),"Woolly Rhino")</f>
        <v>Woolly Rhino</v>
      </c>
      <c r="D17" s="4" t="str">
        <f ca="1">IFERROR(__xludf.DUMMYFUNCTION("""COMPUTED_VALUE"""),"Woolly Mammoth")</f>
        <v>Woolly Mammoth</v>
      </c>
      <c r="E17" s="4" t="str">
        <f ca="1">IFERROR(__xludf.DUMMYFUNCTION("""COMPUTED_VALUE"""),"Allo g2 (epic)")</f>
        <v>Allo g2 (epic)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tr">
        <f ca="1">IFERROR(__xludf.DUMMYFUNCTION("""COMPUTED_VALUE"""),"Indiradm")</f>
        <v>Indiradm</v>
      </c>
      <c r="B18" s="4" t="str">
        <f ca="1">IFERROR(__xludf.DUMMYFUNCTION("""COMPUTED_VALUE"""),"DracoHunter2")</f>
        <v>DracoHunter2</v>
      </c>
      <c r="C18" s="4" t="str">
        <f ca="1">IFERROR(__xludf.DUMMYFUNCTION("""COMPUTED_VALUE"""),"TRex")</f>
        <v>TRex</v>
      </c>
      <c r="D18" s="4" t="str">
        <f ca="1">IFERROR(__xludf.DUMMYFUNCTION("""COMPUTED_VALUE"""),"Maia")</f>
        <v>Maia</v>
      </c>
      <c r="E18" s="4" t="str">
        <f ca="1">IFERROR(__xludf.DUMMYFUNCTION("""COMPUTED_VALUE"""),"Carbo (turtle)")</f>
        <v>Carbo (turtle)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 t="str">
        <f ca="1">IFERROR(__xludf.DUMMYFUNCTION("""COMPUTED_VALUE"""),"WaaiWaai")</f>
        <v>WaaiWaai</v>
      </c>
      <c r="B19" s="4" t="str">
        <f ca="1">IFERROR(__xludf.DUMMYFUNCTION("""COMPUTED_VALUE"""),"DracoHunter2")</f>
        <v>DracoHunter2</v>
      </c>
      <c r="C19" s="4" t="str">
        <f ca="1">IFERROR(__xludf.DUMMYFUNCTION("""COMPUTED_VALUE"""),"Proceratosaurus")</f>
        <v>Proceratosaurus</v>
      </c>
      <c r="D19" s="4" t="str">
        <f ca="1">IFERROR(__xludf.DUMMYFUNCTION("""COMPUTED_VALUE"""),"Carbo (turtle)")</f>
        <v>Carbo (turtle)</v>
      </c>
      <c r="E19" s="4" t="str">
        <f ca="1">IFERROR(__xludf.DUMMYFUNCTION("""COMPUTED_VALUE"""),"Dime")</f>
        <v>Dime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 t="str">
        <f ca="1">IFERROR(__xludf.DUMMYFUNCTION("""COMPUTED_VALUE"""),"Costa ")</f>
        <v xml:space="preserve">Costa </v>
      </c>
      <c r="B20" s="4" t="str">
        <f ca="1">IFERROR(__xludf.DUMMYFUNCTION("""COMPUTED_VALUE"""),"DracoHunter2")</f>
        <v>DracoHunter2</v>
      </c>
      <c r="C20" s="4" t="str">
        <f ca="1">IFERROR(__xludf.DUMMYFUNCTION("""COMPUTED_VALUE"""),"Carbo (turtle)")</f>
        <v>Carbo (turtle)</v>
      </c>
      <c r="D20" s="4" t="str">
        <f ca="1">IFERROR(__xludf.DUMMYFUNCTION("""COMPUTED_VALUE"""),"TRex")</f>
        <v>TRex</v>
      </c>
      <c r="E20" s="4" t="str">
        <f ca="1">IFERROR(__xludf.DUMMYFUNCTION("""COMPUTED_VALUE"""),"Sino")</f>
        <v>Sino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 t="str">
        <f ca="1">IFERROR(__xludf.DUMMYFUNCTION("""COMPUTED_VALUE"""),"Spicadeneb")</f>
        <v>Spicadeneb</v>
      </c>
      <c r="B21" s="4" t="str">
        <f ca="1">IFERROR(__xludf.DUMMYFUNCTION("""COMPUTED_VALUE"""),"DracoHunter2")</f>
        <v>DracoHunter2</v>
      </c>
      <c r="C21" s="4" t="str">
        <f ca="1">IFERROR(__xludf.DUMMYFUNCTION("""COMPUTED_VALUE"""),"Anky")</f>
        <v>Anky</v>
      </c>
      <c r="D21" s="4" t="str">
        <f ca="1">IFERROR(__xludf.DUMMYFUNCTION("""COMPUTED_VALUE"""),"Maia")</f>
        <v>Maia</v>
      </c>
      <c r="E21" s="4" t="str">
        <f ca="1">IFERROR(__xludf.DUMMYFUNCTION("""COMPUTED_VALUE"""),"Woolly Mammoth")</f>
        <v>Woolly Mammoth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 t="str">
        <f ca="1">IFERROR(__xludf.DUMMYFUNCTION("""COMPUTED_VALUE"""),"Grezlin ")</f>
        <v xml:space="preserve">Grezlin </v>
      </c>
      <c r="B22" s="4" t="str">
        <f ca="1">IFERROR(__xludf.DUMMYFUNCTION("""COMPUTED_VALUE"""),"DracoHunter2")</f>
        <v>DracoHunter2</v>
      </c>
      <c r="C22" s="4" t="str">
        <f ca="1">IFERROR(__xludf.DUMMYFUNCTION("""COMPUTED_VALUE"""),"Carbo (turtle)")</f>
        <v>Carbo (turtle)</v>
      </c>
      <c r="D22" s="4" t="str">
        <f ca="1">IFERROR(__xludf.DUMMYFUNCTION("""COMPUTED_VALUE"""),"Smilo")</f>
        <v>Smilo</v>
      </c>
      <c r="E22" s="4" t="str">
        <f ca="1">IFERROR(__xludf.DUMMYFUNCTION("""COMPUTED_VALUE"""),"Brachi")</f>
        <v>Brachi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tr">
        <f ca="1">IFERROR(__xludf.DUMMYFUNCTION("""COMPUTED_VALUE"""),"Chicken")</f>
        <v>Chicken</v>
      </c>
      <c r="B23" s="4" t="str">
        <f ca="1">IFERROR(__xludf.DUMMYFUNCTION("""COMPUTED_VALUE"""),"DracoHunter2")</f>
        <v>DracoHunter2</v>
      </c>
      <c r="C23" s="4" t="str">
        <f ca="1">IFERROR(__xludf.DUMMYFUNCTION("""COMPUTED_VALUE"""),"Woolly Mammoth")</f>
        <v>Woolly Mammoth</v>
      </c>
      <c r="D23" s="4" t="str">
        <f ca="1">IFERROR(__xludf.DUMMYFUNCTION("""COMPUTED_VALUE"""),"Woolly Rhino")</f>
        <v>Woolly Rhino</v>
      </c>
      <c r="E23" s="4" t="str">
        <f ca="1">IFERROR(__xludf.DUMMYFUNCTION("""COMPUTED_VALUE"""),"Baja")</f>
        <v>Baja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 t="str">
        <f ca="1">IFERROR(__xludf.DUMMYFUNCTION("""COMPUTED_VALUE"""),"Aaravma")</f>
        <v>Aaravma</v>
      </c>
      <c r="B24" s="4" t="str">
        <f ca="1">IFERROR(__xludf.DUMMYFUNCTION("""COMPUTED_VALUE"""),"DracoHunter2")</f>
        <v>DracoHunter2</v>
      </c>
      <c r="C24" s="4" t="str">
        <f ca="1">IFERROR(__xludf.DUMMYFUNCTION("""COMPUTED_VALUE"""),"TRex")</f>
        <v>TRex</v>
      </c>
      <c r="D24" s="4" t="str">
        <f ca="1">IFERROR(__xludf.DUMMYFUNCTION("""COMPUTED_VALUE"""),"Allo g2 (epic)")</f>
        <v>Allo g2 (epic)</v>
      </c>
      <c r="E24" s="4" t="str">
        <f ca="1">IFERROR(__xludf.DUMMYFUNCTION("""COMPUTED_VALUE"""),"Carbo (turtle)")</f>
        <v>Carbo (turtle)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tr">
        <f ca="1">IFERROR(__xludf.DUMMYFUNCTION("""COMPUTED_VALUE"""),"LilRapNess")</f>
        <v>LilRapNess</v>
      </c>
      <c r="B25" s="4" t="str">
        <f ca="1">IFERROR(__xludf.DUMMYFUNCTION("""COMPUTED_VALUE"""),"DracoHunter2")</f>
        <v>DracoHunter2</v>
      </c>
      <c r="C25" s="4" t="str">
        <f ca="1">IFERROR(__xludf.DUMMYFUNCTION("""COMPUTED_VALUE"""),"Woolly Mammoth")</f>
        <v>Woolly Mammoth</v>
      </c>
      <c r="D25" s="4" t="str">
        <f ca="1">IFERROR(__xludf.DUMMYFUNCTION("""COMPUTED_VALUE"""),"Woolly Rhino")</f>
        <v>Woolly Rhino</v>
      </c>
      <c r="E25" s="4" t="str">
        <f ca="1">IFERROR(__xludf.DUMMYFUNCTION("""COMPUTED_VALUE"""),"Carbo (turtle)")</f>
        <v>Carbo (turtle)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tr">
        <f ca="1">IFERROR(__xludf.DUMMYFUNCTION("""COMPUTED_VALUE"""),"Simon")</f>
        <v>Simon</v>
      </c>
      <c r="B26" s="4" t="str">
        <f ca="1">IFERROR(__xludf.DUMMYFUNCTION("""COMPUTED_VALUE"""),"DracoHunter2")</f>
        <v>DracoHunter2</v>
      </c>
      <c r="C26" s="4" t="str">
        <f ca="1">IFERROR(__xludf.DUMMYFUNCTION("""COMPUTED_VALUE"""),"Dilo (rare)")</f>
        <v>Dilo (rare)</v>
      </c>
      <c r="D26" s="4" t="str">
        <f ca="1">IFERROR(__xludf.DUMMYFUNCTION("""COMPUTED_VALUE"""),"Dime")</f>
        <v>Dime</v>
      </c>
      <c r="E26" s="4" t="str">
        <f ca="1">IFERROR(__xludf.DUMMYFUNCTION("""COMPUTED_VALUE"""),"Irri")</f>
        <v>Irri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tr">
        <f ca="1">IFERROR(__xludf.DUMMYFUNCTION("""COMPUTED_VALUE"""),"GentryGent")</f>
        <v>GentryGent</v>
      </c>
      <c r="B27" s="4" t="str">
        <f ca="1">IFERROR(__xludf.DUMMYFUNCTION("""COMPUTED_VALUE"""),"DracoHunter2")</f>
        <v>DracoHunter2</v>
      </c>
      <c r="C27" s="4" t="str">
        <f ca="1">IFERROR(__xludf.DUMMYFUNCTION("""COMPUTED_VALUE"""),"Quetz")</f>
        <v>Quetz</v>
      </c>
      <c r="D27" s="4" t="str">
        <f ca="1">IFERROR(__xludf.DUMMYFUNCTION("""COMPUTED_VALUE"""),"Irri")</f>
        <v>Irri</v>
      </c>
      <c r="E27" s="4" t="str">
        <f ca="1">IFERROR(__xludf.DUMMYFUNCTION("""COMPUTED_VALUE"""),"Woolly Mammoth")</f>
        <v>Woolly Mammoth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tr">
        <f ca="1">IFERROR(__xludf.DUMMYFUNCTION("""COMPUTED_VALUE"""),"Lukasraptor")</f>
        <v>Lukasraptor</v>
      </c>
      <c r="B28" s="4" t="str">
        <f ca="1">IFERROR(__xludf.DUMMYFUNCTION("""COMPUTED_VALUE"""),"DracoHunter2")</f>
        <v>DracoHunter2</v>
      </c>
      <c r="C28" s="4" t="str">
        <f ca="1">IFERROR(__xludf.DUMMYFUNCTION("""COMPUTED_VALUE"""),"Baja")</f>
        <v>Baja</v>
      </c>
      <c r="D28" s="4" t="str">
        <f ca="1">IFERROR(__xludf.DUMMYFUNCTION("""COMPUTED_VALUE"""),"Quetz")</f>
        <v>Quetz</v>
      </c>
      <c r="E28" s="4" t="str">
        <f ca="1">IFERROR(__xludf.DUMMYFUNCTION("""COMPUTED_VALUE"""),"Bary (epic)")</f>
        <v>Bary (epic)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 t="str">
        <f ca="1">IFERROR(__xludf.DUMMYFUNCTION("""COMPUTED_VALUE"""),"G4A")</f>
        <v>G4A</v>
      </c>
      <c r="B29" s="4" t="str">
        <f ca="1">IFERROR(__xludf.DUMMYFUNCTION("""COMPUTED_VALUE"""),"DracoHunter2")</f>
        <v>DracoHunter2</v>
      </c>
      <c r="C29" s="4" t="str">
        <f ca="1">IFERROR(__xludf.DUMMYFUNCTION("""COMPUTED_VALUE"""),"Baja")</f>
        <v>Baja</v>
      </c>
      <c r="D29" s="4" t="str">
        <f ca="1">IFERROR(__xludf.DUMMYFUNCTION("""COMPUTED_VALUE"""),"Blue")</f>
        <v>Blue</v>
      </c>
      <c r="E29" s="4" t="str">
        <f ca="1">IFERROR(__xludf.DUMMYFUNCTION("""COMPUTED_VALUE"""),"Allo g2 (epic)")</f>
        <v>Allo g2 (epic)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1" t="str">
        <f ca="1">IFERROR(__xludf.DUMMYFUNCTION("""COMPUTED_VALUE"""),"GentryGent")</f>
        <v>GentryGent</v>
      </c>
      <c r="B30" s="1" t="str">
        <f ca="1">IFERROR(__xludf.DUMMYFUNCTION("""COMPUTED_VALUE"""),"DracoHunter2")</f>
        <v>DracoHunter2</v>
      </c>
      <c r="C30" s="1" t="str">
        <f ca="1">IFERROR(__xludf.DUMMYFUNCTION("""COMPUTED_VALUE"""),"Irri")</f>
        <v>Irri</v>
      </c>
      <c r="D30" s="1" t="str">
        <f ca="1">IFERROR(__xludf.DUMMYFUNCTION("""COMPUTED_VALUE"""),"Blue")</f>
        <v>Blue</v>
      </c>
      <c r="E30" s="1" t="str">
        <f ca="1">IFERROR(__xludf.DUMMYFUNCTION("""COMPUTED_VALUE"""),"Pteranodon")</f>
        <v>Pteranodon</v>
      </c>
    </row>
    <row r="31" spans="1:26">
      <c r="A31" s="1" t="str">
        <f ca="1">IFERROR(__xludf.DUMMYFUNCTION("""COMPUTED_VALUE"""),"Spicadeneb")</f>
        <v>Spicadeneb</v>
      </c>
      <c r="B31" s="1" t="str">
        <f ca="1">IFERROR(__xludf.DUMMYFUNCTION("""COMPUTED_VALUE"""),"DracoHunter2")</f>
        <v>DracoHunter2</v>
      </c>
      <c r="C31" s="1" t="str">
        <f ca="1">IFERROR(__xludf.DUMMYFUNCTION("""COMPUTED_VALUE"""),"Woolly Rhino")</f>
        <v>Woolly Rhino</v>
      </c>
      <c r="D31" s="1" t="str">
        <f ca="1">IFERROR(__xludf.DUMMYFUNCTION("""COMPUTED_VALUE"""),"Argentino")</f>
        <v>Argentino</v>
      </c>
      <c r="E31" s="1" t="str">
        <f ca="1">IFERROR(__xludf.DUMMYFUNCTION("""COMPUTED_VALUE"""),"Woolly Mammoth")</f>
        <v>Woolly Mammoth</v>
      </c>
    </row>
    <row r="32" spans="1:26">
      <c r="A32" s="1" t="str">
        <f ca="1">IFERROR(__xludf.DUMMYFUNCTION("""COMPUTED_VALUE"""),"Julie Andrews Fan")</f>
        <v>Julie Andrews Fan</v>
      </c>
      <c r="B32" s="1" t="str">
        <f ca="1">IFERROR(__xludf.DUMMYFUNCTION("""COMPUTED_VALUE"""),"DracoHunter2")</f>
        <v>DracoHunter2</v>
      </c>
      <c r="C32" s="1" t="str">
        <f ca="1">IFERROR(__xludf.DUMMYFUNCTION("""COMPUTED_VALUE"""),"Secodonto")</f>
        <v>Secodonto</v>
      </c>
      <c r="D32" s="1" t="str">
        <f ca="1">IFERROR(__xludf.DUMMYFUNCTION("""COMPUTED_VALUE"""),"Quetz")</f>
        <v>Quetz</v>
      </c>
      <c r="E32" s="1" t="str">
        <f ca="1">IFERROR(__xludf.DUMMYFUNCTION("""COMPUTED_VALUE"""),"Diplod")</f>
        <v>Diplod</v>
      </c>
    </row>
    <row r="33" spans="1:5">
      <c r="A33" s="1" t="str">
        <f ca="1">IFERROR(__xludf.DUMMYFUNCTION("""COMPUTED_VALUE"""),"Chinken")</f>
        <v>Chinken</v>
      </c>
      <c r="B33" s="1" t="str">
        <f ca="1">IFERROR(__xludf.DUMMYFUNCTION("""COMPUTED_VALUE"""),"DracoHunter2")</f>
        <v>DracoHunter2</v>
      </c>
      <c r="C33" s="1" t="str">
        <f ca="1">IFERROR(__xludf.DUMMYFUNCTION("""COMPUTED_VALUE"""),"TRex g2")</f>
        <v>TRex g2</v>
      </c>
      <c r="D33" s="1" t="str">
        <f ca="1">IFERROR(__xludf.DUMMYFUNCTION("""COMPUTED_VALUE"""),"Sino")</f>
        <v>Sino</v>
      </c>
      <c r="E33" s="1" t="str">
        <f ca="1">IFERROR(__xludf.DUMMYFUNCTION("""COMPUTED_VALUE"""),"Echo")</f>
        <v>Echo</v>
      </c>
    </row>
    <row r="34" spans="1:5">
      <c r="A34" s="1" t="str">
        <f ca="1">IFERROR(__xludf.DUMMYFUNCTION("""COMPUTED_VALUE"""),"Princess consuela")</f>
        <v>Princess consuela</v>
      </c>
      <c r="B34" s="1" t="str">
        <f ca="1">IFERROR(__xludf.DUMMYFUNCTION("""COMPUTED_VALUE"""),"DracoHunter2")</f>
        <v>DracoHunter2</v>
      </c>
      <c r="C34" s="1" t="str">
        <f ca="1">IFERROR(__xludf.DUMMYFUNCTION("""COMPUTED_VALUE"""),"Sino")</f>
        <v>Sino</v>
      </c>
      <c r="D34" s="1" t="str">
        <f ca="1">IFERROR(__xludf.DUMMYFUNCTION("""COMPUTED_VALUE"""),"TRex g2")</f>
        <v>TRex g2</v>
      </c>
      <c r="E34" s="1" t="str">
        <f ca="1">IFERROR(__xludf.DUMMYFUNCTION("""COMPUTED_VALUE"""),"Maia")</f>
        <v>Maia</v>
      </c>
    </row>
    <row r="35" spans="1:5">
      <c r="A35" s="1" t="str">
        <f ca="1">IFERROR(__xludf.DUMMYFUNCTION("""COMPUTED_VALUE"""),"Costa ")</f>
        <v xml:space="preserve">Costa </v>
      </c>
      <c r="B35" s="1" t="str">
        <f ca="1">IFERROR(__xludf.DUMMYFUNCTION("""COMPUTED_VALUE"""),"DracoHunter2")</f>
        <v>DracoHunter2</v>
      </c>
      <c r="C35" s="1" t="str">
        <f ca="1">IFERROR(__xludf.DUMMYFUNCTION("""COMPUTED_VALUE"""),"Sino")</f>
        <v>Sino</v>
      </c>
      <c r="D35" s="1" t="str">
        <f ca="1">IFERROR(__xludf.DUMMYFUNCTION("""COMPUTED_VALUE"""),"TRex")</f>
        <v>TRex</v>
      </c>
      <c r="E35" s="1" t="str">
        <f ca="1">IFERROR(__xludf.DUMMYFUNCTION("""COMPUTED_VALUE"""),"Carbo (turtle)")</f>
        <v>Carbo (turtle)</v>
      </c>
    </row>
    <row r="36" spans="1:5">
      <c r="A36" s="1" t="str">
        <f ca="1">IFERROR(__xludf.DUMMYFUNCTION("""COMPUTED_VALUE"""),"Lukasraptor")</f>
        <v>Lukasraptor</v>
      </c>
      <c r="B36" s="1" t="str">
        <f ca="1">IFERROR(__xludf.DUMMYFUNCTION("""COMPUTED_VALUE"""),"DracoHunter2")</f>
        <v>DracoHunter2</v>
      </c>
      <c r="C36" s="1" t="str">
        <f ca="1">IFERROR(__xludf.DUMMYFUNCTION("""COMPUTED_VALUE"""),"TRex g2")</f>
        <v>TRex g2</v>
      </c>
      <c r="D36" s="1" t="str">
        <f ca="1">IFERROR(__xludf.DUMMYFUNCTION("""COMPUTED_VALUE"""),"Quetz")</f>
        <v>Quetz</v>
      </c>
      <c r="E36" s="1" t="str">
        <f ca="1">IFERROR(__xludf.DUMMYFUNCTION("""COMPUTED_VALUE"""),"Argentino")</f>
        <v>Argentino</v>
      </c>
    </row>
    <row r="37" spans="1:5">
      <c r="A37" s="1" t="str">
        <f ca="1">IFERROR(__xludf.DUMMYFUNCTION("""COMPUTED_VALUE"""),"Indira1979")</f>
        <v>Indira1979</v>
      </c>
      <c r="B37" s="1" t="str">
        <f ca="1">IFERROR(__xludf.DUMMYFUNCTION("""COMPUTED_VALUE"""),"DracoHunter2")</f>
        <v>DracoHunter2</v>
      </c>
      <c r="C37" s="1" t="str">
        <f ca="1">IFERROR(__xludf.DUMMYFUNCTION("""COMPUTED_VALUE"""),"Quetz")</f>
        <v>Quetz</v>
      </c>
      <c r="D37" s="1" t="str">
        <f ca="1">IFERROR(__xludf.DUMMYFUNCTION("""COMPUTED_VALUE"""),"Argentino")</f>
        <v>Argentino</v>
      </c>
      <c r="E37" s="1" t="str">
        <f ca="1">IFERROR(__xludf.DUMMYFUNCTION("""COMPUTED_VALUE"""),"Dime")</f>
        <v>Dime</v>
      </c>
    </row>
    <row r="38" spans="1:5">
      <c r="A38" s="1" t="str">
        <f ca="1">IFERROR(__xludf.DUMMYFUNCTION("""COMPUTED_VALUE"""),"WaaiWaai")</f>
        <v>WaaiWaai</v>
      </c>
      <c r="B38" s="1" t="str">
        <f ca="1">IFERROR(__xludf.DUMMYFUNCTION("""COMPUTED_VALUE"""),"DracoHunter2")</f>
        <v>DracoHunter2</v>
      </c>
      <c r="C38" s="1" t="str">
        <f ca="1">IFERROR(__xludf.DUMMYFUNCTION("""COMPUTED_VALUE"""),"Maia")</f>
        <v>Maia</v>
      </c>
      <c r="D38" s="1" t="str">
        <f ca="1">IFERROR(__xludf.DUMMYFUNCTION("""COMPUTED_VALUE"""),"Proceratosaurus")</f>
        <v>Proceratosaurus</v>
      </c>
      <c r="E38" s="1" t="str">
        <f ca="1">IFERROR(__xludf.DUMMYFUNCTION("""COMPUTED_VALUE"""),"Sino")</f>
        <v>Sino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72"/>
  <sheetViews>
    <sheetView workbookViewId="0"/>
  </sheetViews>
  <sheetFormatPr defaultColWidth="14.44140625" defaultRowHeight="15.75" customHeight="1"/>
  <sheetData>
    <row r="1" spans="1:26">
      <c r="A1" s="5" t="str">
        <f ca="1">IFERROR(__xludf.DUMMYFUNCTION("query('Form Responses 1'!B:F,""select * where C = 'JWA SG' "",0)"),"Formulaq1")</f>
        <v>Formulaq1</v>
      </c>
      <c r="B1" s="2" t="str">
        <f ca="1">IFERROR(__xludf.DUMMYFUNCTION("""COMPUTED_VALUE"""),"JWA SG")</f>
        <v>JWA SG</v>
      </c>
      <c r="C1" s="2" t="str">
        <f ca="1">IFERROR(__xludf.DUMMYFUNCTION("""COMPUTED_VALUE"""),"Kentro")</f>
        <v>Kentro</v>
      </c>
      <c r="D1" s="2" t="str">
        <f ca="1">IFERROR(__xludf.DUMMYFUNCTION("""COMPUTED_VALUE"""),"TRex")</f>
        <v>TRex</v>
      </c>
      <c r="E1" s="2" t="str">
        <f ca="1">IFERROR(__xludf.DUMMYFUNCTION("""COMPUTED_VALUE"""),"Blue")</f>
        <v>Blue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 ca="1">IFERROR(__xludf.DUMMYFUNCTION("""COMPUTED_VALUE"""),"Gmoney96")</f>
        <v>Gmoney96</v>
      </c>
      <c r="B2" s="2" t="str">
        <f ca="1">IFERROR(__xludf.DUMMYFUNCTION("""COMPUTED_VALUE"""),"JWA SG")</f>
        <v>JWA SG</v>
      </c>
      <c r="C2" s="2" t="str">
        <f ca="1">IFERROR(__xludf.DUMMYFUNCTION("""COMPUTED_VALUE"""),"Blue")</f>
        <v>Blue</v>
      </c>
      <c r="D2" s="2" t="str">
        <f ca="1">IFERROR(__xludf.DUMMYFUNCTION("""COMPUTED_VALUE"""),"TRex g2")</f>
        <v>TRex g2</v>
      </c>
      <c r="E2" s="2" t="str">
        <f ca="1">IFERROR(__xludf.DUMMYFUNCTION("""COMPUTED_VALUE"""),"Pyro")</f>
        <v>Pyro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 ca="1">IFERROR(__xludf.DUMMYFUNCTION("""COMPUTED_VALUE"""),"alvinnghl")</f>
        <v>alvinnghl</v>
      </c>
      <c r="B3" s="2" t="str">
        <f ca="1">IFERROR(__xludf.DUMMYFUNCTION("""COMPUTED_VALUE"""),"JWA SG")</f>
        <v>JWA SG</v>
      </c>
      <c r="C3" s="2" t="str">
        <f ca="1">IFERROR(__xludf.DUMMYFUNCTION("""COMPUTED_VALUE"""),"Diplod")</f>
        <v>Diplod</v>
      </c>
      <c r="D3" s="2" t="str">
        <f ca="1">IFERROR(__xludf.DUMMYFUNCTION("""COMPUTED_VALUE"""),"Pachy")</f>
        <v>Pachy</v>
      </c>
      <c r="E3" s="2" t="str">
        <f ca="1">IFERROR(__xludf.DUMMYFUNCTION("""COMPUTED_VALUE"""),"Irri")</f>
        <v>Irri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 ca="1">IFERROR(__xludf.DUMMYFUNCTION("""COMPUTED_VALUE"""),"arugono")</f>
        <v>arugono</v>
      </c>
      <c r="B4" s="2" t="str">
        <f ca="1">IFERROR(__xludf.DUMMYFUNCTION("""COMPUTED_VALUE"""),"JWA SG")</f>
        <v>JWA SG</v>
      </c>
      <c r="C4" s="2" t="str">
        <f ca="1">IFERROR(__xludf.DUMMYFUNCTION("""COMPUTED_VALUE"""),"Brachi")</f>
        <v>Brachi</v>
      </c>
      <c r="D4" s="2" t="str">
        <f ca="1">IFERROR(__xludf.DUMMYFUNCTION("""COMPUTED_VALUE"""),"Argentino")</f>
        <v>Argentino</v>
      </c>
      <c r="E4" s="2" t="str">
        <f ca="1">IFERROR(__xludf.DUMMYFUNCTION("""COMPUTED_VALUE"""),"Blue")</f>
        <v>Blue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 ca="1">IFERROR(__xludf.DUMMYFUNCTION("""COMPUTED_VALUE"""),"C0MMAND")</f>
        <v>C0MMAND</v>
      </c>
      <c r="B5" s="2" t="str">
        <f ca="1">IFERROR(__xludf.DUMMYFUNCTION("""COMPUTED_VALUE"""),"JWA SG")</f>
        <v>JWA SG</v>
      </c>
      <c r="C5" s="2" t="str">
        <f ca="1">IFERROR(__xludf.DUMMYFUNCTION("""COMPUTED_VALUE"""),"Brachi")</f>
        <v>Brachi</v>
      </c>
      <c r="D5" s="2" t="str">
        <f ca="1">IFERROR(__xludf.DUMMYFUNCTION("""COMPUTED_VALUE"""),"TRex")</f>
        <v>TRex</v>
      </c>
      <c r="E5" s="2" t="str">
        <f ca="1">IFERROR(__xludf.DUMMYFUNCTION("""COMPUTED_VALUE"""),"Erlik (epic)")</f>
        <v>Erlik (epic)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 ca="1">IFERROR(__xludf.DUMMYFUNCTION("""COMPUTED_VALUE"""),"Rollingbeam3032 ")</f>
        <v xml:space="preserve">Rollingbeam3032 </v>
      </c>
      <c r="B6" s="2" t="str">
        <f ca="1">IFERROR(__xludf.DUMMYFUNCTION("""COMPUTED_VALUE"""),"JWA SG")</f>
        <v>JWA SG</v>
      </c>
      <c r="C6" s="2" t="str">
        <f ca="1">IFERROR(__xludf.DUMMYFUNCTION("""COMPUTED_VALUE"""),"TRex")</f>
        <v>TRex</v>
      </c>
      <c r="D6" s="2" t="str">
        <f ca="1">IFERROR(__xludf.DUMMYFUNCTION("""COMPUTED_VALUE"""),"Tuo")</f>
        <v>Tuo</v>
      </c>
      <c r="E6" s="2" t="str">
        <f ca="1">IFERROR(__xludf.DUMMYFUNCTION("""COMPUTED_VALUE"""),"Brachi")</f>
        <v>Brachi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 ca="1">IFERROR(__xludf.DUMMYFUNCTION("""COMPUTED_VALUE"""),"Luckygod91 ")</f>
        <v xml:space="preserve">Luckygod91 </v>
      </c>
      <c r="B7" s="2" t="str">
        <f ca="1">IFERROR(__xludf.DUMMYFUNCTION("""COMPUTED_VALUE"""),"JWA SG")</f>
        <v>JWA SG</v>
      </c>
      <c r="C7" s="2" t="str">
        <f ca="1">IFERROR(__xludf.DUMMYFUNCTION("""COMPUTED_VALUE"""),"Secodonto")</f>
        <v>Secodonto</v>
      </c>
      <c r="D7" s="2" t="str">
        <f ca="1">IFERROR(__xludf.DUMMYFUNCTION("""COMPUTED_VALUE"""),"Smilo")</f>
        <v>Smilo</v>
      </c>
      <c r="E7" s="2" t="str">
        <f ca="1">IFERROR(__xludf.DUMMYFUNCTION("""COMPUTED_VALUE"""),"Carbo (turtle)")</f>
        <v>Carbo (turtle)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 ca="1">IFERROR(__xludf.DUMMYFUNCTION("""COMPUTED_VALUE"""),"Eastlibra")</f>
        <v>Eastlibra</v>
      </c>
      <c r="B8" s="2" t="str">
        <f ca="1">IFERROR(__xludf.DUMMYFUNCTION("""COMPUTED_VALUE"""),"JWA SG")</f>
        <v>JWA SG</v>
      </c>
      <c r="C8" s="2" t="str">
        <f ca="1">IFERROR(__xludf.DUMMYFUNCTION("""COMPUTED_VALUE"""),"Erlik (epic)")</f>
        <v>Erlik (epic)</v>
      </c>
      <c r="D8" s="2" t="str">
        <f ca="1">IFERROR(__xludf.DUMMYFUNCTION("""COMPUTED_VALUE"""),"Pachy")</f>
        <v>Pachy</v>
      </c>
      <c r="E8" s="2" t="str">
        <f ca="1">IFERROR(__xludf.DUMMYFUNCTION("""COMPUTED_VALUE"""),"Bary g2 (rare)")</f>
        <v>Bary g2 (rare)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 ca="1">IFERROR(__xludf.DUMMYFUNCTION("""COMPUTED_VALUE"""),"Cronista ")</f>
        <v xml:space="preserve">Cronista </v>
      </c>
      <c r="B9" s="2" t="str">
        <f ca="1">IFERROR(__xludf.DUMMYFUNCTION("""COMPUTED_VALUE"""),"JWA SG")</f>
        <v>JWA SG</v>
      </c>
      <c r="C9" s="2" t="str">
        <f ca="1">IFERROR(__xludf.DUMMYFUNCTION("""COMPUTED_VALUE"""),"Brachi")</f>
        <v>Brachi</v>
      </c>
      <c r="D9" s="2" t="str">
        <f ca="1">IFERROR(__xludf.DUMMYFUNCTION("""COMPUTED_VALUE"""),"Tenonto")</f>
        <v>Tenonto</v>
      </c>
      <c r="E9" s="2" t="str">
        <f ca="1">IFERROR(__xludf.DUMMYFUNCTION("""COMPUTED_VALUE"""),"Blue")</f>
        <v>Blue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 ca="1">IFERROR(__xludf.DUMMYFUNCTION("""COMPUTED_VALUE"""),"Birdie2Birdie")</f>
        <v>Birdie2Birdie</v>
      </c>
      <c r="B10" s="2" t="str">
        <f ca="1">IFERROR(__xludf.DUMMYFUNCTION("""COMPUTED_VALUE"""),"JWA SG")</f>
        <v>JWA SG</v>
      </c>
      <c r="C10" s="2" t="str">
        <f ca="1">IFERROR(__xludf.DUMMYFUNCTION("""COMPUTED_VALUE"""),"Brachi")</f>
        <v>Brachi</v>
      </c>
      <c r="D10" s="2" t="str">
        <f ca="1">IFERROR(__xludf.DUMMYFUNCTION("""COMPUTED_VALUE"""),"Carbo (turtle)")</f>
        <v>Carbo (turtle)</v>
      </c>
      <c r="E10" s="2" t="str">
        <f ca="1">IFERROR(__xludf.DUMMYFUNCTION("""COMPUTED_VALUE"""),"Smilo")</f>
        <v>Smilo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 ca="1">IFERROR(__xludf.DUMMYFUNCTION("""COMPUTED_VALUE"""),"Th3scapist ")</f>
        <v xml:space="preserve">Th3scapist </v>
      </c>
      <c r="B11" s="2" t="str">
        <f ca="1">IFERROR(__xludf.DUMMYFUNCTION("""COMPUTED_VALUE"""),"JWA SG")</f>
        <v>JWA SG</v>
      </c>
      <c r="C11" s="2" t="str">
        <f ca="1">IFERROR(__xludf.DUMMYFUNCTION("""COMPUTED_VALUE"""),"Irri")</f>
        <v>Irri</v>
      </c>
      <c r="D11" s="2" t="str">
        <f ca="1">IFERROR(__xludf.DUMMYFUNCTION("""COMPUTED_VALUE"""),"Blue")</f>
        <v>Blue</v>
      </c>
      <c r="E11" s="2" t="str">
        <f ca="1">IFERROR(__xludf.DUMMYFUNCTION("""COMPUTED_VALUE"""),"Argentino")</f>
        <v>Argentino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 ca="1">IFERROR(__xludf.DUMMYFUNCTION("""COMPUTED_VALUE"""),"cloudatlas6")</f>
        <v>cloudatlas6</v>
      </c>
      <c r="B12" s="2" t="str">
        <f ca="1">IFERROR(__xludf.DUMMYFUNCTION("""COMPUTED_VALUE"""),"JWA SG")</f>
        <v>JWA SG</v>
      </c>
      <c r="C12" s="2" t="str">
        <f ca="1">IFERROR(__xludf.DUMMYFUNCTION("""COMPUTED_VALUE"""),"Brachi")</f>
        <v>Brachi</v>
      </c>
      <c r="D12" s="2" t="str">
        <f ca="1">IFERROR(__xludf.DUMMYFUNCTION("""COMPUTED_VALUE"""),"Carbo (turtle)")</f>
        <v>Carbo (turtle)</v>
      </c>
      <c r="E12" s="2" t="str">
        <f ca="1">IFERROR(__xludf.DUMMYFUNCTION("""COMPUTED_VALUE"""),"Nasuto")</f>
        <v>Nasuto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 ca="1">IFERROR(__xludf.DUMMYFUNCTION("""COMPUTED_VALUE"""),"Jakesg")</f>
        <v>Jakesg</v>
      </c>
      <c r="B13" s="2" t="str">
        <f ca="1">IFERROR(__xludf.DUMMYFUNCTION("""COMPUTED_VALUE"""),"JWA SG")</f>
        <v>JWA SG</v>
      </c>
      <c r="C13" s="2" t="str">
        <f ca="1">IFERROR(__xludf.DUMMYFUNCTION("""COMPUTED_VALUE"""),"Argentino")</f>
        <v>Argentino</v>
      </c>
      <c r="D13" s="2" t="str">
        <f ca="1">IFERROR(__xludf.DUMMYFUNCTION("""COMPUTED_VALUE"""),"Erlik (epic)")</f>
        <v>Erlik (epic)</v>
      </c>
      <c r="E13" s="2" t="str">
        <f ca="1">IFERROR(__xludf.DUMMYFUNCTION("""COMPUTED_VALUE"""),"Tany")</f>
        <v>Tany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 ca="1">IFERROR(__xludf.DUMMYFUNCTION("""COMPUTED_VALUE"""),"Sky ")</f>
        <v xml:space="preserve">Sky </v>
      </c>
      <c r="B14" s="2" t="str">
        <f ca="1">IFERROR(__xludf.DUMMYFUNCTION("""COMPUTED_VALUE"""),"JWA SG")</f>
        <v>JWA SG</v>
      </c>
      <c r="C14" s="2" t="str">
        <f ca="1">IFERROR(__xludf.DUMMYFUNCTION("""COMPUTED_VALUE"""),"TRex")</f>
        <v>TRex</v>
      </c>
      <c r="D14" s="2" t="str">
        <f ca="1">IFERROR(__xludf.DUMMYFUNCTION("""COMPUTED_VALUE"""),"Tenonto")</f>
        <v>Tenonto</v>
      </c>
      <c r="E14" s="2" t="str">
        <f ca="1">IFERROR(__xludf.DUMMYFUNCTION("""COMPUTED_VALUE"""),"Anky")</f>
        <v>Anky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 ca="1">IFERROR(__xludf.DUMMYFUNCTION("""COMPUTED_VALUE"""),"XxcandoitxX ")</f>
        <v xml:space="preserve">XxcandoitxX </v>
      </c>
      <c r="B15" s="2" t="str">
        <f ca="1">IFERROR(__xludf.DUMMYFUNCTION("""COMPUTED_VALUE"""),"JWA SG")</f>
        <v>JWA SG</v>
      </c>
      <c r="C15" s="2" t="str">
        <f ca="1">IFERROR(__xludf.DUMMYFUNCTION("""COMPUTED_VALUE"""),"Blue")</f>
        <v>Blue</v>
      </c>
      <c r="D15" s="2" t="str">
        <f ca="1">IFERROR(__xludf.DUMMYFUNCTION("""COMPUTED_VALUE"""),"Erlik (epic)")</f>
        <v>Erlik (epic)</v>
      </c>
      <c r="E15" s="2" t="str">
        <f ca="1">IFERROR(__xludf.DUMMYFUNCTION("""COMPUTED_VALUE"""),"TRex")</f>
        <v>TRex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tr">
        <f ca="1">IFERROR(__xludf.DUMMYFUNCTION("""COMPUTED_VALUE"""),"JonTTH8998")</f>
        <v>JonTTH8998</v>
      </c>
      <c r="B16" s="2" t="str">
        <f ca="1">IFERROR(__xludf.DUMMYFUNCTION("""COMPUTED_VALUE"""),"JWA SG")</f>
        <v>JWA SG</v>
      </c>
      <c r="C16" s="2" t="str">
        <f ca="1">IFERROR(__xludf.DUMMYFUNCTION("""COMPUTED_VALUE"""),"Blue")</f>
        <v>Blue</v>
      </c>
      <c r="D16" s="2" t="str">
        <f ca="1">IFERROR(__xludf.DUMMYFUNCTION("""COMPUTED_VALUE"""),"Carbo (turtle)")</f>
        <v>Carbo (turtle)</v>
      </c>
      <c r="E16" s="2" t="str">
        <f ca="1">IFERROR(__xludf.DUMMYFUNCTION("""COMPUTED_VALUE"""),"Smilo")</f>
        <v>Smilo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tr">
        <f ca="1">IFERROR(__xludf.DUMMYFUNCTION("""COMPUTED_VALUE"""),"Milkbao")</f>
        <v>Milkbao</v>
      </c>
      <c r="B17" s="2" t="str">
        <f ca="1">IFERROR(__xludf.DUMMYFUNCTION("""COMPUTED_VALUE"""),"JWA SG")</f>
        <v>JWA SG</v>
      </c>
      <c r="C17" s="2" t="str">
        <f ca="1">IFERROR(__xludf.DUMMYFUNCTION("""COMPUTED_VALUE"""),"Brachi")</f>
        <v>Brachi</v>
      </c>
      <c r="D17" s="2" t="str">
        <f ca="1">IFERROR(__xludf.DUMMYFUNCTION("""COMPUTED_VALUE"""),"Secodonto")</f>
        <v>Secodonto</v>
      </c>
      <c r="E17" s="2" t="str">
        <f ca="1">IFERROR(__xludf.DUMMYFUNCTION("""COMPUTED_VALUE"""),"Bary g2 (rare)")</f>
        <v>Bary g2 (rare)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tr">
        <f ca="1">IFERROR(__xludf.DUMMYFUNCTION("""COMPUTED_VALUE"""),"Georgosaurus")</f>
        <v>Georgosaurus</v>
      </c>
      <c r="B18" s="2" t="str">
        <f ca="1">IFERROR(__xludf.DUMMYFUNCTION("""COMPUTED_VALUE"""),"JWA SG")</f>
        <v>JWA SG</v>
      </c>
      <c r="C18" s="2" t="str">
        <f ca="1">IFERROR(__xludf.DUMMYFUNCTION("""COMPUTED_VALUE"""),"Brachi")</f>
        <v>Brachi</v>
      </c>
      <c r="D18" s="2" t="str">
        <f ca="1">IFERROR(__xludf.DUMMYFUNCTION("""COMPUTED_VALUE"""),"Irri")</f>
        <v>Irri</v>
      </c>
      <c r="E18" s="2" t="str">
        <f ca="1">IFERROR(__xludf.DUMMYFUNCTION("""COMPUTED_VALUE"""),"Bary g2 (rare)")</f>
        <v>Bary g2 (rare)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tr">
        <f ca="1">IFERROR(__xludf.DUMMYFUNCTION("""COMPUTED_VALUE"""),"Zhen ")</f>
        <v xml:space="preserve">Zhen </v>
      </c>
      <c r="B19" s="2" t="str">
        <f ca="1">IFERROR(__xludf.DUMMYFUNCTION("""COMPUTED_VALUE"""),"JWA SG")</f>
        <v>JWA SG</v>
      </c>
      <c r="C19" s="2" t="str">
        <f ca="1">IFERROR(__xludf.DUMMYFUNCTION("""COMPUTED_VALUE"""),"Carbo (turtle)")</f>
        <v>Carbo (turtle)</v>
      </c>
      <c r="D19" s="2" t="str">
        <f ca="1">IFERROR(__xludf.DUMMYFUNCTION("""COMPUTED_VALUE"""),"Smilo")</f>
        <v>Smilo</v>
      </c>
      <c r="E19" s="2" t="str">
        <f ca="1">IFERROR(__xludf.DUMMYFUNCTION("""COMPUTED_VALUE"""),"Brachi")</f>
        <v>Brachi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tr">
        <f ca="1">IFERROR(__xludf.DUMMYFUNCTION("""COMPUTED_VALUE"""),"KhanTheWise")</f>
        <v>KhanTheWise</v>
      </c>
      <c r="B20" s="2" t="str">
        <f ca="1">IFERROR(__xludf.DUMMYFUNCTION("""COMPUTED_VALUE"""),"JWA SG")</f>
        <v>JWA SG</v>
      </c>
      <c r="C20" s="2" t="str">
        <f ca="1">IFERROR(__xludf.DUMMYFUNCTION("""COMPUTED_VALUE"""),"Brachi")</f>
        <v>Brachi</v>
      </c>
      <c r="D20" s="2" t="str">
        <f ca="1">IFERROR(__xludf.DUMMYFUNCTION("""COMPUTED_VALUE"""),"Dime")</f>
        <v>Dime</v>
      </c>
      <c r="E20" s="2" t="str">
        <f ca="1">IFERROR(__xludf.DUMMYFUNCTION("""COMPUTED_VALUE"""),"Erlik (epic)")</f>
        <v>Erlik (epic)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tr">
        <f ca="1">IFERROR(__xludf.DUMMYFUNCTION("""COMPUTED_VALUE"""),"Par2Par")</f>
        <v>Par2Par</v>
      </c>
      <c r="B21" s="2" t="str">
        <f ca="1">IFERROR(__xludf.DUMMYFUNCTION("""COMPUTED_VALUE"""),"JWA SG")</f>
        <v>JWA SG</v>
      </c>
      <c r="C21" s="2" t="str">
        <f ca="1">IFERROR(__xludf.DUMMYFUNCTION("""COMPUTED_VALUE"""),"Brachi")</f>
        <v>Brachi</v>
      </c>
      <c r="D21" s="2" t="str">
        <f ca="1">IFERROR(__xludf.DUMMYFUNCTION("""COMPUTED_VALUE"""),"Erlik (epic)")</f>
        <v>Erlik (epic)</v>
      </c>
      <c r="E21" s="2" t="str">
        <f ca="1">IFERROR(__xludf.DUMMYFUNCTION("""COMPUTED_VALUE"""),"Kentro")</f>
        <v>Kentro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4" t="str">
        <f ca="1">IFERROR(__xludf.DUMMYFUNCTION("""COMPUTED_VALUE"""),"Kaycee1031")</f>
        <v>Kaycee1031</v>
      </c>
      <c r="B22" s="4" t="str">
        <f ca="1">IFERROR(__xludf.DUMMYFUNCTION("""COMPUTED_VALUE"""),"JWA SG")</f>
        <v>JWA SG</v>
      </c>
      <c r="C22" s="4" t="str">
        <f ca="1">IFERROR(__xludf.DUMMYFUNCTION("""COMPUTED_VALUE"""),"Quetz")</f>
        <v>Quetz</v>
      </c>
      <c r="D22" s="4" t="str">
        <f ca="1">IFERROR(__xludf.DUMMYFUNCTION("""COMPUTED_VALUE"""),"Quetz")</f>
        <v>Quetz</v>
      </c>
      <c r="E22" s="4" t="str">
        <f ca="1">IFERROR(__xludf.DUMMYFUNCTION("""COMPUTED_VALUE"""),"Quetz")</f>
        <v>Quetz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tr">
        <f ca="1">IFERROR(__xludf.DUMMYFUNCTION("""COMPUTED_VALUE"""),"Par2Par")</f>
        <v>Par2Par</v>
      </c>
      <c r="B23" s="4" t="str">
        <f ca="1">IFERROR(__xludf.DUMMYFUNCTION("""COMPUTED_VALUE"""),"JWA SG")</f>
        <v>JWA SG</v>
      </c>
      <c r="C23" s="4" t="str">
        <f ca="1">IFERROR(__xludf.DUMMYFUNCTION("""COMPUTED_VALUE"""),"Blue")</f>
        <v>Blue</v>
      </c>
      <c r="D23" s="4" t="str">
        <f ca="1">IFERROR(__xludf.DUMMYFUNCTION("""COMPUTED_VALUE"""),"Brachi")</f>
        <v>Brachi</v>
      </c>
      <c r="E23" s="4" t="str">
        <f ca="1">IFERROR(__xludf.DUMMYFUNCTION("""COMPUTED_VALUE"""),"Erlik (epic)")</f>
        <v>Erlik (epic)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 t="str">
        <f ca="1">IFERROR(__xludf.DUMMYFUNCTION("""COMPUTED_VALUE"""),"Rollingbeam3032 ")</f>
        <v xml:space="preserve">Rollingbeam3032 </v>
      </c>
      <c r="B24" s="4" t="str">
        <f ca="1">IFERROR(__xludf.DUMMYFUNCTION("""COMPUTED_VALUE"""),"JWA SG")</f>
        <v>JWA SG</v>
      </c>
      <c r="C24" s="4" t="str">
        <f ca="1">IFERROR(__xludf.DUMMYFUNCTION("""COMPUTED_VALUE"""),"Brachi")</f>
        <v>Brachi</v>
      </c>
      <c r="D24" s="4" t="str">
        <f ca="1">IFERROR(__xludf.DUMMYFUNCTION("""COMPUTED_VALUE"""),"Smilo")</f>
        <v>Smilo</v>
      </c>
      <c r="E24" s="4" t="str">
        <f ca="1">IFERROR(__xludf.DUMMYFUNCTION("""COMPUTED_VALUE"""),"Diplod")</f>
        <v>Diplod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tr">
        <f ca="1">IFERROR(__xludf.DUMMYFUNCTION("""COMPUTED_VALUE"""),"Luckygod91 ")</f>
        <v xml:space="preserve">Luckygod91 </v>
      </c>
      <c r="B25" s="4" t="str">
        <f ca="1">IFERROR(__xludf.DUMMYFUNCTION("""COMPUTED_VALUE"""),"JWA SG")</f>
        <v>JWA SG</v>
      </c>
      <c r="C25" s="4" t="str">
        <f ca="1">IFERROR(__xludf.DUMMYFUNCTION("""COMPUTED_VALUE"""),"Allo g2 (epic)")</f>
        <v>Allo g2 (epic)</v>
      </c>
      <c r="D25" s="4" t="str">
        <f ca="1">IFERROR(__xludf.DUMMYFUNCTION("""COMPUTED_VALUE"""),"Maia")</f>
        <v>Maia</v>
      </c>
      <c r="E25" s="4" t="str">
        <f ca="1">IFERROR(__xludf.DUMMYFUNCTION("""COMPUTED_VALUE"""),"Smilo")</f>
        <v>Smilo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tr">
        <f ca="1">IFERROR(__xludf.DUMMYFUNCTION("""COMPUTED_VALUE"""),"Alvinnghl")</f>
        <v>Alvinnghl</v>
      </c>
      <c r="B26" s="4" t="str">
        <f ca="1">IFERROR(__xludf.DUMMYFUNCTION("""COMPUTED_VALUE"""),"JWA SG")</f>
        <v>JWA SG</v>
      </c>
      <c r="C26" s="4" t="str">
        <f ca="1">IFERROR(__xludf.DUMMYFUNCTION("""COMPUTED_VALUE"""),"Diplod")</f>
        <v>Diplod</v>
      </c>
      <c r="D26" s="4" t="str">
        <f ca="1">IFERROR(__xludf.DUMMYFUNCTION("""COMPUTED_VALUE"""),"Koola (epic)")</f>
        <v>Koola (epic)</v>
      </c>
      <c r="E26" s="4" t="str">
        <f ca="1">IFERROR(__xludf.DUMMYFUNCTION("""COMPUTED_VALUE"""),"Woolly Mammoth")</f>
        <v>Woolly Mammoth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tr">
        <f ca="1">IFERROR(__xludf.DUMMYFUNCTION("""COMPUTED_VALUE"""),"ErnestAlfred")</f>
        <v>ErnestAlfred</v>
      </c>
      <c r="B27" s="4" t="str">
        <f ca="1">IFERROR(__xludf.DUMMYFUNCTION("""COMPUTED_VALUE"""),"JWA SG")</f>
        <v>JWA SG</v>
      </c>
      <c r="C27" s="4" t="str">
        <f ca="1">IFERROR(__xludf.DUMMYFUNCTION("""COMPUTED_VALUE"""),"Woolly Mammoth")</f>
        <v>Woolly Mammoth</v>
      </c>
      <c r="D27" s="4" t="str">
        <f ca="1">IFERROR(__xludf.DUMMYFUNCTION("""COMPUTED_VALUE"""),"Woolly Rhino")</f>
        <v>Woolly Rhino</v>
      </c>
      <c r="E27" s="4" t="str">
        <f ca="1">IFERROR(__xludf.DUMMYFUNCTION("""COMPUTED_VALUE"""),"Echo")</f>
        <v>Echo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tr">
        <f ca="1">IFERROR(__xludf.DUMMYFUNCTION("""COMPUTED_VALUE"""),"MilkBao")</f>
        <v>MilkBao</v>
      </c>
      <c r="B28" s="4" t="str">
        <f ca="1">IFERROR(__xludf.DUMMYFUNCTION("""COMPUTED_VALUE"""),"JWA SG")</f>
        <v>JWA SG</v>
      </c>
      <c r="C28" s="4" t="str">
        <f ca="1">IFERROR(__xludf.DUMMYFUNCTION("""COMPUTED_VALUE"""),"Blue")</f>
        <v>Blue</v>
      </c>
      <c r="D28" s="4" t="str">
        <f ca="1">IFERROR(__xludf.DUMMYFUNCTION("""COMPUTED_VALUE"""),"Pteranodon")</f>
        <v>Pteranodon</v>
      </c>
      <c r="E28" s="4" t="str">
        <f ca="1">IFERROR(__xludf.DUMMYFUNCTION("""COMPUTED_VALUE"""),"Bary g2 (rare)")</f>
        <v>Bary g2 (rare)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 t="str">
        <f ca="1">IFERROR(__xludf.DUMMYFUNCTION("""COMPUTED_VALUE"""),"Eastlibra")</f>
        <v>Eastlibra</v>
      </c>
      <c r="B29" s="4" t="str">
        <f ca="1">IFERROR(__xludf.DUMMYFUNCTION("""COMPUTED_VALUE"""),"JWA SG")</f>
        <v>JWA SG</v>
      </c>
      <c r="C29" s="4" t="str">
        <f ca="1">IFERROR(__xludf.DUMMYFUNCTION("""COMPUTED_VALUE"""),"Pachy")</f>
        <v>Pachy</v>
      </c>
      <c r="D29" s="4" t="str">
        <f ca="1">IFERROR(__xludf.DUMMYFUNCTION("""COMPUTED_VALUE"""),"Echo")</f>
        <v>Echo</v>
      </c>
      <c r="E29" s="4" t="str">
        <f ca="1">IFERROR(__xludf.DUMMYFUNCTION("""COMPUTED_VALUE"""),"Phorusrhacos")</f>
        <v>Phorusrhacos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tr">
        <f ca="1">IFERROR(__xludf.DUMMYFUNCTION("""COMPUTED_VALUE"""),"Sky ")</f>
        <v xml:space="preserve">Sky </v>
      </c>
      <c r="B30" s="4" t="str">
        <f ca="1">IFERROR(__xludf.DUMMYFUNCTION("""COMPUTED_VALUE"""),"JWA SG")</f>
        <v>JWA SG</v>
      </c>
      <c r="C30" s="4" t="str">
        <f ca="1">IFERROR(__xludf.DUMMYFUNCTION("""COMPUTED_VALUE"""),"Tenonto")</f>
        <v>Tenonto</v>
      </c>
      <c r="D30" s="4" t="str">
        <f ca="1">IFERROR(__xludf.DUMMYFUNCTION("""COMPUTED_VALUE"""),"TRex")</f>
        <v>TRex</v>
      </c>
      <c r="E30" s="4" t="str">
        <f ca="1">IFERROR(__xludf.DUMMYFUNCTION("""COMPUTED_VALUE"""),"Quetz")</f>
        <v>Quetz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tr">
        <f ca="1">IFERROR(__xludf.DUMMYFUNCTION("""COMPUTED_VALUE"""),"arugono")</f>
        <v>arugono</v>
      </c>
      <c r="B31" s="4" t="str">
        <f ca="1">IFERROR(__xludf.DUMMYFUNCTION("""COMPUTED_VALUE"""),"JWA SG")</f>
        <v>JWA SG</v>
      </c>
      <c r="C31" s="4" t="str">
        <f ca="1">IFERROR(__xludf.DUMMYFUNCTION("""COMPUTED_VALUE"""),"Woolly Mammoth")</f>
        <v>Woolly Mammoth</v>
      </c>
      <c r="D31" s="4" t="str">
        <f ca="1">IFERROR(__xludf.DUMMYFUNCTION("""COMPUTED_VALUE"""),"Woolly Rhino")</f>
        <v>Woolly Rhino</v>
      </c>
      <c r="E31" s="4" t="str">
        <f ca="1">IFERROR(__xludf.DUMMYFUNCTION("""COMPUTED_VALUE"""),"Argentino")</f>
        <v>Argentino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tr">
        <f ca="1">IFERROR(__xludf.DUMMYFUNCTION("""COMPUTED_VALUE"""),"Birdie2Birdie ")</f>
        <v xml:space="preserve">Birdie2Birdie </v>
      </c>
      <c r="B32" s="4" t="str">
        <f ca="1">IFERROR(__xludf.DUMMYFUNCTION("""COMPUTED_VALUE"""),"JWA SG")</f>
        <v>JWA SG</v>
      </c>
      <c r="C32" s="4" t="str">
        <f ca="1">IFERROR(__xludf.DUMMYFUNCTION("""COMPUTED_VALUE"""),"Carbo (turtle)")</f>
        <v>Carbo (turtle)</v>
      </c>
      <c r="D32" s="4" t="str">
        <f ca="1">IFERROR(__xludf.DUMMYFUNCTION("""COMPUTED_VALUE"""),"Irri")</f>
        <v>Irri</v>
      </c>
      <c r="E32" s="4" t="str">
        <f ca="1">IFERROR(__xludf.DUMMYFUNCTION("""COMPUTED_VALUE"""),"Woolly Rhino")</f>
        <v>Woolly Rhino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 t="str">
        <f ca="1">IFERROR(__xludf.DUMMYFUNCTION("""COMPUTED_VALUE"""),"cloudatlas6 ")</f>
        <v xml:space="preserve">cloudatlas6 </v>
      </c>
      <c r="B33" s="4" t="str">
        <f ca="1">IFERROR(__xludf.DUMMYFUNCTION("""COMPUTED_VALUE"""),"JWA SG")</f>
        <v>JWA SG</v>
      </c>
      <c r="C33" s="4" t="str">
        <f ca="1">IFERROR(__xludf.DUMMYFUNCTION("""COMPUTED_VALUE"""),"Carbo (turtle)")</f>
        <v>Carbo (turtle)</v>
      </c>
      <c r="D33" s="4" t="str">
        <f ca="1">IFERROR(__xludf.DUMMYFUNCTION("""COMPUTED_VALUE"""),"Nasuto")</f>
        <v>Nasuto</v>
      </c>
      <c r="E33" s="4" t="str">
        <f ca="1">IFERROR(__xludf.DUMMYFUNCTION("""COMPUTED_VALUE"""),"Sino")</f>
        <v>Sino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tr">
        <f ca="1">IFERROR(__xludf.DUMMYFUNCTION("""COMPUTED_VALUE"""),"zhen ")</f>
        <v xml:space="preserve">zhen </v>
      </c>
      <c r="B34" s="4" t="str">
        <f ca="1">IFERROR(__xludf.DUMMYFUNCTION("""COMPUTED_VALUE"""),"JWA SG")</f>
        <v>JWA SG</v>
      </c>
      <c r="C34" s="4" t="str">
        <f ca="1">IFERROR(__xludf.DUMMYFUNCTION("""COMPUTED_VALUE"""),"Woolly Rhino")</f>
        <v>Woolly Rhino</v>
      </c>
      <c r="D34" s="4" t="str">
        <f ca="1">IFERROR(__xludf.DUMMYFUNCTION("""COMPUTED_VALUE"""),"Woolly Mammoth")</f>
        <v>Woolly Mammoth</v>
      </c>
      <c r="E34" s="4" t="str">
        <f ca="1">IFERROR(__xludf.DUMMYFUNCTION("""COMPUTED_VALUE"""),"Carbo (turtle)")</f>
        <v>Carbo (turtle)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tr">
        <f ca="1">IFERROR(__xludf.DUMMYFUNCTION("""COMPUTED_VALUE"""),"zachzach")</f>
        <v>zachzach</v>
      </c>
      <c r="B35" s="4" t="str">
        <f ca="1">IFERROR(__xludf.DUMMYFUNCTION("""COMPUTED_VALUE"""),"JWA SG")</f>
        <v>JWA SG</v>
      </c>
      <c r="C35" s="4" t="str">
        <f ca="1">IFERROR(__xludf.DUMMYFUNCTION("""COMPUTED_VALUE"""),"Sino")</f>
        <v>Sino</v>
      </c>
      <c r="D35" s="4" t="str">
        <f ca="1">IFERROR(__xludf.DUMMYFUNCTION("""COMPUTED_VALUE"""),"Maia")</f>
        <v>Maia</v>
      </c>
      <c r="E35" s="4" t="str">
        <f ca="1">IFERROR(__xludf.DUMMYFUNCTION("""COMPUTED_VALUE"""),"Carbo (turtle)")</f>
        <v>Carbo (turtle)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tr">
        <f ca="1">IFERROR(__xludf.DUMMYFUNCTION("""COMPUTED_VALUE"""),"Pk")</f>
        <v>Pk</v>
      </c>
      <c r="B36" s="4" t="str">
        <f ca="1">IFERROR(__xludf.DUMMYFUNCTION("""COMPUTED_VALUE"""),"JWA SG")</f>
        <v>JWA SG</v>
      </c>
      <c r="C36" s="4" t="str">
        <f ca="1">IFERROR(__xludf.DUMMYFUNCTION("""COMPUTED_VALUE"""),"Carbo (turtle)")</f>
        <v>Carbo (turtle)</v>
      </c>
      <c r="D36" s="4" t="str">
        <f ca="1">IFERROR(__xludf.DUMMYFUNCTION("""COMPUTED_VALUE"""),"Erlik g2 (rare)")</f>
        <v>Erlik g2 (rare)</v>
      </c>
      <c r="E36" s="4" t="str">
        <f ca="1">IFERROR(__xludf.DUMMYFUNCTION("""COMPUTED_VALUE"""),"Blue")</f>
        <v>Blue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tr">
        <f ca="1">IFERROR(__xludf.DUMMYFUNCTION("""COMPUTED_VALUE"""),"Formulaq")</f>
        <v>Formulaq</v>
      </c>
      <c r="B37" s="4" t="str">
        <f ca="1">IFERROR(__xludf.DUMMYFUNCTION("""COMPUTED_VALUE"""),"JWA SG")</f>
        <v>JWA SG</v>
      </c>
      <c r="C37" s="4" t="str">
        <f ca="1">IFERROR(__xludf.DUMMYFUNCTION("""COMPUTED_VALUE"""),"Erlik (epic)")</f>
        <v>Erlik (epic)</v>
      </c>
      <c r="D37" s="4" t="str">
        <f ca="1">IFERROR(__xludf.DUMMYFUNCTION("""COMPUTED_VALUE"""),"Spino (rare)")</f>
        <v>Spino (rare)</v>
      </c>
      <c r="E37" s="4" t="str">
        <f ca="1">IFERROR(__xludf.DUMMYFUNCTION("""COMPUTED_VALUE"""),"Woolly Mammoth")</f>
        <v>Woolly Mammoth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tr">
        <f ca="1">IFERROR(__xludf.DUMMYFUNCTION("""COMPUTED_VALUE"""),"JonTTH8998")</f>
        <v>JonTTH8998</v>
      </c>
      <c r="B38" s="4" t="str">
        <f ca="1">IFERROR(__xludf.DUMMYFUNCTION("""COMPUTED_VALUE"""),"JWA SG")</f>
        <v>JWA SG</v>
      </c>
      <c r="C38" s="4" t="str">
        <f ca="1">IFERROR(__xludf.DUMMYFUNCTION("""COMPUTED_VALUE"""),"Woolly Mammoth")</f>
        <v>Woolly Mammoth</v>
      </c>
      <c r="D38" s="4" t="str">
        <f ca="1">IFERROR(__xludf.DUMMYFUNCTION("""COMPUTED_VALUE"""),"Woolly Rhino")</f>
        <v>Woolly Rhino</v>
      </c>
      <c r="E38" s="4" t="str">
        <f ca="1">IFERROR(__xludf.DUMMYFUNCTION("""COMPUTED_VALUE"""),"Bary g2 (rare)")</f>
        <v>Bary g2 (rare)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tr">
        <f ca="1">IFERROR(__xludf.DUMMYFUNCTION("""COMPUTED_VALUE"""),"Cronista")</f>
        <v>Cronista</v>
      </c>
      <c r="B39" s="4" t="str">
        <f ca="1">IFERROR(__xludf.DUMMYFUNCTION("""COMPUTED_VALUE"""),"JWA SG")</f>
        <v>JWA SG</v>
      </c>
      <c r="C39" s="4" t="str">
        <f ca="1">IFERROR(__xludf.DUMMYFUNCTION("""COMPUTED_VALUE"""),"Quetz")</f>
        <v>Quetz</v>
      </c>
      <c r="D39" s="4" t="str">
        <f ca="1">IFERROR(__xludf.DUMMYFUNCTION("""COMPUTED_VALUE"""),"Woolly Mammoth")</f>
        <v>Woolly Mammoth</v>
      </c>
      <c r="E39" s="4" t="str">
        <f ca="1">IFERROR(__xludf.DUMMYFUNCTION("""COMPUTED_VALUE"""),"Smilo")</f>
        <v>Smilo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 t="str">
        <f ca="1">IFERROR(__xludf.DUMMYFUNCTION("""COMPUTED_VALUE"""),"Payforwin")</f>
        <v>Payforwin</v>
      </c>
      <c r="B40" s="4" t="str">
        <f ca="1">IFERROR(__xludf.DUMMYFUNCTION("""COMPUTED_VALUE"""),"JWA SG")</f>
        <v>JWA SG</v>
      </c>
      <c r="C40" s="4" t="str">
        <f ca="1">IFERROR(__xludf.DUMMYFUNCTION("""COMPUTED_VALUE"""),"TRex")</f>
        <v>TRex</v>
      </c>
      <c r="D40" s="4" t="str">
        <f ca="1">IFERROR(__xludf.DUMMYFUNCTION("""COMPUTED_VALUE"""),"Secodonto")</f>
        <v>Secodonto</v>
      </c>
      <c r="E40" s="4" t="str">
        <f ca="1">IFERROR(__xludf.DUMMYFUNCTION("""COMPUTED_VALUE"""),"Bary g2 (rare)")</f>
        <v>Bary g2 (rare)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 t="str">
        <f ca="1">IFERROR(__xludf.DUMMYFUNCTION("""COMPUTED_VALUE"""),"Gary")</f>
        <v>Gary</v>
      </c>
      <c r="B41" s="4" t="str">
        <f ca="1">IFERROR(__xludf.DUMMYFUNCTION("""COMPUTED_VALUE"""),"JWA SG")</f>
        <v>JWA SG</v>
      </c>
      <c r="C41" s="4" t="str">
        <f ca="1">IFERROR(__xludf.DUMMYFUNCTION("""COMPUTED_VALUE"""),"Woolly Rhino")</f>
        <v>Woolly Rhino</v>
      </c>
      <c r="D41" s="4" t="str">
        <f ca="1">IFERROR(__xludf.DUMMYFUNCTION("""COMPUTED_VALUE"""),"Woolly Mammoth")</f>
        <v>Woolly Mammoth</v>
      </c>
      <c r="E41" s="4" t="str">
        <f ca="1">IFERROR(__xludf.DUMMYFUNCTION("""COMPUTED_VALUE"""),"Carbo (turtle)")</f>
        <v>Carbo (turtle)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tr">
        <f ca="1">IFERROR(__xludf.DUMMYFUNCTION("""COMPUTED_VALUE"""),"KhanTheWise")</f>
        <v>KhanTheWise</v>
      </c>
      <c r="B42" s="4" t="str">
        <f ca="1">IFERROR(__xludf.DUMMYFUNCTION("""COMPUTED_VALUE"""),"JWA SG")</f>
        <v>JWA SG</v>
      </c>
      <c r="C42" s="4" t="str">
        <f ca="1">IFERROR(__xludf.DUMMYFUNCTION("""COMPUTED_VALUE"""),"TRex")</f>
        <v>TRex</v>
      </c>
      <c r="D42" s="4" t="str">
        <f ca="1">IFERROR(__xludf.DUMMYFUNCTION("""COMPUTED_VALUE"""),"Dime")</f>
        <v>Dime</v>
      </c>
      <c r="E42" s="4" t="str">
        <f ca="1">IFERROR(__xludf.DUMMYFUNCTION("""COMPUTED_VALUE"""),"Argentino")</f>
        <v>Argentino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tr">
        <f ca="1">IFERROR(__xludf.DUMMYFUNCTION("""COMPUTED_VALUE"""),"Georgosaurus ")</f>
        <v xml:space="preserve">Georgosaurus </v>
      </c>
      <c r="B43" s="4" t="str">
        <f ca="1">IFERROR(__xludf.DUMMYFUNCTION("""COMPUTED_VALUE"""),"JWA SG")</f>
        <v>JWA SG</v>
      </c>
      <c r="C43" s="4" t="str">
        <f ca="1">IFERROR(__xludf.DUMMYFUNCTION("""COMPUTED_VALUE"""),"Blue")</f>
        <v>Blue</v>
      </c>
      <c r="D43" s="4" t="str">
        <f ca="1">IFERROR(__xludf.DUMMYFUNCTION("""COMPUTED_VALUE"""),"Woolly Mammoth")</f>
        <v>Woolly Mammoth</v>
      </c>
      <c r="E43" s="4" t="str">
        <f ca="1">IFERROR(__xludf.DUMMYFUNCTION("""COMPUTED_VALUE"""),"Woolly Rhino")</f>
        <v>Woolly Rhino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tr">
        <f ca="1">IFERROR(__xludf.DUMMYFUNCTION("""COMPUTED_VALUE"""),"Alhabsyee")</f>
        <v>Alhabsyee</v>
      </c>
      <c r="B44" s="4" t="str">
        <f ca="1">IFERROR(__xludf.DUMMYFUNCTION("""COMPUTED_VALUE"""),"JWA SG")</f>
        <v>JWA SG</v>
      </c>
      <c r="C44" s="4" t="str">
        <f ca="1">IFERROR(__xludf.DUMMYFUNCTION("""COMPUTED_VALUE"""),"Allo g2 (epic)")</f>
        <v>Allo g2 (epic)</v>
      </c>
      <c r="D44" s="4" t="str">
        <f ca="1">IFERROR(__xludf.DUMMYFUNCTION("""COMPUTED_VALUE"""),"Baja")</f>
        <v>Baja</v>
      </c>
      <c r="E44" s="4" t="str">
        <f ca="1">IFERROR(__xludf.DUMMYFUNCTION("""COMPUTED_VALUE"""),"Raja")</f>
        <v>Raja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tr">
        <f ca="1">IFERROR(__xludf.DUMMYFUNCTION("""COMPUTED_VALUE"""),"C0MMAND")</f>
        <v>C0MMAND</v>
      </c>
      <c r="B45" s="4" t="str">
        <f ca="1">IFERROR(__xludf.DUMMYFUNCTION("""COMPUTED_VALUE"""),"JWA SG")</f>
        <v>JWA SG</v>
      </c>
      <c r="C45" s="4" t="str">
        <f ca="1">IFERROR(__xludf.DUMMYFUNCTION("""COMPUTED_VALUE"""),"TRex")</f>
        <v>TRex</v>
      </c>
      <c r="D45" s="4" t="str">
        <f ca="1">IFERROR(__xludf.DUMMYFUNCTION("""COMPUTED_VALUE"""),"Erlik (epic)")</f>
        <v>Erlik (epic)</v>
      </c>
      <c r="E45" s="4" t="str">
        <f ca="1">IFERROR(__xludf.DUMMYFUNCTION("""COMPUTED_VALUE"""),"Irri")</f>
        <v>Irri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tr">
        <f ca="1">IFERROR(__xludf.DUMMYFUNCTION("""COMPUTED_VALUE"""),"XxcandoitxX ")</f>
        <v xml:space="preserve">XxcandoitxX </v>
      </c>
      <c r="B46" s="4" t="str">
        <f ca="1">IFERROR(__xludf.DUMMYFUNCTION("""COMPUTED_VALUE"""),"JWA SG")</f>
        <v>JWA SG</v>
      </c>
      <c r="C46" s="4" t="str">
        <f ca="1">IFERROR(__xludf.DUMMYFUNCTION("""COMPUTED_VALUE"""),"Erlik (epic)")</f>
        <v>Erlik (epic)</v>
      </c>
      <c r="D46" s="4" t="str">
        <f ca="1">IFERROR(__xludf.DUMMYFUNCTION("""COMPUTED_VALUE"""),"Delta")</f>
        <v>Delta</v>
      </c>
      <c r="E46" s="4" t="str">
        <f ca="1">IFERROR(__xludf.DUMMYFUNCTION("""COMPUTED_VALUE"""),"Erlik (epic)")</f>
        <v>Erlik (epic)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1" t="str">
        <f ca="1">IFERROR(__xludf.DUMMYFUNCTION("""COMPUTED_VALUE"""),"KhanTheWise")</f>
        <v>KhanTheWise</v>
      </c>
      <c r="B47" s="1" t="str">
        <f ca="1">IFERROR(__xludf.DUMMYFUNCTION("""COMPUTED_VALUE"""),"JWA SG")</f>
        <v>JWA SG</v>
      </c>
      <c r="C47" s="1" t="str">
        <f ca="1">IFERROR(__xludf.DUMMYFUNCTION("""COMPUTED_VALUE"""),"Quetz")</f>
        <v>Quetz</v>
      </c>
      <c r="D47" s="1" t="str">
        <f ca="1">IFERROR(__xludf.DUMMYFUNCTION("""COMPUTED_VALUE"""),"Argentino")</f>
        <v>Argentino</v>
      </c>
      <c r="E47" s="1" t="str">
        <f ca="1">IFERROR(__xludf.DUMMYFUNCTION("""COMPUTED_VALUE"""),"Dime")</f>
        <v>Dime</v>
      </c>
    </row>
    <row r="48" spans="1:26">
      <c r="A48" s="1" t="str">
        <f ca="1">IFERROR(__xludf.DUMMYFUNCTION("""COMPUTED_VALUE"""),"P2P")</f>
        <v>P2P</v>
      </c>
      <c r="B48" s="1" t="str">
        <f ca="1">IFERROR(__xludf.DUMMYFUNCTION("""COMPUTED_VALUE"""),"JWA SG")</f>
        <v>JWA SG</v>
      </c>
      <c r="C48" s="1" t="str">
        <f ca="1">IFERROR(__xludf.DUMMYFUNCTION("""COMPUTED_VALUE"""),"Irri")</f>
        <v>Irri</v>
      </c>
      <c r="D48" s="1" t="str">
        <f ca="1">IFERROR(__xludf.DUMMYFUNCTION("""COMPUTED_VALUE"""),"Irri")</f>
        <v>Irri</v>
      </c>
      <c r="E48" s="1" t="str">
        <f ca="1">IFERROR(__xludf.DUMMYFUNCTION("""COMPUTED_VALUE"""),"Brachi")</f>
        <v>Brachi</v>
      </c>
    </row>
    <row r="49" spans="1:5">
      <c r="A49" s="1" t="str">
        <f ca="1">IFERROR(__xludf.DUMMYFUNCTION("""COMPUTED_VALUE"""),"arugono")</f>
        <v>arugono</v>
      </c>
      <c r="B49" s="1" t="str">
        <f ca="1">IFERROR(__xludf.DUMMYFUNCTION("""COMPUTED_VALUE"""),"JWA SG")</f>
        <v>JWA SG</v>
      </c>
      <c r="C49" s="1" t="str">
        <f ca="1">IFERROR(__xludf.DUMMYFUNCTION("""COMPUTED_VALUE"""),"Woolly Rhino")</f>
        <v>Woolly Rhino</v>
      </c>
      <c r="D49" s="1" t="str">
        <f ca="1">IFERROR(__xludf.DUMMYFUNCTION("""COMPUTED_VALUE"""),"Echo")</f>
        <v>Echo</v>
      </c>
      <c r="E49" s="1" t="str">
        <f ca="1">IFERROR(__xludf.DUMMYFUNCTION("""COMPUTED_VALUE"""),"Blue")</f>
        <v>Blue</v>
      </c>
    </row>
    <row r="50" spans="1:5">
      <c r="A50" s="1" t="str">
        <f ca="1">IFERROR(__xludf.DUMMYFUNCTION("""COMPUTED_VALUE"""),"Formulaq")</f>
        <v>Formulaq</v>
      </c>
      <c r="B50" s="1" t="str">
        <f ca="1">IFERROR(__xludf.DUMMYFUNCTION("""COMPUTED_VALUE"""),"JWA SG")</f>
        <v>JWA SG</v>
      </c>
      <c r="C50" s="1" t="str">
        <f ca="1">IFERROR(__xludf.DUMMYFUNCTION("""COMPUTED_VALUE"""),"Sino")</f>
        <v>Sino</v>
      </c>
      <c r="D50" s="1" t="str">
        <f ca="1">IFERROR(__xludf.DUMMYFUNCTION("""COMPUTED_VALUE"""),"TRex")</f>
        <v>TRex</v>
      </c>
      <c r="E50" s="1" t="str">
        <f ca="1">IFERROR(__xludf.DUMMYFUNCTION("""COMPUTED_VALUE"""),"Tuo")</f>
        <v>Tuo</v>
      </c>
    </row>
    <row r="51" spans="1:5">
      <c r="A51" s="1" t="str">
        <f ca="1">IFERROR(__xludf.DUMMYFUNCTION("""COMPUTED_VALUE"""),"Alhabsyee")</f>
        <v>Alhabsyee</v>
      </c>
      <c r="B51" s="1" t="str">
        <f ca="1">IFERROR(__xludf.DUMMYFUNCTION("""COMPUTED_VALUE"""),"JWA SG")</f>
        <v>JWA SG</v>
      </c>
      <c r="C51" s="1" t="str">
        <f ca="1">IFERROR(__xludf.DUMMYFUNCTION("""COMPUTED_VALUE"""),"Allo g2 (epic)")</f>
        <v>Allo g2 (epic)</v>
      </c>
      <c r="D51" s="1" t="str">
        <f ca="1">IFERROR(__xludf.DUMMYFUNCTION("""COMPUTED_VALUE"""),"Carbo (turtle)")</f>
        <v>Carbo (turtle)</v>
      </c>
      <c r="E51" s="1" t="str">
        <f ca="1">IFERROR(__xludf.DUMMYFUNCTION("""COMPUTED_VALUE"""),"Woolly Mammoth")</f>
        <v>Woolly Mammoth</v>
      </c>
    </row>
    <row r="52" spans="1:5">
      <c r="A52" s="1" t="str">
        <f ca="1">IFERROR(__xludf.DUMMYFUNCTION("""COMPUTED_VALUE"""),"P2P")</f>
        <v>P2P</v>
      </c>
      <c r="B52" s="1" t="str">
        <f ca="1">IFERROR(__xludf.DUMMYFUNCTION("""COMPUTED_VALUE"""),"JWA SG")</f>
        <v>JWA SG</v>
      </c>
      <c r="C52" s="1" t="str">
        <f ca="1">IFERROR(__xludf.DUMMYFUNCTION("""COMPUTED_VALUE"""),"Irri")</f>
        <v>Irri</v>
      </c>
      <c r="D52" s="1" t="str">
        <f ca="1">IFERROR(__xludf.DUMMYFUNCTION("""COMPUTED_VALUE"""),"Irri")</f>
        <v>Irri</v>
      </c>
      <c r="E52" s="1" t="str">
        <f ca="1">IFERROR(__xludf.DUMMYFUNCTION("""COMPUTED_VALUE"""),"Brachi")</f>
        <v>Brachi</v>
      </c>
    </row>
    <row r="53" spans="1:5">
      <c r="A53" s="1" t="str">
        <f ca="1">IFERROR(__xludf.DUMMYFUNCTION("""COMPUTED_VALUE"""),"Birdie2Birdie")</f>
        <v>Birdie2Birdie</v>
      </c>
      <c r="B53" s="1" t="str">
        <f ca="1">IFERROR(__xludf.DUMMYFUNCTION("""COMPUTED_VALUE"""),"JWA SG")</f>
        <v>JWA SG</v>
      </c>
      <c r="C53" s="1" t="str">
        <f ca="1">IFERROR(__xludf.DUMMYFUNCTION("""COMPUTED_VALUE"""),"Irri")</f>
        <v>Irri</v>
      </c>
      <c r="D53" s="1" t="str">
        <f ca="1">IFERROR(__xludf.DUMMYFUNCTION("""COMPUTED_VALUE"""),"Carbo (turtle)")</f>
        <v>Carbo (turtle)</v>
      </c>
      <c r="E53" s="1" t="str">
        <f ca="1">IFERROR(__xludf.DUMMYFUNCTION("""COMPUTED_VALUE"""),"Woolly Rhino")</f>
        <v>Woolly Rhino</v>
      </c>
    </row>
    <row r="54" spans="1:5">
      <c r="A54" s="1" t="str">
        <f ca="1">IFERROR(__xludf.DUMMYFUNCTION("""COMPUTED_VALUE"""),"Zhen ")</f>
        <v xml:space="preserve">Zhen </v>
      </c>
      <c r="B54" s="1" t="str">
        <f ca="1">IFERROR(__xludf.DUMMYFUNCTION("""COMPUTED_VALUE"""),"JWA SG")</f>
        <v>JWA SG</v>
      </c>
      <c r="C54" s="1" t="str">
        <f ca="1">IFERROR(__xludf.DUMMYFUNCTION("""COMPUTED_VALUE"""),"Woolly Rhino")</f>
        <v>Woolly Rhino</v>
      </c>
      <c r="D54" s="1" t="str">
        <f ca="1">IFERROR(__xludf.DUMMYFUNCTION("""COMPUTED_VALUE"""),"TRex")</f>
        <v>TRex</v>
      </c>
      <c r="E54" s="1" t="str">
        <f ca="1">IFERROR(__xludf.DUMMYFUNCTION("""COMPUTED_VALUE"""),"Anky")</f>
        <v>Anky</v>
      </c>
    </row>
    <row r="55" spans="1:5">
      <c r="A55" s="1" t="str">
        <f ca="1">IFERROR(__xludf.DUMMYFUNCTION("""COMPUTED_VALUE"""),"Zachzach")</f>
        <v>Zachzach</v>
      </c>
      <c r="B55" s="1" t="str">
        <f ca="1">IFERROR(__xludf.DUMMYFUNCTION("""COMPUTED_VALUE"""),"JWA SG")</f>
        <v>JWA SG</v>
      </c>
      <c r="C55" s="1" t="str">
        <f ca="1">IFERROR(__xludf.DUMMYFUNCTION("""COMPUTED_VALUE"""),"Sino")</f>
        <v>Sino</v>
      </c>
      <c r="D55" s="1" t="str">
        <f ca="1">IFERROR(__xludf.DUMMYFUNCTION("""COMPUTED_VALUE"""),"TRex")</f>
        <v>TRex</v>
      </c>
      <c r="E55" s="1" t="str">
        <f ca="1">IFERROR(__xludf.DUMMYFUNCTION("""COMPUTED_VALUE"""),"Woolly Rhino")</f>
        <v>Woolly Rhino</v>
      </c>
    </row>
    <row r="56" spans="1:5">
      <c r="A56" s="1" t="str">
        <f ca="1">IFERROR(__xludf.DUMMYFUNCTION("""COMPUTED_VALUE"""),"cloudatlas ")</f>
        <v xml:space="preserve">cloudatlas </v>
      </c>
      <c r="B56" s="1" t="str">
        <f ca="1">IFERROR(__xludf.DUMMYFUNCTION("""COMPUTED_VALUE"""),"JWA SG")</f>
        <v>JWA SG</v>
      </c>
      <c r="C56" s="1" t="str">
        <f ca="1">IFERROR(__xludf.DUMMYFUNCTION("""COMPUTED_VALUE"""),"Woolly Rhino")</f>
        <v>Woolly Rhino</v>
      </c>
      <c r="D56" s="1" t="str">
        <f ca="1">IFERROR(__xludf.DUMMYFUNCTION("""COMPUTED_VALUE"""),"Baja")</f>
        <v>Baja</v>
      </c>
      <c r="E56" s="1" t="str">
        <f ca="1">IFERROR(__xludf.DUMMYFUNCTION("""COMPUTED_VALUE"""),"Brachi")</f>
        <v>Brachi</v>
      </c>
    </row>
    <row r="57" spans="1:5">
      <c r="A57" s="1" t="str">
        <f ca="1">IFERROR(__xludf.DUMMYFUNCTION("""COMPUTED_VALUE"""),"C0MMAND")</f>
        <v>C0MMAND</v>
      </c>
      <c r="B57" s="1" t="str">
        <f ca="1">IFERROR(__xludf.DUMMYFUNCTION("""COMPUTED_VALUE"""),"JWA SG")</f>
        <v>JWA SG</v>
      </c>
      <c r="C57" s="1" t="str">
        <f ca="1">IFERROR(__xludf.DUMMYFUNCTION("""COMPUTED_VALUE"""),"TRex")</f>
        <v>TRex</v>
      </c>
      <c r="D57" s="1" t="str">
        <f ca="1">IFERROR(__xludf.DUMMYFUNCTION("""COMPUTED_VALUE"""),"Erlik (epic)")</f>
        <v>Erlik (epic)</v>
      </c>
      <c r="E57" s="1" t="str">
        <f ca="1">IFERROR(__xludf.DUMMYFUNCTION("""COMPUTED_VALUE"""),"Anky")</f>
        <v>Anky</v>
      </c>
    </row>
    <row r="58" spans="1:5">
      <c r="A58" s="1" t="str">
        <f ca="1">IFERROR(__xludf.DUMMYFUNCTION("""COMPUTED_VALUE"""),"Cronista")</f>
        <v>Cronista</v>
      </c>
      <c r="B58" s="1" t="str">
        <f ca="1">IFERROR(__xludf.DUMMYFUNCTION("""COMPUTED_VALUE"""),"JWA SG")</f>
        <v>JWA SG</v>
      </c>
      <c r="C58" s="1" t="str">
        <f ca="1">IFERROR(__xludf.DUMMYFUNCTION("""COMPUTED_VALUE"""),"Anky")</f>
        <v>Anky</v>
      </c>
      <c r="D58" s="1" t="str">
        <f ca="1">IFERROR(__xludf.DUMMYFUNCTION("""COMPUTED_VALUE"""),"Brachi")</f>
        <v>Brachi</v>
      </c>
      <c r="E58" s="1" t="str">
        <f ca="1">IFERROR(__xludf.DUMMYFUNCTION("""COMPUTED_VALUE"""),"TRex g2")</f>
        <v>TRex g2</v>
      </c>
    </row>
    <row r="59" spans="1:5">
      <c r="A59" s="1" t="str">
        <f ca="1">IFERROR(__xludf.DUMMYFUNCTION("""COMPUTED_VALUE"""),"Rollingbeam3032 ")</f>
        <v xml:space="preserve">Rollingbeam3032 </v>
      </c>
      <c r="B59" s="1" t="str">
        <f ca="1">IFERROR(__xludf.DUMMYFUNCTION("""COMPUTED_VALUE"""),"JWA SG")</f>
        <v>JWA SG</v>
      </c>
      <c r="C59" s="1" t="str">
        <f ca="1">IFERROR(__xludf.DUMMYFUNCTION("""COMPUTED_VALUE"""),"Argentino")</f>
        <v>Argentino</v>
      </c>
      <c r="D59" s="1" t="str">
        <f ca="1">IFERROR(__xludf.DUMMYFUNCTION("""COMPUTED_VALUE"""),"TRex")</f>
        <v>TRex</v>
      </c>
      <c r="E59" s="1" t="str">
        <f ca="1">IFERROR(__xludf.DUMMYFUNCTION("""COMPUTED_VALUE"""),"Brachi")</f>
        <v>Brachi</v>
      </c>
    </row>
    <row r="60" spans="1:5">
      <c r="A60" s="1" t="str">
        <f ca="1">IFERROR(__xludf.DUMMYFUNCTION("""COMPUTED_VALUE"""),"Luckygod91 ")</f>
        <v xml:space="preserve">Luckygod91 </v>
      </c>
      <c r="B60" s="1" t="str">
        <f ca="1">IFERROR(__xludf.DUMMYFUNCTION("""COMPUTED_VALUE"""),"JWA SG")</f>
        <v>JWA SG</v>
      </c>
      <c r="C60" s="1" t="str">
        <f ca="1">IFERROR(__xludf.DUMMYFUNCTION("""COMPUTED_VALUE"""),"Woolly Rhino")</f>
        <v>Woolly Rhino</v>
      </c>
      <c r="D60" s="1" t="str">
        <f ca="1">IFERROR(__xludf.DUMMYFUNCTION("""COMPUTED_VALUE"""),"TRex")</f>
        <v>TRex</v>
      </c>
      <c r="E60" s="1" t="str">
        <f ca="1">IFERROR(__xludf.DUMMYFUNCTION("""COMPUTED_VALUE"""),"Allo g2 (epic)")</f>
        <v>Allo g2 (epic)</v>
      </c>
    </row>
    <row r="61" spans="1:5">
      <c r="A61" s="1" t="str">
        <f ca="1">IFERROR(__xludf.DUMMYFUNCTION("""COMPUTED_VALUE"""),"Alvinnghl")</f>
        <v>Alvinnghl</v>
      </c>
      <c r="B61" s="1" t="str">
        <f ca="1">IFERROR(__xludf.DUMMYFUNCTION("""COMPUTED_VALUE"""),"JWA SG")</f>
        <v>JWA SG</v>
      </c>
      <c r="C61" s="1" t="str">
        <f ca="1">IFERROR(__xludf.DUMMYFUNCTION("""COMPUTED_VALUE"""),"Diplod")</f>
        <v>Diplod</v>
      </c>
      <c r="D61" s="1" t="str">
        <f ca="1">IFERROR(__xludf.DUMMYFUNCTION("""COMPUTED_VALUE"""),"Arambo")</f>
        <v>Arambo</v>
      </c>
      <c r="E61" s="1" t="str">
        <f ca="1">IFERROR(__xludf.DUMMYFUNCTION("""COMPUTED_VALUE"""),"Koola (epic)")</f>
        <v>Koola (epic)</v>
      </c>
    </row>
    <row r="62" spans="1:5">
      <c r="A62" s="1" t="str">
        <f ca="1">IFERROR(__xludf.DUMMYFUNCTION("""COMPUTED_VALUE"""),"Julius")</f>
        <v>Julius</v>
      </c>
      <c r="B62" s="1" t="str">
        <f ca="1">IFERROR(__xludf.DUMMYFUNCTION("""COMPUTED_VALUE"""),"JWA SG")</f>
        <v>JWA SG</v>
      </c>
      <c r="C62" s="1" t="str">
        <f ca="1">IFERROR(__xludf.DUMMYFUNCTION("""COMPUTED_VALUE"""),"Pachy")</f>
        <v>Pachy</v>
      </c>
      <c r="D62" s="1" t="str">
        <f ca="1">IFERROR(__xludf.DUMMYFUNCTION("""COMPUTED_VALUE"""),"Raja")</f>
        <v>Raja</v>
      </c>
      <c r="E62" s="1" t="str">
        <f ca="1">IFERROR(__xludf.DUMMYFUNCTION("""COMPUTED_VALUE"""),"")</f>
        <v/>
      </c>
    </row>
    <row r="63" spans="1:5">
      <c r="A63" s="1" t="str">
        <f ca="1">IFERROR(__xludf.DUMMYFUNCTION("""COMPUTED_VALUE"""),"Pkpikaypeekay")</f>
        <v>Pkpikaypeekay</v>
      </c>
      <c r="B63" s="1" t="str">
        <f ca="1">IFERROR(__xludf.DUMMYFUNCTION("""COMPUTED_VALUE"""),"JWA SG")</f>
        <v>JWA SG</v>
      </c>
      <c r="C63" s="1" t="str">
        <f ca="1">IFERROR(__xludf.DUMMYFUNCTION("""COMPUTED_VALUE"""),"Anky")</f>
        <v>Anky</v>
      </c>
      <c r="D63" s="1" t="str">
        <f ca="1">IFERROR(__xludf.DUMMYFUNCTION("""COMPUTED_VALUE"""),"Delta")</f>
        <v>Delta</v>
      </c>
      <c r="E63" s="1" t="str">
        <f ca="1">IFERROR(__xludf.DUMMYFUNCTION("""COMPUTED_VALUE"""),"Raja")</f>
        <v>Raja</v>
      </c>
    </row>
    <row r="64" spans="1:5">
      <c r="A64" s="1" t="str">
        <f ca="1">IFERROR(__xludf.DUMMYFUNCTION("""COMPUTED_VALUE"""),"Milkbao")</f>
        <v>Milkbao</v>
      </c>
      <c r="B64" s="1" t="str">
        <f ca="1">IFERROR(__xludf.DUMMYFUNCTION("""COMPUTED_VALUE"""),"JWA SG")</f>
        <v>JWA SG</v>
      </c>
      <c r="C64" s="1" t="str">
        <f ca="1">IFERROR(__xludf.DUMMYFUNCTION("""COMPUTED_VALUE"""),"Brachi")</f>
        <v>Brachi</v>
      </c>
      <c r="D64" s="1" t="str">
        <f ca="1">IFERROR(__xludf.DUMMYFUNCTION("""COMPUTED_VALUE"""),"Echo")</f>
        <v>Echo</v>
      </c>
      <c r="E64" s="1" t="str">
        <f ca="1">IFERROR(__xludf.DUMMYFUNCTION("""COMPUTED_VALUE"""),"Kentro")</f>
        <v>Kentro</v>
      </c>
    </row>
    <row r="65" spans="1:5">
      <c r="A65" s="1" t="str">
        <f ca="1">IFERROR(__xludf.DUMMYFUNCTION("""COMPUTED_VALUE"""),"Georgosaurus")</f>
        <v>Georgosaurus</v>
      </c>
      <c r="B65" s="1" t="str">
        <f ca="1">IFERROR(__xludf.DUMMYFUNCTION("""COMPUTED_VALUE"""),"JWA SG")</f>
        <v>JWA SG</v>
      </c>
      <c r="C65" s="1" t="str">
        <f ca="1">IFERROR(__xludf.DUMMYFUNCTION("""COMPUTED_VALUE"""),"Blue")</f>
        <v>Blue</v>
      </c>
      <c r="D65" s="1" t="str">
        <f ca="1">IFERROR(__xludf.DUMMYFUNCTION("""COMPUTED_VALUE"""),"Brachi")</f>
        <v>Brachi</v>
      </c>
      <c r="E65" s="1" t="str">
        <f ca="1">IFERROR(__xludf.DUMMYFUNCTION("""COMPUTED_VALUE"""),"Woolly Rhino")</f>
        <v>Woolly Rhino</v>
      </c>
    </row>
    <row r="66" spans="1:5">
      <c r="A66" s="1" t="str">
        <f ca="1">IFERROR(__xludf.DUMMYFUNCTION("""COMPUTED_VALUE"""),"ErnestAlfred")</f>
        <v>ErnestAlfred</v>
      </c>
      <c r="B66" s="1" t="str">
        <f ca="1">IFERROR(__xludf.DUMMYFUNCTION("""COMPUTED_VALUE"""),"JWA SG")</f>
        <v>JWA SG</v>
      </c>
      <c r="C66" s="1" t="str">
        <f ca="1">IFERROR(__xludf.DUMMYFUNCTION("""COMPUTED_VALUE"""),"Woolly Mammoth")</f>
        <v>Woolly Mammoth</v>
      </c>
      <c r="D66" s="1" t="str">
        <f ca="1">IFERROR(__xludf.DUMMYFUNCTION("""COMPUTED_VALUE"""),"Erlik (epic)")</f>
        <v>Erlik (epic)</v>
      </c>
      <c r="E66" s="1" t="str">
        <f ca="1">IFERROR(__xludf.DUMMYFUNCTION("""COMPUTED_VALUE"""),"Erlik g2 (rare)")</f>
        <v>Erlik g2 (rare)</v>
      </c>
    </row>
    <row r="67" spans="1:5">
      <c r="A67" s="1" t="str">
        <f ca="1">IFERROR(__xludf.DUMMYFUNCTION("""COMPUTED_VALUE"""),"Eastlibra ")</f>
        <v xml:space="preserve">Eastlibra </v>
      </c>
      <c r="B67" s="1" t="str">
        <f ca="1">IFERROR(__xludf.DUMMYFUNCTION("""COMPUTED_VALUE"""),"JWA SG")</f>
        <v>JWA SG</v>
      </c>
      <c r="C67" s="1" t="str">
        <f ca="1">IFERROR(__xludf.DUMMYFUNCTION("""COMPUTED_VALUE"""),"Pachy")</f>
        <v>Pachy</v>
      </c>
      <c r="D67" s="1" t="str">
        <f ca="1">IFERROR(__xludf.DUMMYFUNCTION("""COMPUTED_VALUE"""),"Echo")</f>
        <v>Echo</v>
      </c>
      <c r="E67" s="1" t="str">
        <f ca="1">IFERROR(__xludf.DUMMYFUNCTION("""COMPUTED_VALUE"""),"Blue")</f>
        <v>Blue</v>
      </c>
    </row>
    <row r="68" spans="1:5">
      <c r="A68" s="1" t="str">
        <f ca="1">IFERROR(__xludf.DUMMYFUNCTION("""COMPUTED_VALUE"""),"Tardpep")</f>
        <v>Tardpep</v>
      </c>
      <c r="B68" s="1" t="str">
        <f ca="1">IFERROR(__xludf.DUMMYFUNCTION("""COMPUTED_VALUE"""),"JWA SG")</f>
        <v>JWA SG</v>
      </c>
      <c r="C68" s="1" t="str">
        <f ca="1">IFERROR(__xludf.DUMMYFUNCTION("""COMPUTED_VALUE"""),"Sino")</f>
        <v>Sino</v>
      </c>
      <c r="D68" s="1" t="str">
        <f ca="1">IFERROR(__xludf.DUMMYFUNCTION("""COMPUTED_VALUE"""),"Blue")</f>
        <v>Blue</v>
      </c>
      <c r="E68" s="1" t="str">
        <f ca="1">IFERROR(__xludf.DUMMYFUNCTION("""COMPUTED_VALUE"""),"Argentino")</f>
        <v>Argentino</v>
      </c>
    </row>
    <row r="69" spans="1:5">
      <c r="A69" s="1" t="str">
        <f ca="1">IFERROR(__xludf.DUMMYFUNCTION("""COMPUTED_VALUE"""),"Rossella")</f>
        <v>Rossella</v>
      </c>
      <c r="B69" s="1" t="str">
        <f ca="1">IFERROR(__xludf.DUMMYFUNCTION("""COMPUTED_VALUE"""),"JWA SG")</f>
        <v>JWA SG</v>
      </c>
      <c r="C69" s="1" t="str">
        <f ca="1">IFERROR(__xludf.DUMMYFUNCTION("""COMPUTED_VALUE"""),"TRex")</f>
        <v>TRex</v>
      </c>
      <c r="D69" s="1" t="str">
        <f ca="1">IFERROR(__xludf.DUMMYFUNCTION("""COMPUTED_VALUE"""),"Quetz")</f>
        <v>Quetz</v>
      </c>
      <c r="E69" s="1" t="str">
        <f ca="1">IFERROR(__xludf.DUMMYFUNCTION("""COMPUTED_VALUE"""),"Dime")</f>
        <v>Dime</v>
      </c>
    </row>
    <row r="70" spans="1:5">
      <c r="A70" s="1" t="str">
        <f ca="1">IFERROR(__xludf.DUMMYFUNCTION("""COMPUTED_VALUE"""),"TerBere ")</f>
        <v xml:space="preserve">TerBere </v>
      </c>
      <c r="B70" s="1" t="str">
        <f ca="1">IFERROR(__xludf.DUMMYFUNCTION("""COMPUTED_VALUE"""),"JWA SG")</f>
        <v>JWA SG</v>
      </c>
      <c r="C70" s="1" t="str">
        <f ca="1">IFERROR(__xludf.DUMMYFUNCTION("""COMPUTED_VALUE"""),"Woolly Rhino")</f>
        <v>Woolly Rhino</v>
      </c>
      <c r="D70" s="1" t="str">
        <f ca="1">IFERROR(__xludf.DUMMYFUNCTION("""COMPUTED_VALUE"""),"Argentino")</f>
        <v>Argentino</v>
      </c>
      <c r="E70" s="1" t="str">
        <f ca="1">IFERROR(__xludf.DUMMYFUNCTION("""COMPUTED_VALUE"""),"Allo g2 (epic)")</f>
        <v>Allo g2 (epic)</v>
      </c>
    </row>
    <row r="71" spans="1:5">
      <c r="A71" s="1" t="str">
        <f ca="1">IFERROR(__xludf.DUMMYFUNCTION("""COMPUTED_VALUE"""),"Sky ")</f>
        <v xml:space="preserve">Sky </v>
      </c>
      <c r="B71" s="1" t="str">
        <f ca="1">IFERROR(__xludf.DUMMYFUNCTION("""COMPUTED_VALUE"""),"JWA SG")</f>
        <v>JWA SG</v>
      </c>
      <c r="C71" s="1" t="str">
        <f ca="1">IFERROR(__xludf.DUMMYFUNCTION("""COMPUTED_VALUE"""),"TRex")</f>
        <v>TRex</v>
      </c>
      <c r="D71" s="1" t="str">
        <f ca="1">IFERROR(__xludf.DUMMYFUNCTION("""COMPUTED_VALUE"""),"Tenonto")</f>
        <v>Tenonto</v>
      </c>
      <c r="E71" s="1" t="str">
        <f ca="1">IFERROR(__xludf.DUMMYFUNCTION("""COMPUTED_VALUE"""),"Dime")</f>
        <v>Dime</v>
      </c>
    </row>
    <row r="72" spans="1:5">
      <c r="A72" s="1" t="str">
        <f ca="1">IFERROR(__xludf.DUMMYFUNCTION("""COMPUTED_VALUE"""),"JonTTH8998")</f>
        <v>JonTTH8998</v>
      </c>
      <c r="B72" s="1" t="str">
        <f ca="1">IFERROR(__xludf.DUMMYFUNCTION("""COMPUTED_VALUE"""),"JWA SG")</f>
        <v>JWA SG</v>
      </c>
      <c r="C72" s="1" t="str">
        <f ca="1">IFERROR(__xludf.DUMMYFUNCTION("""COMPUTED_VALUE"""),"Brachi")</f>
        <v>Brachi</v>
      </c>
      <c r="D72" s="1" t="str">
        <f ca="1">IFERROR(__xludf.DUMMYFUNCTION("""COMPUTED_VALUE"""),"Bary g2 (rare)")</f>
        <v>Bary g2 (rare)</v>
      </c>
      <c r="E72" s="1" t="str">
        <f ca="1">IFERROR(__xludf.DUMMYFUNCTION("""COMPUTED_VALUE"""),"Maia")</f>
        <v>Maia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5"/>
  <sheetViews>
    <sheetView workbookViewId="0"/>
  </sheetViews>
  <sheetFormatPr defaultColWidth="14.44140625" defaultRowHeight="15.75" customHeight="1"/>
  <sheetData>
    <row r="1" spans="1:5">
      <c r="A1" s="1" t="str">
        <f ca="1">IFERROR(__xludf.DUMMYFUNCTION("query('Form Responses 1'!B:F,""select * where C = 'Malaysia' "",0)"),"Gandalf")</f>
        <v>Gandalf</v>
      </c>
      <c r="B1" s="1" t="str">
        <f ca="1">IFERROR(__xludf.DUMMYFUNCTION("""COMPUTED_VALUE"""),"Malaysia")</f>
        <v>Malaysia</v>
      </c>
      <c r="C1" s="1" t="str">
        <f ca="1">IFERROR(__xludf.DUMMYFUNCTION("""COMPUTED_VALUE"""),"Irri")</f>
        <v>Irri</v>
      </c>
      <c r="D1" s="1" t="str">
        <f ca="1">IFERROR(__xludf.DUMMYFUNCTION("""COMPUTED_VALUE"""),"Bary g2 (rare)")</f>
        <v>Bary g2 (rare)</v>
      </c>
      <c r="E1" s="1" t="str">
        <f ca="1">IFERROR(__xludf.DUMMYFUNCTION("""COMPUTED_VALUE"""),"Allo g2 (epic)")</f>
        <v>Allo g2 (epic)</v>
      </c>
    </row>
    <row r="2" spans="1:5">
      <c r="A2" s="1" t="str">
        <f ca="1">IFERROR(__xludf.DUMMYFUNCTION("""COMPUTED_VALUE"""),"Enshimaz1")</f>
        <v>Enshimaz1</v>
      </c>
      <c r="B2" s="1" t="str">
        <f ca="1">IFERROR(__xludf.DUMMYFUNCTION("""COMPUTED_VALUE"""),"Malaysia")</f>
        <v>Malaysia</v>
      </c>
      <c r="C2" s="1" t="str">
        <f ca="1">IFERROR(__xludf.DUMMYFUNCTION("""COMPUTED_VALUE"""),"Blue")</f>
        <v>Blue</v>
      </c>
      <c r="D2" s="1" t="str">
        <f ca="1">IFERROR(__xludf.DUMMYFUNCTION("""COMPUTED_VALUE"""),"Maia")</f>
        <v>Maia</v>
      </c>
      <c r="E2" s="1" t="str">
        <f ca="1">IFERROR(__xludf.DUMMYFUNCTION("""COMPUTED_VALUE"""),"Woolly Mammoth")</f>
        <v>Woolly Mammoth</v>
      </c>
    </row>
    <row r="3" spans="1:5">
      <c r="A3" s="1" t="str">
        <f ca="1">IFERROR(__xludf.DUMMYFUNCTION("""COMPUTED_VALUE"""),"Kelvin")</f>
        <v>Kelvin</v>
      </c>
      <c r="B3" s="1" t="str">
        <f ca="1">IFERROR(__xludf.DUMMYFUNCTION("""COMPUTED_VALUE"""),"Malaysia")</f>
        <v>Malaysia</v>
      </c>
      <c r="C3" s="1" t="str">
        <f ca="1">IFERROR(__xludf.DUMMYFUNCTION("""COMPUTED_VALUE"""),"Brachi")</f>
        <v>Brachi</v>
      </c>
      <c r="D3" s="1" t="str">
        <f ca="1">IFERROR(__xludf.DUMMYFUNCTION("""COMPUTED_VALUE"""),"Blue")</f>
        <v>Blue</v>
      </c>
      <c r="E3" s="1" t="str">
        <f ca="1">IFERROR(__xludf.DUMMYFUNCTION("""COMPUTED_VALUE"""),"Quetz")</f>
        <v>Quetz</v>
      </c>
    </row>
    <row r="4" spans="1:5">
      <c r="A4" s="1" t="str">
        <f ca="1">IFERROR(__xludf.DUMMYFUNCTION("""COMPUTED_VALUE"""),"Bobolo8888")</f>
        <v>Bobolo8888</v>
      </c>
      <c r="B4" s="1" t="str">
        <f ca="1">IFERROR(__xludf.DUMMYFUNCTION("""COMPUTED_VALUE"""),"Malaysia")</f>
        <v>Malaysia</v>
      </c>
      <c r="C4" s="1" t="str">
        <f ca="1">IFERROR(__xludf.DUMMYFUNCTION("""COMPUTED_VALUE"""),"Sino")</f>
        <v>Sino</v>
      </c>
      <c r="D4" s="1" t="str">
        <f ca="1">IFERROR(__xludf.DUMMYFUNCTION("""COMPUTED_VALUE"""),"Quetz")</f>
        <v>Quetz</v>
      </c>
      <c r="E4" s="1" t="str">
        <f ca="1">IFERROR(__xludf.DUMMYFUNCTION("""COMPUTED_VALUE"""),"Irri")</f>
        <v>Irri</v>
      </c>
    </row>
    <row r="5" spans="1:5">
      <c r="A5" s="1" t="str">
        <f ca="1">IFERROR(__xludf.DUMMYFUNCTION("""COMPUTED_VALUE"""),"Lucas")</f>
        <v>Lucas</v>
      </c>
      <c r="B5" s="1" t="str">
        <f ca="1">IFERROR(__xludf.DUMMYFUNCTION("""COMPUTED_VALUE"""),"Malaysia")</f>
        <v>Malaysia</v>
      </c>
      <c r="C5" s="1" t="str">
        <f ca="1">IFERROR(__xludf.DUMMYFUNCTION("""COMPUTED_VALUE"""),"Kentro")</f>
        <v>Kentro</v>
      </c>
      <c r="D5" s="1" t="str">
        <f ca="1">IFERROR(__xludf.DUMMYFUNCTION("""COMPUTED_VALUE"""),"Anky")</f>
        <v>Anky</v>
      </c>
      <c r="E5" s="1" t="str">
        <f ca="1">IFERROR(__xludf.DUMMYFUNCTION("""COMPUTED_VALUE"""),"Brachi")</f>
        <v>Brachi</v>
      </c>
    </row>
    <row r="6" spans="1:5">
      <c r="A6" s="1" t="str">
        <f ca="1">IFERROR(__xludf.DUMMYFUNCTION("""COMPUTED_VALUE"""),"SbuxScarlet")</f>
        <v>SbuxScarlet</v>
      </c>
      <c r="B6" s="1" t="str">
        <f ca="1">IFERROR(__xludf.DUMMYFUNCTION("""COMPUTED_VALUE"""),"Malaysia")</f>
        <v>Malaysia</v>
      </c>
      <c r="C6" s="1" t="str">
        <f ca="1">IFERROR(__xludf.DUMMYFUNCTION("""COMPUTED_VALUE"""),"Irri")</f>
        <v>Irri</v>
      </c>
      <c r="D6" s="1" t="str">
        <f ca="1">IFERROR(__xludf.DUMMYFUNCTION("""COMPUTED_VALUE"""),"Raja")</f>
        <v>Raja</v>
      </c>
      <c r="E6" s="1" t="str">
        <f ca="1">IFERROR(__xludf.DUMMYFUNCTION("""COMPUTED_VALUE"""),"Quetz")</f>
        <v>Quetz</v>
      </c>
    </row>
    <row r="7" spans="1:5">
      <c r="A7" s="1" t="str">
        <f ca="1">IFERROR(__xludf.DUMMYFUNCTION("""COMPUTED_VALUE"""),"Bloodystalk")</f>
        <v>Bloodystalk</v>
      </c>
      <c r="B7" s="1" t="str">
        <f ca="1">IFERROR(__xludf.DUMMYFUNCTION("""COMPUTED_VALUE"""),"Malaysia")</f>
        <v>Malaysia</v>
      </c>
      <c r="C7" s="1" t="str">
        <f ca="1">IFERROR(__xludf.DUMMYFUNCTION("""COMPUTED_VALUE"""),"Irri")</f>
        <v>Irri</v>
      </c>
      <c r="D7" s="1" t="str">
        <f ca="1">IFERROR(__xludf.DUMMYFUNCTION("""COMPUTED_VALUE"""),"Woolly Mammoth")</f>
        <v>Woolly Mammoth</v>
      </c>
      <c r="E7" s="1" t="str">
        <f ca="1">IFERROR(__xludf.DUMMYFUNCTION("""COMPUTED_VALUE"""),"Baja")</f>
        <v>Baja</v>
      </c>
    </row>
    <row r="8" spans="1:5">
      <c r="A8" s="1" t="str">
        <f ca="1">IFERROR(__xludf.DUMMYFUNCTION("""COMPUTED_VALUE"""),"Alien99")</f>
        <v>Alien99</v>
      </c>
      <c r="B8" s="1" t="str">
        <f ca="1">IFERROR(__xludf.DUMMYFUNCTION("""COMPUTED_VALUE"""),"Malaysia")</f>
        <v>Malaysia</v>
      </c>
      <c r="C8" s="1" t="str">
        <f ca="1">IFERROR(__xludf.DUMMYFUNCTION("""COMPUTED_VALUE"""),"Irri")</f>
        <v>Irri</v>
      </c>
      <c r="D8" s="1" t="str">
        <f ca="1">IFERROR(__xludf.DUMMYFUNCTION("""COMPUTED_VALUE"""),"Carbo (turtle)")</f>
        <v>Carbo (turtle)</v>
      </c>
      <c r="E8" s="1" t="str">
        <f ca="1">IFERROR(__xludf.DUMMYFUNCTION("""COMPUTED_VALUE"""),"Grypo")</f>
        <v>Grypo</v>
      </c>
    </row>
    <row r="9" spans="1:5">
      <c r="A9" s="1" t="str">
        <f ca="1">IFERROR(__xludf.DUMMYFUNCTION("""COMPUTED_VALUE"""),"BillySaurus")</f>
        <v>BillySaurus</v>
      </c>
      <c r="B9" s="1" t="str">
        <f ca="1">IFERROR(__xludf.DUMMYFUNCTION("""COMPUTED_VALUE"""),"Malaysia")</f>
        <v>Malaysia</v>
      </c>
      <c r="C9" s="1" t="str">
        <f ca="1">IFERROR(__xludf.DUMMYFUNCTION("""COMPUTED_VALUE"""),"Pachy")</f>
        <v>Pachy</v>
      </c>
      <c r="D9" s="1" t="str">
        <f ca="1">IFERROR(__xludf.DUMMYFUNCTION("""COMPUTED_VALUE"""),"Blue")</f>
        <v>Blue</v>
      </c>
      <c r="E9" s="1" t="str">
        <f ca="1">IFERROR(__xludf.DUMMYFUNCTION("""COMPUTED_VALUE"""),"Woolly Rhino")</f>
        <v>Woolly Rhino</v>
      </c>
    </row>
    <row r="10" spans="1:5">
      <c r="A10" s="1" t="str">
        <f ca="1">IFERROR(__xludf.DUMMYFUNCTION("""COMPUTED_VALUE"""),"Luv")</f>
        <v>Luv</v>
      </c>
      <c r="B10" s="1" t="str">
        <f ca="1">IFERROR(__xludf.DUMMYFUNCTION("""COMPUTED_VALUE"""),"Malaysia")</f>
        <v>Malaysia</v>
      </c>
      <c r="C10" s="1" t="str">
        <f ca="1">IFERROR(__xludf.DUMMYFUNCTION("""COMPUTED_VALUE"""),"Irri")</f>
        <v>Irri</v>
      </c>
      <c r="D10" s="1" t="str">
        <f ca="1">IFERROR(__xludf.DUMMYFUNCTION("""COMPUTED_VALUE"""),"Dime")</f>
        <v>Dime</v>
      </c>
      <c r="E10" s="1" t="str">
        <f ca="1">IFERROR(__xludf.DUMMYFUNCTION("""COMPUTED_VALUE"""),"Pyro")</f>
        <v>Pyro</v>
      </c>
    </row>
    <row r="11" spans="1:5">
      <c r="A11" s="1" t="str">
        <f ca="1">IFERROR(__xludf.DUMMYFUNCTION("""COMPUTED_VALUE"""),"Uwais")</f>
        <v>Uwais</v>
      </c>
      <c r="B11" s="1" t="str">
        <f ca="1">IFERROR(__xludf.DUMMYFUNCTION("""COMPUTED_VALUE"""),"Malaysia")</f>
        <v>Malaysia</v>
      </c>
      <c r="C11" s="1" t="str">
        <f ca="1">IFERROR(__xludf.DUMMYFUNCTION("""COMPUTED_VALUE"""),"Allo g2 (epic)")</f>
        <v>Allo g2 (epic)</v>
      </c>
      <c r="D11" s="1" t="str">
        <f ca="1">IFERROR(__xludf.DUMMYFUNCTION("""COMPUTED_VALUE"""),"Erlik (epic)")</f>
        <v>Erlik (epic)</v>
      </c>
      <c r="E11" s="1" t="str">
        <f ca="1">IFERROR(__xludf.DUMMYFUNCTION("""COMPUTED_VALUE"""),"Echo")</f>
        <v>Echo</v>
      </c>
    </row>
    <row r="12" spans="1:5">
      <c r="A12" s="1" t="str">
        <f ca="1">IFERROR(__xludf.DUMMYFUNCTION("""COMPUTED_VALUE"""),"Ju5tin0h")</f>
        <v>Ju5tin0h</v>
      </c>
      <c r="B12" s="1" t="str">
        <f ca="1">IFERROR(__xludf.DUMMYFUNCTION("""COMPUTED_VALUE"""),"Malaysia")</f>
        <v>Malaysia</v>
      </c>
      <c r="C12" s="1" t="str">
        <f ca="1">IFERROR(__xludf.DUMMYFUNCTION("""COMPUTED_VALUE"""),"Irri")</f>
        <v>Irri</v>
      </c>
      <c r="D12" s="1" t="str">
        <f ca="1">IFERROR(__xludf.DUMMYFUNCTION("""COMPUTED_VALUE"""),"Anky")</f>
        <v>Anky</v>
      </c>
      <c r="E12" s="1" t="str">
        <f ca="1">IFERROR(__xludf.DUMMYFUNCTION("""COMPUTED_VALUE"""),"Kentro")</f>
        <v>Kentro</v>
      </c>
    </row>
    <row r="13" spans="1:5">
      <c r="A13" s="1" t="str">
        <f ca="1">IFERROR(__xludf.DUMMYFUNCTION("""COMPUTED_VALUE"""),"Koh")</f>
        <v>Koh</v>
      </c>
      <c r="B13" s="1" t="str">
        <f ca="1">IFERROR(__xludf.DUMMYFUNCTION("""COMPUTED_VALUE"""),"Malaysia")</f>
        <v>Malaysia</v>
      </c>
      <c r="C13" s="1" t="str">
        <f ca="1">IFERROR(__xludf.DUMMYFUNCTION("""COMPUTED_VALUE"""),"Raja")</f>
        <v>Raja</v>
      </c>
      <c r="D13" s="1" t="str">
        <f ca="1">IFERROR(__xludf.DUMMYFUNCTION("""COMPUTED_VALUE"""),"Irri")</f>
        <v>Irri</v>
      </c>
      <c r="E13" s="1" t="str">
        <f ca="1">IFERROR(__xludf.DUMMYFUNCTION("""COMPUTED_VALUE"""),"Woolly Rhino")</f>
        <v>Woolly Rhino</v>
      </c>
    </row>
    <row r="14" spans="1:5">
      <c r="A14" s="1" t="str">
        <f ca="1">IFERROR(__xludf.DUMMYFUNCTION("""COMPUTED_VALUE"""),"Jyong1104")</f>
        <v>Jyong1104</v>
      </c>
      <c r="B14" s="1" t="str">
        <f ca="1">IFERROR(__xludf.DUMMYFUNCTION("""COMPUTED_VALUE"""),"Malaysia")</f>
        <v>Malaysia</v>
      </c>
      <c r="C14" s="1" t="str">
        <f ca="1">IFERROR(__xludf.DUMMYFUNCTION("""COMPUTED_VALUE"""),"TRex")</f>
        <v>TRex</v>
      </c>
      <c r="D14" s="1" t="str">
        <f ca="1">IFERROR(__xludf.DUMMYFUNCTION("""COMPUTED_VALUE"""),"Sino")</f>
        <v>Sino</v>
      </c>
      <c r="E14" s="1" t="str">
        <f ca="1">IFERROR(__xludf.DUMMYFUNCTION("""COMPUTED_VALUE"""),"Dime")</f>
        <v>Dime</v>
      </c>
    </row>
    <row r="15" spans="1:5">
      <c r="A15" s="1" t="str">
        <f ca="1">IFERROR(__xludf.DUMMYFUNCTION("""COMPUTED_VALUE"""),"tnchsg")</f>
        <v>tnchsg</v>
      </c>
      <c r="B15" s="1" t="str">
        <f ca="1">IFERROR(__xludf.DUMMYFUNCTION("""COMPUTED_VALUE"""),"Malaysia")</f>
        <v>Malaysia</v>
      </c>
      <c r="C15" s="1" t="str">
        <f ca="1">IFERROR(__xludf.DUMMYFUNCTION("""COMPUTED_VALUE"""),"Dime")</f>
        <v>Dime</v>
      </c>
      <c r="D15" s="1" t="str">
        <f ca="1">IFERROR(__xludf.DUMMYFUNCTION("""COMPUTED_VALUE"""),"Proceratosaurus")</f>
        <v>Proceratosaurus</v>
      </c>
      <c r="E15" s="1" t="str">
        <f ca="1">IFERROR(__xludf.DUMMYFUNCTION("""COMPUTED_VALUE"""),"Sino")</f>
        <v>Sino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Responses 1</vt:lpstr>
      <vt:lpstr>Tryko</vt:lpstr>
      <vt:lpstr>Apex</vt:lpstr>
      <vt:lpstr>T Wreckz</vt:lpstr>
      <vt:lpstr>Down Under</vt:lpstr>
      <vt:lpstr>DH</vt:lpstr>
      <vt:lpstr>DH2</vt:lpstr>
      <vt:lpstr>JWA SG</vt:lpstr>
      <vt:lpstr>Malaysia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FieldUser</cp:lastModifiedBy>
  <dcterms:created xsi:type="dcterms:W3CDTF">2020-01-02T20:16:57Z</dcterms:created>
  <dcterms:modified xsi:type="dcterms:W3CDTF">2020-01-02T20:17:54Z</dcterms:modified>
</cp:coreProperties>
</file>