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ecuedu66932.sharepoint.com/sites/MIS41736012/Shared Documents/General/Final Project Documents/Sprint 3 Docs/"/>
    </mc:Choice>
  </mc:AlternateContent>
  <xr:revisionPtr revIDLastSave="365" documentId="8_{EB53CCCA-FE99-447D-8F49-78420E0E4095}" xr6:coauthVersionLast="47" xr6:coauthVersionMax="47" xr10:uidLastSave="{F6E2A8EE-05B4-4126-9FC9-CCFCEAE2AE4C}"/>
  <bookViews>
    <workbookView xWindow="-69" yWindow="-69" windowWidth="19475" windowHeight="12309" tabRatio="944" firstSheet="4" activeTab="4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4" i="3" l="1"/>
  <c r="AD8" i="3"/>
  <c r="E33" i="2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G42" i="3"/>
  <c r="F43" i="3"/>
  <c r="F42" i="3"/>
  <c r="E42" i="3"/>
  <c r="E32" i="2"/>
  <c r="D33" i="2"/>
  <c r="D32" i="2"/>
  <c r="U5" i="2"/>
  <c r="U5" i="1"/>
  <c r="U4" i="2"/>
  <c r="U3" i="2"/>
  <c r="U2" i="2"/>
  <c r="U3" i="1"/>
  <c r="U4" i="1"/>
  <c r="U2" i="1"/>
  <c r="U14" i="6"/>
  <c r="U13" i="6"/>
  <c r="U12" i="6"/>
  <c r="U11" i="6"/>
  <c r="U10" i="6"/>
  <c r="U9" i="6"/>
  <c r="U15" i="6" s="1"/>
  <c r="T6" i="6"/>
  <c r="S5" i="6"/>
  <c r="S4" i="6"/>
  <c r="T6" i="5"/>
  <c r="T23" i="5" s="1"/>
  <c r="U31" i="6" s="1"/>
  <c r="S5" i="5"/>
  <c r="S4" i="5"/>
  <c r="AA6" i="4"/>
  <c r="Z5" i="4"/>
  <c r="Z4" i="4"/>
  <c r="F33" i="2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D33" i="1"/>
  <c r="D34" i="1" s="1"/>
  <c r="E34" i="1" s="1"/>
  <c r="S23" i="6"/>
  <c r="S22" i="6"/>
  <c r="S3" i="6"/>
  <c r="S2" i="6"/>
  <c r="S22" i="5"/>
  <c r="S21" i="5"/>
  <c r="S3" i="5"/>
  <c r="S2" i="5"/>
  <c r="Z22" i="4"/>
  <c r="Z21" i="4"/>
  <c r="Z3" i="4"/>
  <c r="Z2" i="4"/>
  <c r="T24" i="6"/>
  <c r="U32" i="6" s="1"/>
  <c r="AA23" i="4"/>
  <c r="U30" i="6" s="1"/>
  <c r="C45" i="6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C44" i="5"/>
  <c r="C45" i="5" s="1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C44" i="4"/>
  <c r="C45" i="4" s="1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E43" i="3"/>
  <c r="AD18" i="3" l="1"/>
  <c r="U29" i="6" s="1"/>
  <c r="G43" i="3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U6" i="2"/>
  <c r="U16" i="2" s="1"/>
  <c r="U6" i="1"/>
  <c r="U15" i="2" s="1"/>
  <c r="U21" i="2" s="1"/>
  <c r="U28" i="6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C46" i="6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D44" i="5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D44" i="4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F32" i="2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U27" i="6" l="1"/>
  <c r="U33" i="6" s="1"/>
</calcChain>
</file>

<file path=xl/sharedStrings.xml><?xml version="1.0" encoding="utf-8"?>
<sst xmlns="http://schemas.openxmlformats.org/spreadsheetml/2006/main" count="1219" uniqueCount="173">
  <si>
    <t>Backlog Item ID</t>
  </si>
  <si>
    <t>User Stories / Requirements / Bugs</t>
  </si>
  <si>
    <t>Team Member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</si>
  <si>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</si>
  <si>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</si>
  <si>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</si>
  <si>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</si>
  <si>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</si>
  <si>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</si>
  <si>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</si>
  <si>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</si>
  <si>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</si>
  <si>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</si>
  <si>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</si>
  <si>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</si>
  <si>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</si>
  <si>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</si>
  <si>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</si>
  <si>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Total Time</t>
  </si>
  <si>
    <t>History and business description of the company</t>
  </si>
  <si>
    <t>Hannah</t>
  </si>
  <si>
    <t>Description of the current environment (system under study)</t>
  </si>
  <si>
    <t>Heather</t>
  </si>
  <si>
    <t>Why have you chosen this particular project? </t>
  </si>
  <si>
    <t>Lauren</t>
  </si>
  <si>
    <t>Problems observed with the current system</t>
  </si>
  <si>
    <t>Team</t>
  </si>
  <si>
    <t xml:space="preserve">Proposed system objectives and constraints </t>
  </si>
  <si>
    <t>Total Team Time</t>
  </si>
  <si>
    <t xml:space="preserve">Expected benefits of the proposed system </t>
  </si>
  <si>
    <t xml:space="preserve">Problem Analysis </t>
  </si>
  <si>
    <t xml:space="preserve">Initial Context Diagram </t>
  </si>
  <si>
    <t xml:space="preserve">Initial Use Case Diagram </t>
  </si>
  <si>
    <t xml:space="preserve">Initial Product Backlog </t>
  </si>
  <si>
    <t xml:space="preserve">Sprint 1 Backlog </t>
  </si>
  <si>
    <t xml:space="preserve">Sprint 1 Burn Down Chart </t>
  </si>
  <si>
    <t xml:space="preserve">Sprint 1 PSPI </t>
  </si>
  <si>
    <t>Executive Summary with Narrative and Conclusions</t>
  </si>
  <si>
    <t>Company Background &amp; Current Environment</t>
  </si>
  <si>
    <t>Problem Analysis (BPA, BPI, BPR)</t>
  </si>
  <si>
    <t>Proposed System Objectives and Constraints</t>
  </si>
  <si>
    <t>Expected Benefits</t>
  </si>
  <si>
    <t>Initial Context Diagram</t>
  </si>
  <si>
    <t>Initial Use Case Diagram* (this is part of the Analysis Documentation)</t>
  </si>
  <si>
    <t>Sprint 1 Daily SCRUM Meeting log (Excel file)</t>
  </si>
  <si>
    <t>Preliminary project plan (a Gantt Chart)</t>
  </si>
  <si>
    <t>Group evaluation regarding how this sprint went so far and next steps</t>
  </si>
  <si>
    <t>Progress and accomplishments for the sprint</t>
  </si>
  <si>
    <t>Problems encountered with the sprint</t>
  </si>
  <si>
    <t xml:space="preserve">An analysis of progress against schedule </t>
  </si>
  <si>
    <t>Activities for the coming sprint, including any deliverables</t>
  </si>
  <si>
    <t>Any other items that would be of interest to management</t>
  </si>
  <si>
    <t>Total number of hours worked on the sprint</t>
  </si>
  <si>
    <t>Total number of hours worked on the project to date</t>
  </si>
  <si>
    <t>Individual Peer Evaluation</t>
  </si>
  <si>
    <t>Each Individual</t>
  </si>
  <si>
    <t>Remaining Effort</t>
  </si>
  <si>
    <t>Ideal Effort</t>
  </si>
  <si>
    <t>Introduction to the SR&amp;R 2 Presentation</t>
  </si>
  <si>
    <t>Preliminary Supplement Specifications (Non-functional Requirements)</t>
  </si>
  <si>
    <t>Updated Context Diagram</t>
  </si>
  <si>
    <t>Updated Use Case Diagram</t>
  </si>
  <si>
    <t>Create PPT Slides</t>
  </si>
  <si>
    <t>Sprint 2 Total Time</t>
  </si>
  <si>
    <t>Updated System Product Backlog</t>
  </si>
  <si>
    <t>Sprint 2 Backlog</t>
  </si>
  <si>
    <t>Sprint 2 Burn Down Chart</t>
  </si>
  <si>
    <t>Sprint 2 PSPI</t>
  </si>
  <si>
    <t>Decide on Database Platform (Mongo)</t>
  </si>
  <si>
    <t>Updated System Product Backlog (Excel file)</t>
  </si>
  <si>
    <t>Sprint 1 Total Time</t>
  </si>
  <si>
    <t>Sprint 2 Backlog (Excel file)</t>
  </si>
  <si>
    <t>Sprint 2 Burn Down Chart (Excel file)</t>
  </si>
  <si>
    <t>Sprint 3 Total Time</t>
  </si>
  <si>
    <t>Sprint 4 Total Time</t>
  </si>
  <si>
    <t>Sprint 2 Daily SCRUM Meeting log (Excel file)</t>
  </si>
  <si>
    <t>Sprint 5 Total Time</t>
  </si>
  <si>
    <t>Updated Project Plan</t>
  </si>
  <si>
    <t>Sprint 6 Total Time</t>
  </si>
  <si>
    <t>Total Team Time To Date</t>
  </si>
  <si>
    <t>An analysis of progress against schedule (e.g., due dates, sprints)</t>
  </si>
  <si>
    <t>Any other items that would be of interest to management (professor)</t>
  </si>
  <si>
    <t>Planned Date to Work On</t>
  </si>
  <si>
    <t>Day 15</t>
  </si>
  <si>
    <t>Day 16</t>
  </si>
  <si>
    <t>Day 17</t>
  </si>
  <si>
    <t>Day 18</t>
  </si>
  <si>
    <t>Day 19</t>
  </si>
  <si>
    <t>Day 20</t>
  </si>
  <si>
    <t>Day 21</t>
  </si>
  <si>
    <t>SR&amp;R3 Presentation</t>
  </si>
  <si>
    <t> </t>
  </si>
  <si>
    <t>DFD Package Item 1 - Updated Context Diagram (Product Desc Section - Section 1)</t>
  </si>
  <si>
    <t>DFD Package Item 2 - DFD Level 0</t>
  </si>
  <si>
    <t>DFD Package Item 3 - One or two DFD Level 1</t>
  </si>
  <si>
    <t>Physical Entity-Relationship Diagram (ERD)</t>
  </si>
  <si>
    <t>Program Plan – IPO Chart</t>
  </si>
  <si>
    <t>Sprint 3 Backlog</t>
  </si>
  <si>
    <t>Sprint 3 Burn Down Chart</t>
  </si>
  <si>
    <t>Sprint 3 PSPI</t>
  </si>
  <si>
    <t>Add Updated Context Diagram to Project Documentation (Project Description Section - Section1)</t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</si>
  <si>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OPERATIONAL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</si>
  <si>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PERFORMANCE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</si>
  <si>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SECURITY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</si>
  <si>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CULTURAL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</si>
  <si>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POLITICAL</t>
    </r>
  </si>
  <si>
    <t>Add DFD Package items to Project Documentation</t>
  </si>
  <si>
    <t>Hardware and Software Specifications</t>
  </si>
  <si>
    <t>Navigation Diagram – How will the user get around in the system?</t>
  </si>
  <si>
    <t>Add Physical Entity-Relationships Diagram (ERD) to Project Documentation</t>
  </si>
  <si>
    <t>Program Plan - Which programs will you have?  List of programs planned with a description of what each program will do</t>
  </si>
  <si>
    <t>Program Plan - What tasks will each program accomplish?</t>
  </si>
  <si>
    <t>Program Plan - Pseudocode, Flowchart or IPO chart which outlines the processes and logic of each program</t>
  </si>
  <si>
    <t>Program Plan - What are the inputs and outputs for each program?</t>
  </si>
  <si>
    <t>Program Plan - Define the detailed logic (processing) that turns the inputs into outputs</t>
  </si>
  <si>
    <t>Program Plan - Inputs and outputs for each program (may be included in IPO chart if you chose IPO to outline your processes)</t>
  </si>
  <si>
    <t>Submit Sprint Docs to GitHub (validate against SR&amp;R 3 PDF)</t>
  </si>
  <si>
    <t>Review Odor Feedback/Present Action Items to Group</t>
  </si>
  <si>
    <t>Review SR&amp;R Documentation Feedback/Present Action Items to Group</t>
  </si>
  <si>
    <t>Review SR&amp;R Presentation Feedback/Present Action Items to Group</t>
  </si>
  <si>
    <t>Group Evaluation - Progress and accomplishments for the sprint</t>
  </si>
  <si>
    <t>Group Evaluation -  Problems encountered with the sprint</t>
  </si>
  <si>
    <t>Group Evaluation -  An analysis of progress against schedule (e.g., due dates, sprints)</t>
  </si>
  <si>
    <t>Group Evaluation -  Activities for the coming sprint, including any deliverables</t>
  </si>
  <si>
    <t>Group Evaluation -  Any other items that would be of interest to management (professor)</t>
  </si>
  <si>
    <t>Group Evaluation -  Total number of hours worked on the sprint</t>
  </si>
  <si>
    <t>Group Evaluation -  Total number of hours worked on the project to date</t>
  </si>
  <si>
    <t>Introduction to the SR&amp;R4 Presentation</t>
  </si>
  <si>
    <t>Anything else accomplished during the sprint</t>
  </si>
  <si>
    <t>Sprint 4 Backlog</t>
  </si>
  <si>
    <t>Sprint 4 Burn Down Chart</t>
  </si>
  <si>
    <t>Sprint 4 PSPI</t>
  </si>
  <si>
    <t>Training an Actor on the System</t>
  </si>
  <si>
    <t>Who your target audience is for each actor of the system</t>
  </si>
  <si>
    <t>Training Manual and/or Reference/Procedure Manual</t>
  </si>
  <si>
    <t>Technical Documentation</t>
  </si>
  <si>
    <t>Sprint 4 Backlog (Excel file)</t>
  </si>
  <si>
    <t>Sprint 4 Burn Down Chart (Excel file)</t>
  </si>
  <si>
    <t>Sprint 4 Daily SCRUM Meeting log (Excel file)</t>
  </si>
  <si>
    <t>Initial Migration Plan (Business, Technical, People Readiness)</t>
  </si>
  <si>
    <t>Sprint 5 Backlog</t>
  </si>
  <si>
    <t>Sprint 5 Burn Down Chart</t>
  </si>
  <si>
    <t>Sprint 5 PSPI</t>
  </si>
  <si>
    <t>Any updates to previous documentation</t>
  </si>
  <si>
    <t>Sprint 5 Backlog (Excel file)</t>
  </si>
  <si>
    <t>Sprint 5 Burn Down Chart (Excel file)</t>
  </si>
  <si>
    <t>Sprint 5 Daily SCRUM Meeting log (Excel file)</t>
  </si>
  <si>
    <t>Project Description</t>
  </si>
  <si>
    <t>Analysis</t>
  </si>
  <si>
    <t>Design</t>
  </si>
  <si>
    <t>Implementation</t>
  </si>
  <si>
    <t>Post-Implementation</t>
  </si>
  <si>
    <t>Q&amp;A</t>
  </si>
  <si>
    <t>Title Page</t>
  </si>
  <si>
    <t>Total Project Time</t>
  </si>
  <si>
    <t>Table of Contents</t>
  </si>
  <si>
    <t>Sprint 1</t>
  </si>
  <si>
    <t>Section 1 Project Description</t>
  </si>
  <si>
    <t>Sprint 2</t>
  </si>
  <si>
    <t>Section 2 Analysis</t>
  </si>
  <si>
    <t>Sprint 3</t>
  </si>
  <si>
    <t>Section 3 Design</t>
  </si>
  <si>
    <t>Sprint 4</t>
  </si>
  <si>
    <t>Section 4 Implementation</t>
  </si>
  <si>
    <t>Sprint 5</t>
  </si>
  <si>
    <t>Section 5 Post-Implementation</t>
  </si>
  <si>
    <t>Sprint 6</t>
  </si>
  <si>
    <t>Appendix</t>
  </si>
  <si>
    <t>Sprint 6 Backlog (Excel file)</t>
  </si>
  <si>
    <t>Sprint 6 Burn Down Chart (Excel file)</t>
  </si>
  <si>
    <t>Sprint 6 PSPI</t>
  </si>
  <si>
    <t>Sprint 6 Daily SCRUM Meeting log (Excel file)</t>
  </si>
  <si>
    <t>Final Updated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</si>
</sst>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Aptos Narrow"/>
    </font>
    <font>
      <sz val="11"/>
      <color rgb="FF9C5700"/>
      <name val="Calibri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69A"/>
        <bgColor indexed="64"/>
      </patternFill>
    </fill>
    <fill>
      <patternFill patternType="solid">
        <fgColor rgb="FFE7BBF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69A"/>
        <bgColor rgb="FF000000"/>
      </patternFill>
    </fill>
    <fill>
      <patternFill patternType="solid">
        <fgColor rgb="FFE7BBF1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7" xfId="0" applyFont="1" applyBorder="1"/>
    <xf numFmtId="0" fontId="2" fillId="0" borderId="8" xfId="0" applyFont="1" applyBorder="1"/>
    <xf numFmtId="0" fontId="0" fillId="0" borderId="2" xfId="0" applyBorder="1" applyAlignment="1">
      <alignment horizontal="center" wrapText="1"/>
    </xf>
    <xf numFmtId="0" fontId="0" fillId="0" borderId="10" xfId="0" applyBorder="1"/>
    <xf numFmtId="0" fontId="0" fillId="0" borderId="6" xfId="0" applyBorder="1"/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10" xfId="0" applyFill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3" fillId="11" borderId="0" xfId="0" applyFont="1" applyFill="1" applyAlignment="1">
      <alignment wrapText="1"/>
    </xf>
    <xf numFmtId="0" fontId="3" fillId="11" borderId="0" xfId="0" applyFont="1" applyFill="1"/>
    <xf numFmtId="14" fontId="3" fillId="11" borderId="0" xfId="0" applyNumberFormat="1" applyFont="1" applyFill="1"/>
    <xf numFmtId="0" fontId="5" fillId="11" borderId="0" xfId="0" applyFont="1" applyFill="1" applyAlignment="1">
      <alignment horizontal="center" vertical="center"/>
    </xf>
    <xf numFmtId="0" fontId="5" fillId="11" borderId="0" xfId="0" applyFont="1" applyFill="1"/>
    <xf numFmtId="0" fontId="5" fillId="12" borderId="0" xfId="0" applyFont="1" applyFill="1"/>
    <xf numFmtId="0" fontId="5" fillId="12" borderId="5" xfId="0" applyFont="1" applyFill="1" applyBorder="1"/>
    <xf numFmtId="0" fontId="3" fillId="13" borderId="0" xfId="0" applyFont="1" applyFill="1" applyAlignment="1">
      <alignment wrapText="1"/>
    </xf>
    <xf numFmtId="0" fontId="3" fillId="13" borderId="0" xfId="0" applyFont="1" applyFill="1"/>
    <xf numFmtId="14" fontId="3" fillId="13" borderId="0" xfId="0" applyNumberFormat="1" applyFont="1" applyFill="1"/>
    <xf numFmtId="0" fontId="5" fillId="13" borderId="0" xfId="0" applyFont="1" applyFill="1" applyAlignment="1">
      <alignment horizontal="center" vertical="center"/>
    </xf>
    <xf numFmtId="0" fontId="5" fillId="13" borderId="0" xfId="0" applyFont="1" applyFill="1"/>
    <xf numFmtId="0" fontId="3" fillId="14" borderId="0" xfId="0" applyFont="1" applyFill="1" applyAlignment="1">
      <alignment wrapText="1"/>
    </xf>
    <xf numFmtId="0" fontId="3" fillId="14" borderId="0" xfId="0" applyFont="1" applyFill="1"/>
    <xf numFmtId="14" fontId="3" fillId="14" borderId="0" xfId="0" applyNumberFormat="1" applyFont="1" applyFill="1"/>
    <xf numFmtId="0" fontId="5" fillId="14" borderId="0" xfId="0" applyFont="1" applyFill="1" applyAlignment="1">
      <alignment horizontal="center" vertical="center"/>
    </xf>
    <xf numFmtId="0" fontId="5" fillId="14" borderId="0" xfId="0" applyFont="1" applyFill="1"/>
    <xf numFmtId="0" fontId="3" fillId="15" borderId="0" xfId="0" applyFont="1" applyFill="1" applyAlignment="1">
      <alignment wrapText="1"/>
    </xf>
    <xf numFmtId="0" fontId="6" fillId="15" borderId="0" xfId="0" applyFont="1" applyFill="1"/>
    <xf numFmtId="14" fontId="3" fillId="15" borderId="0" xfId="0" applyNumberFormat="1" applyFont="1" applyFill="1"/>
    <xf numFmtId="0" fontId="5" fillId="15" borderId="0" xfId="0" applyFont="1" applyFill="1" applyAlignment="1">
      <alignment horizontal="center" vertical="center"/>
    </xf>
    <xf numFmtId="0" fontId="5" fillId="15" borderId="0" xfId="0" applyFont="1" applyFill="1"/>
    <xf numFmtId="0" fontId="0" fillId="3" borderId="11" xfId="0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5" fillId="0" borderId="11" xfId="0" applyNumberFormat="1" applyFont="1" applyBorder="1"/>
    <xf numFmtId="14" fontId="5" fillId="0" borderId="6" xfId="0" applyNumberFormat="1" applyFont="1" applyBorder="1"/>
    <xf numFmtId="0" fontId="3" fillId="0" borderId="14" xfId="0" applyFont="1" applyBorder="1"/>
    <xf numFmtId="0" fontId="3" fillId="0" borderId="13" xfId="0" applyFont="1" applyBorder="1"/>
    <xf numFmtId="0" fontId="0" fillId="16" borderId="4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7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0" borderId="4" xfId="0" applyFill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0" borderId="6" xfId="0" applyFont="1" applyBorder="1"/>
    <xf numFmtId="0" fontId="0" fillId="0" borderId="12" xfId="0" applyBorder="1"/>
    <xf numFmtId="0" fontId="0" fillId="0" borderId="14" xfId="0" applyBorder="1"/>
    <xf numFmtId="0" fontId="2" fillId="0" borderId="13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21"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F2CC"/>
      <color rgb="FFBDD7EE"/>
      <color rgb="FF92D69A"/>
      <color rgb="FFE7B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Burndown'!$B$33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Burndown'!$D$33:$R$33</c:f>
              <c:numCache>
                <c:formatCode>General</c:formatCode>
                <c:ptCount val="15"/>
                <c:pt idx="0">
                  <c:v>26.25</c:v>
                </c:pt>
                <c:pt idx="1">
                  <c:v>25.25</c:v>
                </c:pt>
                <c:pt idx="2">
                  <c:v>24</c:v>
                </c:pt>
                <c:pt idx="3">
                  <c:v>19.75</c:v>
                </c:pt>
                <c:pt idx="4">
                  <c:v>18.75</c:v>
                </c:pt>
                <c:pt idx="5">
                  <c:v>17.25</c:v>
                </c:pt>
                <c:pt idx="6">
                  <c:v>13.5</c:v>
                </c:pt>
                <c:pt idx="7">
                  <c:v>13.25</c:v>
                </c:pt>
                <c:pt idx="8">
                  <c:v>12.75</c:v>
                </c:pt>
                <c:pt idx="9">
                  <c:v>12.5</c:v>
                </c:pt>
                <c:pt idx="10">
                  <c:v>4.25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Burndown'!$B$34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Burndown'!$D$34:$R$34</c:f>
              <c:numCache>
                <c:formatCode>0</c:formatCode>
                <c:ptCount val="15"/>
                <c:pt idx="0" formatCode="General">
                  <c:v>26.25</c:v>
                </c:pt>
                <c:pt idx="1">
                  <c:v>24.375</c:v>
                </c:pt>
                <c:pt idx="2">
                  <c:v>22.5</c:v>
                </c:pt>
                <c:pt idx="3">
                  <c:v>20.625</c:v>
                </c:pt>
                <c:pt idx="4">
                  <c:v>18.75</c:v>
                </c:pt>
                <c:pt idx="5">
                  <c:v>16.875</c:v>
                </c:pt>
                <c:pt idx="6">
                  <c:v>15</c:v>
                </c:pt>
                <c:pt idx="7">
                  <c:v>13.125</c:v>
                </c:pt>
                <c:pt idx="8">
                  <c:v>11.25</c:v>
                </c:pt>
                <c:pt idx="9">
                  <c:v>9.375</c:v>
                </c:pt>
                <c:pt idx="10">
                  <c:v>7.5</c:v>
                </c:pt>
                <c:pt idx="11">
                  <c:v>5.625</c:v>
                </c:pt>
                <c:pt idx="12">
                  <c:v>3.75</c:v>
                </c:pt>
                <c:pt idx="13">
                  <c:v>1.875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Burndown'!$A$32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Burndown'!$D$32:$R$32</c:f>
              <c:numCache>
                <c:formatCode>General</c:formatCode>
                <c:ptCount val="15"/>
                <c:pt idx="0">
                  <c:v>12.75</c:v>
                </c:pt>
                <c:pt idx="1">
                  <c:v>12.75</c:v>
                </c:pt>
                <c:pt idx="2">
                  <c:v>12.5</c:v>
                </c:pt>
                <c:pt idx="3">
                  <c:v>12</c:v>
                </c:pt>
                <c:pt idx="4">
                  <c:v>11.25</c:v>
                </c:pt>
                <c:pt idx="5">
                  <c:v>10.25</c:v>
                </c:pt>
                <c:pt idx="6">
                  <c:v>10.25</c:v>
                </c:pt>
                <c:pt idx="7">
                  <c:v>10.25</c:v>
                </c:pt>
                <c:pt idx="8">
                  <c:v>10</c:v>
                </c:pt>
                <c:pt idx="9">
                  <c:v>9.5</c:v>
                </c:pt>
                <c:pt idx="10">
                  <c:v>6.5</c:v>
                </c:pt>
                <c:pt idx="11">
                  <c:v>5.5</c:v>
                </c:pt>
                <c:pt idx="12">
                  <c:v>4.75</c:v>
                </c:pt>
                <c:pt idx="13">
                  <c:v>4.25</c:v>
                </c:pt>
                <c:pt idx="1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Burndown'!$A$33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Burndown'!$D$33:$R$33</c:f>
              <c:numCache>
                <c:formatCode>0</c:formatCode>
                <c:ptCount val="15"/>
                <c:pt idx="0" formatCode="General">
                  <c:v>12.75</c:v>
                </c:pt>
                <c:pt idx="1">
                  <c:v>11.839285714285714</c:v>
                </c:pt>
                <c:pt idx="2">
                  <c:v>10.928571428571427</c:v>
                </c:pt>
                <c:pt idx="3">
                  <c:v>10.017857142857141</c:v>
                </c:pt>
                <c:pt idx="4">
                  <c:v>9.1071428571428541</c:v>
                </c:pt>
                <c:pt idx="5">
                  <c:v>8.1964285714285676</c:v>
                </c:pt>
                <c:pt idx="6">
                  <c:v>7.285714285714282</c:v>
                </c:pt>
                <c:pt idx="7">
                  <c:v>6.3749999999999964</c:v>
                </c:pt>
                <c:pt idx="8">
                  <c:v>5.4642857142857109</c:v>
                </c:pt>
                <c:pt idx="9">
                  <c:v>4.5535714285714253</c:v>
                </c:pt>
                <c:pt idx="10">
                  <c:v>3.6428571428571397</c:v>
                </c:pt>
                <c:pt idx="11">
                  <c:v>2.7321428571428541</c:v>
                </c:pt>
                <c:pt idx="12">
                  <c:v>1.8214285714285685</c:v>
                </c:pt>
                <c:pt idx="13">
                  <c:v>0.91071428571428281</c:v>
                </c:pt>
                <c:pt idx="14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Burndown'!$C$42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Burndown'!$E$42:$Z$42</c:f>
              <c:numCache>
                <c:formatCode>General</c:formatCode>
                <c:ptCount val="22"/>
                <c:pt idx="0">
                  <c:v>32.75</c:v>
                </c:pt>
                <c:pt idx="1">
                  <c:v>0</c:v>
                </c:pt>
                <c:pt idx="2">
                  <c:v>2.5</c:v>
                </c:pt>
                <c:pt idx="3">
                  <c:v>2.25</c:v>
                </c:pt>
                <c:pt idx="4">
                  <c:v>1.25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4.25</c:v>
                </c:pt>
                <c:pt idx="10">
                  <c:v>2</c:v>
                </c:pt>
                <c:pt idx="11">
                  <c:v>3.25</c:v>
                </c:pt>
                <c:pt idx="12">
                  <c:v>1.75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</c:v>
                </c:pt>
                <c:pt idx="17">
                  <c:v>9.75</c:v>
                </c:pt>
                <c:pt idx="18">
                  <c:v>6</c:v>
                </c:pt>
                <c:pt idx="19">
                  <c:v>6.25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Burndown'!$C$43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Burndown'!$E$43:$Z$43</c:f>
              <c:numCache>
                <c:formatCode>0</c:formatCode>
                <c:ptCount val="22"/>
                <c:pt idx="0" formatCode="General">
                  <c:v>32.75</c:v>
                </c:pt>
                <c:pt idx="1">
                  <c:v>31.19047619047619</c:v>
                </c:pt>
                <c:pt idx="2">
                  <c:v>29.63095238095238</c:v>
                </c:pt>
                <c:pt idx="3">
                  <c:v>28.071428571428569</c:v>
                </c:pt>
                <c:pt idx="4">
                  <c:v>26.511904761904759</c:v>
                </c:pt>
                <c:pt idx="5">
                  <c:v>24.952380952380949</c:v>
                </c:pt>
                <c:pt idx="6">
                  <c:v>23.392857142857139</c:v>
                </c:pt>
                <c:pt idx="7">
                  <c:v>21.833333333333329</c:v>
                </c:pt>
                <c:pt idx="8">
                  <c:v>20.273809523809518</c:v>
                </c:pt>
                <c:pt idx="9">
                  <c:v>18.714285714285708</c:v>
                </c:pt>
                <c:pt idx="10">
                  <c:v>17.154761904761898</c:v>
                </c:pt>
                <c:pt idx="11">
                  <c:v>15.595238095238088</c:v>
                </c:pt>
                <c:pt idx="12">
                  <c:v>14.035714285714278</c:v>
                </c:pt>
                <c:pt idx="13">
                  <c:v>12.476190476190467</c:v>
                </c:pt>
                <c:pt idx="14">
                  <c:v>10.916666666666657</c:v>
                </c:pt>
                <c:pt idx="15">
                  <c:v>9.357142857142847</c:v>
                </c:pt>
                <c:pt idx="16">
                  <c:v>7.7976190476190377</c:v>
                </c:pt>
                <c:pt idx="17">
                  <c:v>6.2380952380952284</c:v>
                </c:pt>
                <c:pt idx="18">
                  <c:v>4.6785714285714191</c:v>
                </c:pt>
                <c:pt idx="19">
                  <c:v>3.1190476190476097</c:v>
                </c:pt>
                <c:pt idx="20">
                  <c:v>1.5595238095238002</c:v>
                </c:pt>
                <c:pt idx="21">
                  <c:v>-9.3258734068513149E-15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Burndown'!$A$44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Burndown'!$C$44:$X$44</c:f>
              <c:numCache>
                <c:formatCode>General</c:formatCode>
                <c:ptCount val="22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Burndown'!$A$45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Burndown'!$C$45:$X$45</c:f>
              <c:numCache>
                <c:formatCode>0</c:formatCode>
                <c:ptCount val="22"/>
                <c:pt idx="0" formatCode="General">
                  <c:v>10.5</c:v>
                </c:pt>
                <c:pt idx="1">
                  <c:v>10</c:v>
                </c:pt>
                <c:pt idx="2">
                  <c:v>9.5</c:v>
                </c:pt>
                <c:pt idx="3">
                  <c:v>9</c:v>
                </c:pt>
                <c:pt idx="4">
                  <c:v>8.5</c:v>
                </c:pt>
                <c:pt idx="5">
                  <c:v>8</c:v>
                </c:pt>
                <c:pt idx="6">
                  <c:v>7.5</c:v>
                </c:pt>
                <c:pt idx="7">
                  <c:v>7</c:v>
                </c:pt>
                <c:pt idx="8">
                  <c:v>6.5</c:v>
                </c:pt>
                <c:pt idx="9">
                  <c:v>6</c:v>
                </c:pt>
                <c:pt idx="10">
                  <c:v>5.5</c:v>
                </c:pt>
                <c:pt idx="11">
                  <c:v>5</c:v>
                </c:pt>
                <c:pt idx="12">
                  <c:v>4.5</c:v>
                </c:pt>
                <c:pt idx="13">
                  <c:v>4</c:v>
                </c:pt>
                <c:pt idx="14">
                  <c:v>3.5</c:v>
                </c:pt>
                <c:pt idx="15">
                  <c:v>3</c:v>
                </c:pt>
                <c:pt idx="16">
                  <c:v>2.5</c:v>
                </c:pt>
                <c:pt idx="17">
                  <c:v>2</c:v>
                </c:pt>
                <c:pt idx="18">
                  <c:v>1.5</c:v>
                </c:pt>
                <c:pt idx="19">
                  <c:v>1</c:v>
                </c:pt>
                <c:pt idx="20">
                  <c:v>0.5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Burndown'!$A$44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Burndown'!$C$44:$Q$44</c:f>
              <c:numCache>
                <c:formatCode>General</c:formatCode>
                <c:ptCount val="15"/>
                <c:pt idx="0">
                  <c:v>10.75</c:v>
                </c:pt>
                <c:pt idx="1">
                  <c:v>10.75</c:v>
                </c:pt>
                <c:pt idx="2">
                  <c:v>10.75</c:v>
                </c:pt>
                <c:pt idx="3">
                  <c:v>10.75</c:v>
                </c:pt>
                <c:pt idx="4">
                  <c:v>10.75</c:v>
                </c:pt>
                <c:pt idx="5">
                  <c:v>10.75</c:v>
                </c:pt>
                <c:pt idx="6">
                  <c:v>10.75</c:v>
                </c:pt>
                <c:pt idx="7">
                  <c:v>10.75</c:v>
                </c:pt>
                <c:pt idx="8">
                  <c:v>10.75</c:v>
                </c:pt>
                <c:pt idx="9">
                  <c:v>10.75</c:v>
                </c:pt>
                <c:pt idx="10">
                  <c:v>10.75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Burndown'!$A$45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Burndown'!$C$45:$Q$45</c:f>
              <c:numCache>
                <c:formatCode>0</c:formatCode>
                <c:ptCount val="15"/>
                <c:pt idx="0" formatCode="General">
                  <c:v>10.75</c:v>
                </c:pt>
                <c:pt idx="1">
                  <c:v>9.9821428571428577</c:v>
                </c:pt>
                <c:pt idx="2">
                  <c:v>9.2142857142857153</c:v>
                </c:pt>
                <c:pt idx="3">
                  <c:v>8.446428571428573</c:v>
                </c:pt>
                <c:pt idx="4">
                  <c:v>7.6785714285714297</c:v>
                </c:pt>
                <c:pt idx="5">
                  <c:v>6.9107142857142865</c:v>
                </c:pt>
                <c:pt idx="6">
                  <c:v>6.1428571428571432</c:v>
                </c:pt>
                <c:pt idx="7">
                  <c:v>5.375</c:v>
                </c:pt>
                <c:pt idx="8">
                  <c:v>4.6071428571428568</c:v>
                </c:pt>
                <c:pt idx="9">
                  <c:v>3.839285714285714</c:v>
                </c:pt>
                <c:pt idx="10">
                  <c:v>3.0714285714285712</c:v>
                </c:pt>
                <c:pt idx="11">
                  <c:v>2.3035714285714284</c:v>
                </c:pt>
                <c:pt idx="12">
                  <c:v>1.5357142857142856</c:v>
                </c:pt>
                <c:pt idx="13">
                  <c:v>0.76785714285714268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Burndown'!$A$45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Burndown'!$C$45:$Q$45</c:f>
              <c:numCache>
                <c:formatCode>General</c:formatCode>
                <c:ptCount val="15"/>
                <c:pt idx="0">
                  <c:v>17.75</c:v>
                </c:pt>
                <c:pt idx="1">
                  <c:v>17.75</c:v>
                </c:pt>
                <c:pt idx="2">
                  <c:v>17.75</c:v>
                </c:pt>
                <c:pt idx="3">
                  <c:v>17.75</c:v>
                </c:pt>
                <c:pt idx="4">
                  <c:v>17.75</c:v>
                </c:pt>
                <c:pt idx="5">
                  <c:v>17.75</c:v>
                </c:pt>
                <c:pt idx="6">
                  <c:v>17.75</c:v>
                </c:pt>
                <c:pt idx="7">
                  <c:v>17.75</c:v>
                </c:pt>
                <c:pt idx="8">
                  <c:v>17.75</c:v>
                </c:pt>
                <c:pt idx="9">
                  <c:v>17.75</c:v>
                </c:pt>
                <c:pt idx="10">
                  <c:v>17.75</c:v>
                </c:pt>
                <c:pt idx="11">
                  <c:v>17.75</c:v>
                </c:pt>
                <c:pt idx="12">
                  <c:v>17.75</c:v>
                </c:pt>
                <c:pt idx="13">
                  <c:v>17.75</c:v>
                </c:pt>
                <c:pt idx="14">
                  <c:v>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Burndown'!$A$46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Burndown'!$C$46:$Q$46</c:f>
              <c:numCache>
                <c:formatCode>0</c:formatCode>
                <c:ptCount val="15"/>
                <c:pt idx="0" formatCode="General">
                  <c:v>17.75</c:v>
                </c:pt>
                <c:pt idx="1">
                  <c:v>16.482142857142858</c:v>
                </c:pt>
                <c:pt idx="2">
                  <c:v>15.214285714285715</c:v>
                </c:pt>
                <c:pt idx="3">
                  <c:v>13.946428571428573</c:v>
                </c:pt>
                <c:pt idx="4">
                  <c:v>12.678571428571431</c:v>
                </c:pt>
                <c:pt idx="5">
                  <c:v>11.410714285714288</c:v>
                </c:pt>
                <c:pt idx="6">
                  <c:v>10.142857142857146</c:v>
                </c:pt>
                <c:pt idx="7">
                  <c:v>8.8750000000000036</c:v>
                </c:pt>
                <c:pt idx="8">
                  <c:v>7.6071428571428612</c:v>
                </c:pt>
                <c:pt idx="9">
                  <c:v>6.3392857142857189</c:v>
                </c:pt>
                <c:pt idx="10">
                  <c:v>5.0714285714285765</c:v>
                </c:pt>
                <c:pt idx="11">
                  <c:v>3.8035714285714337</c:v>
                </c:pt>
                <c:pt idx="12">
                  <c:v>2.5357142857142909</c:v>
                </c:pt>
                <c:pt idx="13">
                  <c:v>1.2678571428571481</c:v>
                </c:pt>
                <c:pt idx="14">
                  <c:v>5.3290705182007514E-15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748" cy="62881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5166731" cy="110050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W34"/>
  <sheetViews>
    <sheetView topLeftCell="B14" zoomScale="75" workbookViewId="0">
      <selection activeCell="U6" sqref="U6"/>
    </sheetView>
  </sheetViews>
  <sheetFormatPr defaultRowHeight="15" customHeight="1" x14ac:dyDescent="0.4"/>
  <cols>
    <col min="1" max="1" width="7.69140625" bestFit="1" customWidth="1"/>
    <col min="2" max="2" width="63.84375" bestFit="1" customWidth="1"/>
    <col min="3" max="3" width="14.3828125" bestFit="1" customWidth="1"/>
    <col min="4" max="4" width="9.84375" bestFit="1" customWidth="1"/>
    <col min="20" max="20" width="14.3046875" customWidth="1"/>
  </cols>
  <sheetData>
    <row r="1" spans="1:23" ht="29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1" t="s">
        <v>2</v>
      </c>
      <c r="U1" s="1" t="s">
        <v>18</v>
      </c>
    </row>
    <row r="2" spans="1:23" ht="14.6" x14ac:dyDescent="0.4">
      <c r="A2">
        <v>1</v>
      </c>
      <c r="B2" s="14" t="s">
        <v>19</v>
      </c>
      <c r="C2" s="14" t="s">
        <v>20</v>
      </c>
      <c r="D2" s="15">
        <v>0.5</v>
      </c>
      <c r="E2" s="15">
        <v>0.75</v>
      </c>
      <c r="F2" s="15"/>
      <c r="G2" s="15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T2" t="s">
        <v>20</v>
      </c>
      <c r="U2" s="2">
        <f>SUM(E2:R3,E5:R5,E7:R8,E17:R17,E24:R32)</f>
        <v>11</v>
      </c>
    </row>
    <row r="3" spans="1:23" ht="14.6" x14ac:dyDescent="0.4">
      <c r="A3">
        <v>2</v>
      </c>
      <c r="B3" s="14" t="s">
        <v>21</v>
      </c>
      <c r="C3" s="13" t="s">
        <v>20</v>
      </c>
      <c r="D3" s="15">
        <v>0.5</v>
      </c>
      <c r="E3" s="15"/>
      <c r="F3" s="15">
        <v>0.25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T3" t="s">
        <v>22</v>
      </c>
      <c r="U3" s="2">
        <f>SUM(E4:R4,E11:R16,E18:R19,E22:R23,E24:R32)</f>
        <v>14.75</v>
      </c>
    </row>
    <row r="4" spans="1:23" ht="14.6" x14ac:dyDescent="0.4">
      <c r="A4">
        <v>3</v>
      </c>
      <c r="B4" s="16" t="s">
        <v>23</v>
      </c>
      <c r="C4" t="s">
        <v>22</v>
      </c>
      <c r="D4" s="17">
        <v>0.5</v>
      </c>
      <c r="E4" s="17">
        <v>0.25</v>
      </c>
      <c r="F4" s="17"/>
      <c r="G4" s="17">
        <v>1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T4" t="s">
        <v>24</v>
      </c>
      <c r="U4" s="2">
        <f>SUM('Sprint 1 Burndown'!E6:R6,'Sprint 1 Burndown'!E9:R10,'Sprint 1 Burndown'!E20:R21,'Sprint 1 Burndown'!E24:R32)</f>
        <v>11.25</v>
      </c>
    </row>
    <row r="5" spans="1:23" ht="14.6" x14ac:dyDescent="0.4">
      <c r="A5">
        <v>4</v>
      </c>
      <c r="B5" s="14" t="s">
        <v>25</v>
      </c>
      <c r="C5" s="13" t="s">
        <v>20</v>
      </c>
      <c r="D5" s="15">
        <v>1</v>
      </c>
      <c r="E5" s="15"/>
      <c r="F5" s="15"/>
      <c r="G5" s="15">
        <v>0.75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t="s">
        <v>26</v>
      </c>
      <c r="U5" s="2">
        <f>SUM(E24:R31)+(N32*4)</f>
        <v>9</v>
      </c>
    </row>
    <row r="6" spans="1:23" ht="14.6" x14ac:dyDescent="0.4">
      <c r="A6">
        <v>5</v>
      </c>
      <c r="B6" s="9" t="s">
        <v>27</v>
      </c>
      <c r="C6" t="s">
        <v>24</v>
      </c>
      <c r="D6" s="10">
        <v>1</v>
      </c>
      <c r="E6" s="10"/>
      <c r="F6" s="10"/>
      <c r="G6" s="10">
        <v>1</v>
      </c>
      <c r="H6" s="10"/>
      <c r="I6" s="10"/>
      <c r="J6" s="10">
        <v>0.5</v>
      </c>
      <c r="K6" s="10"/>
      <c r="L6" s="10"/>
      <c r="M6" s="10"/>
      <c r="N6" s="10"/>
      <c r="O6" s="10"/>
      <c r="P6" s="10"/>
      <c r="Q6" s="10"/>
      <c r="R6" s="10"/>
      <c r="U6" s="6">
        <f>SUM(U2:U5)</f>
        <v>46</v>
      </c>
      <c r="V6" s="92" t="s">
        <v>28</v>
      </c>
      <c r="W6" s="92"/>
    </row>
    <row r="7" spans="1:23" ht="14.6" x14ac:dyDescent="0.4">
      <c r="A7">
        <v>6</v>
      </c>
      <c r="B7" s="14" t="s">
        <v>29</v>
      </c>
      <c r="C7" s="13" t="s">
        <v>20</v>
      </c>
      <c r="D7" s="15">
        <v>0.5</v>
      </c>
      <c r="E7" s="14"/>
      <c r="F7" s="15"/>
      <c r="G7" s="15"/>
      <c r="H7" s="15">
        <v>0.5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23" ht="14.6" x14ac:dyDescent="0.4">
      <c r="A8">
        <v>7</v>
      </c>
      <c r="B8" s="14" t="s">
        <v>30</v>
      </c>
      <c r="C8" s="13" t="s">
        <v>20</v>
      </c>
      <c r="D8" s="15">
        <v>1</v>
      </c>
      <c r="E8" s="15"/>
      <c r="F8" s="15"/>
      <c r="G8" s="15"/>
      <c r="H8" s="15"/>
      <c r="I8" s="15">
        <v>0.75</v>
      </c>
      <c r="J8" s="15"/>
      <c r="K8" s="15"/>
      <c r="L8" s="15"/>
      <c r="M8" s="15"/>
      <c r="N8" s="15"/>
      <c r="O8" s="15"/>
      <c r="P8" s="15"/>
      <c r="Q8" s="15"/>
      <c r="R8" s="15"/>
    </row>
    <row r="9" spans="1:23" ht="14.6" x14ac:dyDescent="0.4">
      <c r="A9">
        <v>8</v>
      </c>
      <c r="B9" s="9" t="s">
        <v>31</v>
      </c>
      <c r="C9" s="9" t="s">
        <v>24</v>
      </c>
      <c r="D9" s="10">
        <v>1</v>
      </c>
      <c r="E9" s="10"/>
      <c r="F9" s="10"/>
      <c r="G9" s="10"/>
      <c r="H9" s="10"/>
      <c r="I9" s="10"/>
      <c r="J9" s="10">
        <v>0.75</v>
      </c>
      <c r="K9" s="10"/>
      <c r="L9" s="10"/>
      <c r="M9" s="10"/>
      <c r="N9" s="10"/>
      <c r="O9" s="10"/>
      <c r="P9" s="10"/>
      <c r="Q9" s="10"/>
      <c r="R9" s="10"/>
    </row>
    <row r="10" spans="1:23" ht="14.6" x14ac:dyDescent="0.4">
      <c r="A10">
        <v>9</v>
      </c>
      <c r="B10" s="9" t="s">
        <v>32</v>
      </c>
      <c r="C10" s="9" t="s">
        <v>24</v>
      </c>
      <c r="D10" s="10">
        <v>1</v>
      </c>
      <c r="E10" s="10"/>
      <c r="F10" s="10"/>
      <c r="G10" s="10"/>
      <c r="H10" s="10"/>
      <c r="I10" s="10"/>
      <c r="J10" s="10">
        <v>0.75</v>
      </c>
      <c r="K10" s="10"/>
      <c r="L10" s="10"/>
      <c r="M10" s="10"/>
      <c r="N10" s="10"/>
      <c r="O10" s="10"/>
      <c r="P10" s="10"/>
      <c r="Q10" s="10"/>
      <c r="R10" s="10"/>
    </row>
    <row r="11" spans="1:23" ht="14.6" x14ac:dyDescent="0.4">
      <c r="A11">
        <v>10</v>
      </c>
      <c r="B11" s="16" t="s">
        <v>33</v>
      </c>
      <c r="C11" t="s">
        <v>22</v>
      </c>
      <c r="D11" s="17">
        <v>1</v>
      </c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23" ht="14.6" x14ac:dyDescent="0.4">
      <c r="A12">
        <v>11</v>
      </c>
      <c r="B12" s="16" t="s">
        <v>34</v>
      </c>
      <c r="C12" s="16" t="s">
        <v>22</v>
      </c>
      <c r="D12" s="17">
        <v>1</v>
      </c>
      <c r="E12" s="17"/>
      <c r="F12" s="17"/>
      <c r="G12" s="17">
        <v>0.5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23" ht="14.6" x14ac:dyDescent="0.4">
      <c r="A13">
        <v>12</v>
      </c>
      <c r="B13" s="16" t="s">
        <v>35</v>
      </c>
      <c r="C13" t="s">
        <v>22</v>
      </c>
      <c r="D13" s="17">
        <v>1</v>
      </c>
      <c r="E13" s="17"/>
      <c r="F13" s="17"/>
      <c r="G13" s="17"/>
      <c r="H13" s="17">
        <v>0.5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23" ht="14.6" x14ac:dyDescent="0.4">
      <c r="A14">
        <v>13</v>
      </c>
      <c r="B14" s="16" t="s">
        <v>36</v>
      </c>
      <c r="C14" t="s">
        <v>22</v>
      </c>
      <c r="D14" s="17">
        <v>1</v>
      </c>
      <c r="E14" s="17"/>
      <c r="F14" s="17"/>
      <c r="G14" s="17"/>
      <c r="H14" s="17"/>
      <c r="I14" s="17">
        <v>0.75</v>
      </c>
      <c r="J14" s="17"/>
      <c r="K14" s="17"/>
      <c r="L14" s="17"/>
      <c r="M14" s="17"/>
      <c r="N14" s="17"/>
      <c r="O14" s="17"/>
      <c r="P14" s="17"/>
      <c r="Q14" s="17"/>
      <c r="R14" s="17"/>
    </row>
    <row r="15" spans="1:23" ht="14.6" x14ac:dyDescent="0.4">
      <c r="A15">
        <v>14</v>
      </c>
      <c r="B15" s="16" t="s">
        <v>37</v>
      </c>
      <c r="C15" t="s">
        <v>22</v>
      </c>
      <c r="D15" s="17">
        <v>0.5</v>
      </c>
      <c r="E15" s="17"/>
      <c r="F15" s="17"/>
      <c r="G15" s="17"/>
      <c r="H15" s="17"/>
      <c r="I15" s="17"/>
      <c r="J15" s="17">
        <v>0.25</v>
      </c>
      <c r="K15" s="17"/>
      <c r="L15" s="17"/>
      <c r="M15" s="17"/>
      <c r="N15" s="17"/>
      <c r="O15" s="17"/>
      <c r="P15" s="17"/>
      <c r="Q15" s="17"/>
      <c r="R15" s="17"/>
    </row>
    <row r="16" spans="1:23" ht="14.6" x14ac:dyDescent="0.4">
      <c r="A16">
        <v>15</v>
      </c>
      <c r="B16" s="16" t="s">
        <v>38</v>
      </c>
      <c r="C16" t="s">
        <v>22</v>
      </c>
      <c r="D16" s="17">
        <v>0.5</v>
      </c>
      <c r="E16" s="17"/>
      <c r="F16" s="17"/>
      <c r="G16" s="17"/>
      <c r="H16" s="17"/>
      <c r="I16" s="17"/>
      <c r="J16" s="17"/>
      <c r="K16" s="17">
        <v>0.25</v>
      </c>
      <c r="L16" s="17"/>
      <c r="M16" s="17"/>
      <c r="N16" s="17"/>
      <c r="O16" s="17"/>
      <c r="P16" s="17"/>
      <c r="Q16" s="17"/>
      <c r="R16" s="17"/>
    </row>
    <row r="17" spans="1:18" ht="14.6" x14ac:dyDescent="0.4">
      <c r="A17">
        <v>16</v>
      </c>
      <c r="B17" s="14" t="s">
        <v>39</v>
      </c>
      <c r="C17" s="14" t="s">
        <v>20</v>
      </c>
      <c r="D17" s="15">
        <v>0.5</v>
      </c>
      <c r="E17" s="15"/>
      <c r="F17" s="15"/>
      <c r="G17" s="15"/>
      <c r="H17" s="15"/>
      <c r="I17" s="15"/>
      <c r="J17" s="15"/>
      <c r="K17" s="15"/>
      <c r="L17" s="15">
        <v>0.25</v>
      </c>
      <c r="M17" s="15"/>
      <c r="N17" s="15"/>
      <c r="O17" s="15"/>
      <c r="P17" s="15"/>
      <c r="Q17" s="15"/>
      <c r="R17" s="15"/>
    </row>
    <row r="18" spans="1:18" ht="14.6" x14ac:dyDescent="0.4">
      <c r="A18">
        <v>17</v>
      </c>
      <c r="B18" s="16" t="s">
        <v>40</v>
      </c>
      <c r="C18" t="s">
        <v>22</v>
      </c>
      <c r="D18" s="17">
        <v>0.5</v>
      </c>
      <c r="E18" s="17"/>
      <c r="F18" s="17"/>
      <c r="G18" s="17"/>
      <c r="H18" s="17"/>
      <c r="I18" s="17"/>
      <c r="J18" s="17"/>
      <c r="K18" s="17"/>
      <c r="L18" s="17">
        <v>0.25</v>
      </c>
      <c r="M18" s="17"/>
      <c r="N18" s="17"/>
      <c r="O18" s="17"/>
      <c r="P18" s="17"/>
      <c r="Q18" s="17"/>
      <c r="R18" s="17"/>
    </row>
    <row r="19" spans="1:18" ht="14.6" x14ac:dyDescent="0.4">
      <c r="A19">
        <v>18</v>
      </c>
      <c r="B19" s="16" t="s">
        <v>41</v>
      </c>
      <c r="C19" t="s">
        <v>22</v>
      </c>
      <c r="D19" s="17">
        <v>0.5</v>
      </c>
      <c r="E19" s="17"/>
      <c r="F19" s="17"/>
      <c r="G19" s="17"/>
      <c r="H19" s="17"/>
      <c r="I19" s="17"/>
      <c r="J19" s="17"/>
      <c r="K19" s="17"/>
      <c r="L19" s="17"/>
      <c r="M19" s="17">
        <v>0.25</v>
      </c>
      <c r="N19" s="17"/>
      <c r="O19" s="17"/>
      <c r="P19" s="17"/>
      <c r="Q19" s="17"/>
      <c r="R19" s="17"/>
    </row>
    <row r="20" spans="1:18" ht="14.6" x14ac:dyDescent="0.4">
      <c r="A20">
        <v>19</v>
      </c>
      <c r="B20" s="9" t="s">
        <v>42</v>
      </c>
      <c r="C20" s="9" t="s">
        <v>24</v>
      </c>
      <c r="D20" s="10">
        <v>2</v>
      </c>
      <c r="E20" s="10"/>
      <c r="F20" s="10"/>
      <c r="G20" s="10"/>
      <c r="H20" s="10"/>
      <c r="I20" s="10"/>
      <c r="J20" s="10">
        <v>0.75</v>
      </c>
      <c r="K20" s="10"/>
      <c r="L20" s="10"/>
      <c r="M20" s="10"/>
      <c r="N20" s="10"/>
      <c r="O20" s="10"/>
      <c r="P20" s="10"/>
      <c r="Q20" s="10"/>
      <c r="R20" s="10"/>
    </row>
    <row r="21" spans="1:18" ht="14.6" x14ac:dyDescent="0.4">
      <c r="A21">
        <v>20</v>
      </c>
      <c r="B21" s="9" t="s">
        <v>43</v>
      </c>
      <c r="C21" s="9" t="s">
        <v>24</v>
      </c>
      <c r="D21" s="10">
        <v>2</v>
      </c>
      <c r="E21" s="10"/>
      <c r="F21" s="10"/>
      <c r="G21" s="10"/>
      <c r="H21" s="10"/>
      <c r="I21" s="10"/>
      <c r="J21" s="10">
        <v>0.75</v>
      </c>
      <c r="K21" s="10"/>
      <c r="L21" s="10"/>
      <c r="M21" s="10"/>
      <c r="N21" s="10"/>
      <c r="O21" s="10"/>
      <c r="P21" s="10"/>
      <c r="Q21" s="10"/>
      <c r="R21" s="10"/>
    </row>
    <row r="22" spans="1:18" ht="14.6" x14ac:dyDescent="0.4">
      <c r="A22">
        <v>25</v>
      </c>
      <c r="B22" s="16" t="s">
        <v>44</v>
      </c>
      <c r="C22" t="s">
        <v>22</v>
      </c>
      <c r="D22" s="17">
        <v>1</v>
      </c>
      <c r="E22" s="17"/>
      <c r="F22" s="17"/>
      <c r="G22" s="17"/>
      <c r="H22" s="17"/>
      <c r="I22" s="17"/>
      <c r="J22" s="17"/>
      <c r="K22" s="17"/>
      <c r="L22" s="17"/>
      <c r="M22" s="17"/>
      <c r="N22" s="17">
        <v>1.5</v>
      </c>
      <c r="O22" s="17"/>
      <c r="P22" s="17"/>
      <c r="Q22" s="17"/>
      <c r="R22" s="17"/>
    </row>
    <row r="23" spans="1:18" ht="14.6" x14ac:dyDescent="0.4">
      <c r="A23">
        <v>26</v>
      </c>
      <c r="B23" s="16" t="s">
        <v>45</v>
      </c>
      <c r="C23" t="s">
        <v>22</v>
      </c>
      <c r="D23" s="17">
        <v>1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>
        <v>1.5</v>
      </c>
      <c r="P23" s="17"/>
      <c r="Q23" s="17"/>
      <c r="R23" s="17"/>
    </row>
    <row r="24" spans="1:18" ht="14.6" x14ac:dyDescent="0.4">
      <c r="A24">
        <v>27</v>
      </c>
      <c r="B24" s="11" t="s">
        <v>46</v>
      </c>
      <c r="C24" s="11" t="s">
        <v>26</v>
      </c>
      <c r="D24" s="12">
        <v>0.75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0.75</v>
      </c>
      <c r="O24" s="12"/>
      <c r="P24" s="12"/>
      <c r="Q24" s="12"/>
      <c r="R24" s="12"/>
    </row>
    <row r="25" spans="1:18" ht="14.6" x14ac:dyDescent="0.4">
      <c r="A25">
        <v>28</v>
      </c>
      <c r="B25" s="11" t="s">
        <v>47</v>
      </c>
      <c r="C25" s="11" t="s">
        <v>26</v>
      </c>
      <c r="D25" s="12">
        <v>0.75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0.75</v>
      </c>
      <c r="O25" s="12"/>
      <c r="P25" s="12"/>
      <c r="Q25" s="12"/>
      <c r="R25" s="12"/>
    </row>
    <row r="26" spans="1:18" ht="14.6" x14ac:dyDescent="0.4">
      <c r="A26">
        <v>29</v>
      </c>
      <c r="B26" s="11" t="s">
        <v>48</v>
      </c>
      <c r="C26" s="11" t="s">
        <v>26</v>
      </c>
      <c r="D26" s="12">
        <v>0.75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0.75</v>
      </c>
      <c r="O26" s="12"/>
      <c r="P26" s="12"/>
      <c r="Q26" s="12"/>
      <c r="R26" s="12"/>
    </row>
    <row r="27" spans="1:18" ht="14.6" x14ac:dyDescent="0.4">
      <c r="A27">
        <v>30</v>
      </c>
      <c r="B27" s="11" t="s">
        <v>49</v>
      </c>
      <c r="C27" s="11" t="s">
        <v>26</v>
      </c>
      <c r="D27" s="12">
        <v>0.75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0.75</v>
      </c>
      <c r="O27" s="12"/>
      <c r="P27" s="12"/>
      <c r="Q27" s="12"/>
      <c r="R27" s="12"/>
    </row>
    <row r="28" spans="1:18" ht="14.6" x14ac:dyDescent="0.4">
      <c r="A28">
        <v>31</v>
      </c>
      <c r="B28" s="11" t="s">
        <v>50</v>
      </c>
      <c r="C28" s="11" t="s">
        <v>26</v>
      </c>
      <c r="D28" s="12">
        <v>0.75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0.75</v>
      </c>
      <c r="O28" s="12"/>
      <c r="P28" s="12"/>
      <c r="Q28" s="12"/>
      <c r="R28" s="12"/>
    </row>
    <row r="29" spans="1:18" ht="14.6" x14ac:dyDescent="0.4">
      <c r="A29">
        <v>32</v>
      </c>
      <c r="B29" s="11" t="s">
        <v>51</v>
      </c>
      <c r="C29" s="11" t="s">
        <v>26</v>
      </c>
      <c r="D29" s="12">
        <v>0.75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0.75</v>
      </c>
      <c r="O29" s="12"/>
      <c r="P29" s="12"/>
      <c r="Q29" s="12"/>
      <c r="R29" s="12"/>
    </row>
    <row r="30" spans="1:18" ht="14.6" x14ac:dyDescent="0.4">
      <c r="A30">
        <v>33</v>
      </c>
      <c r="B30" s="11" t="s">
        <v>52</v>
      </c>
      <c r="C30" s="11" t="s">
        <v>26</v>
      </c>
      <c r="D30" s="12">
        <v>0.75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0.75</v>
      </c>
      <c r="O30" s="12"/>
      <c r="P30" s="12"/>
      <c r="Q30" s="12"/>
      <c r="R30" s="12"/>
    </row>
    <row r="31" spans="1:18" ht="14.6" x14ac:dyDescent="0.4">
      <c r="A31">
        <v>34</v>
      </c>
      <c r="B31" s="11" t="s">
        <v>53</v>
      </c>
      <c r="C31" s="11" t="s">
        <v>26</v>
      </c>
      <c r="D31" s="12">
        <v>0.75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0.75</v>
      </c>
      <c r="O31" s="12"/>
      <c r="P31" s="12"/>
      <c r="Q31" s="12"/>
      <c r="R31" s="12"/>
    </row>
    <row r="32" spans="1:18" ht="14.6" x14ac:dyDescent="0.4">
      <c r="A32">
        <v>35</v>
      </c>
      <c r="B32" s="11" t="s">
        <v>54</v>
      </c>
      <c r="C32" s="11" t="s">
        <v>55</v>
      </c>
      <c r="D32" s="12">
        <v>0.75</v>
      </c>
      <c r="E32" s="12"/>
      <c r="F32" s="12"/>
      <c r="G32" s="12"/>
      <c r="H32" s="12"/>
      <c r="I32" s="12"/>
      <c r="J32" s="12"/>
      <c r="K32" s="12"/>
      <c r="L32" s="12"/>
      <c r="M32" s="12"/>
      <c r="N32" s="12">
        <v>0.75</v>
      </c>
      <c r="O32" s="12"/>
      <c r="P32" s="12"/>
      <c r="Q32" s="12"/>
      <c r="R32" s="12"/>
    </row>
    <row r="33" spans="2:18" ht="14.6" x14ac:dyDescent="0.4">
      <c r="B33" s="93" t="s">
        <v>56</v>
      </c>
      <c r="C33" s="93"/>
      <c r="D33" s="3">
        <f>SUM(D2:D32)</f>
        <v>26.25</v>
      </c>
      <c r="E33" s="3">
        <f t="shared" ref="E33:R33" si="0">D33-SUM(E2:E32)</f>
        <v>25.25</v>
      </c>
      <c r="F33" s="3">
        <f t="shared" si="0"/>
        <v>24</v>
      </c>
      <c r="G33" s="3">
        <f t="shared" si="0"/>
        <v>19.75</v>
      </c>
      <c r="H33" s="3">
        <f t="shared" si="0"/>
        <v>18.75</v>
      </c>
      <c r="I33" s="3">
        <f t="shared" si="0"/>
        <v>17.25</v>
      </c>
      <c r="J33" s="3">
        <f t="shared" si="0"/>
        <v>13.5</v>
      </c>
      <c r="K33" s="3">
        <f t="shared" si="0"/>
        <v>13.25</v>
      </c>
      <c r="L33" s="3">
        <f t="shared" si="0"/>
        <v>12.75</v>
      </c>
      <c r="M33" s="3">
        <f t="shared" si="0"/>
        <v>12.5</v>
      </c>
      <c r="N33" s="3">
        <f t="shared" si="0"/>
        <v>4.25</v>
      </c>
      <c r="O33" s="3">
        <f t="shared" si="0"/>
        <v>2.75</v>
      </c>
      <c r="P33" s="3">
        <f t="shared" si="0"/>
        <v>2.75</v>
      </c>
      <c r="Q33" s="3">
        <f t="shared" si="0"/>
        <v>2.75</v>
      </c>
      <c r="R33" s="3">
        <f t="shared" si="0"/>
        <v>2.75</v>
      </c>
    </row>
    <row r="34" spans="2:18" ht="14.6" x14ac:dyDescent="0.4">
      <c r="B34" s="93" t="s">
        <v>57</v>
      </c>
      <c r="C34" s="93"/>
      <c r="D34" s="4">
        <f>D33</f>
        <v>26.25</v>
      </c>
      <c r="E34" s="5">
        <f>D34-($D$33/14)</f>
        <v>24.375</v>
      </c>
      <c r="F34" s="5">
        <f t="shared" ref="F34:R34" si="1">E34-($D$33/14)</f>
        <v>22.5</v>
      </c>
      <c r="G34" s="5">
        <f t="shared" si="1"/>
        <v>20.625</v>
      </c>
      <c r="H34" s="5">
        <f t="shared" si="1"/>
        <v>18.75</v>
      </c>
      <c r="I34" s="5">
        <f t="shared" si="1"/>
        <v>16.875</v>
      </c>
      <c r="J34" s="5">
        <f t="shared" si="1"/>
        <v>15</v>
      </c>
      <c r="K34" s="5">
        <f t="shared" si="1"/>
        <v>13.125</v>
      </c>
      <c r="L34" s="5">
        <f t="shared" si="1"/>
        <v>11.25</v>
      </c>
      <c r="M34" s="5">
        <f t="shared" si="1"/>
        <v>9.375</v>
      </c>
      <c r="N34" s="5">
        <f t="shared" si="1"/>
        <v>7.5</v>
      </c>
      <c r="O34" s="5">
        <f t="shared" si="1"/>
        <v>5.625</v>
      </c>
      <c r="P34" s="5">
        <f t="shared" si="1"/>
        <v>3.75</v>
      </c>
      <c r="Q34" s="5">
        <f t="shared" si="1"/>
        <v>1.875</v>
      </c>
      <c r="R34" s="5">
        <f t="shared" si="1"/>
        <v>0</v>
      </c>
    </row>
  </sheetData>
  <mergeCells count="3">
    <mergeCell ref="V6:W6"/>
    <mergeCell ref="B33:C33"/>
    <mergeCell ref="B34:C34"/>
  </mergeCells>
  <phoneticPr fontId="1" type="noConversion"/>
  <conditionalFormatting sqref="C2:C8">
    <cfRule type="containsText" dxfId="20" priority="10" operator="containsText" text="Lauren">
      <formula>NOT(ISERROR(SEARCH("Lauren",C2)))</formula>
    </cfRule>
    <cfRule type="containsText" dxfId="19" priority="11" operator="containsText" text="Heather">
      <formula>NOT(ISERROR(SEARCH("Heather",C2)))</formula>
    </cfRule>
    <cfRule type="containsText" dxfId="18" priority="12" operator="containsText" text="Hannah">
      <formula>NOT(ISERROR(SEARCH("Hannah",C2)))</formula>
    </cfRule>
  </conditionalFormatting>
  <conditionalFormatting sqref="C11:C19">
    <cfRule type="containsText" dxfId="17" priority="4" operator="containsText" text="Lauren">
      <formula>NOT(ISERROR(SEARCH("Lauren",C11)))</formula>
    </cfRule>
    <cfRule type="containsText" dxfId="16" priority="5" operator="containsText" text="Heather">
      <formula>NOT(ISERROR(SEARCH("Heather",C11)))</formula>
    </cfRule>
    <cfRule type="containsText" dxfId="15" priority="6" operator="containsText" text="Hannah">
      <formula>NOT(ISERROR(SEARCH("Hannah",C11)))</formula>
    </cfRule>
  </conditionalFormatting>
  <conditionalFormatting sqref="C22:C23">
    <cfRule type="containsText" dxfId="14" priority="1" operator="containsText" text="Lauren">
      <formula>NOT(ISERROR(SEARCH("Lauren",C22)))</formula>
    </cfRule>
    <cfRule type="containsText" dxfId="13" priority="2" operator="containsText" text="Heather">
      <formula>NOT(ISERROR(SEARCH("Heather",C22)))</formula>
    </cfRule>
    <cfRule type="containsText" dxfId="12" priority="3" operator="containsText" text="Hannah">
      <formula>NOT(ISERROR(SEARCH("Hannah",C22)))</formula>
    </cfRule>
  </conditionalFormatting>
  <conditionalFormatting sqref="E7">
    <cfRule type="containsText" dxfId="11" priority="28" operator="containsText" text="Lauren">
      <formula>NOT(ISERROR(SEARCH("Lauren",E7)))</formula>
    </cfRule>
    <cfRule type="containsText" dxfId="10" priority="29" operator="containsText" text="Heather">
      <formula>NOT(ISERROR(SEARCH("Heather",E7)))</formula>
    </cfRule>
    <cfRule type="containsText" dxfId="9" priority="30" operator="containsText" text="Hannah">
      <formula>NOT(ISERROR(SEARCH("Hannah",E7)))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W33"/>
  <sheetViews>
    <sheetView topLeftCell="B1" workbookViewId="0">
      <selection activeCell="N29" sqref="N29"/>
    </sheetView>
  </sheetViews>
  <sheetFormatPr defaultRowHeight="15" customHeight="1" x14ac:dyDescent="0.4"/>
  <cols>
    <col min="1" max="1" width="7.69140625" bestFit="1" customWidth="1"/>
    <col min="2" max="2" width="64" bestFit="1" customWidth="1"/>
    <col min="3" max="3" width="14.3828125" bestFit="1" customWidth="1"/>
    <col min="4" max="4" width="9.84375" bestFit="1" customWidth="1"/>
    <col min="20" max="20" width="14.3046875" customWidth="1"/>
    <col min="22" max="22" width="23.3828125" customWidth="1"/>
  </cols>
  <sheetData>
    <row r="1" spans="1:23" ht="29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8" t="s">
        <v>2</v>
      </c>
      <c r="U1" s="94" t="s">
        <v>18</v>
      </c>
      <c r="V1" s="95"/>
    </row>
    <row r="2" spans="1:23" ht="14.6" x14ac:dyDescent="0.4">
      <c r="A2">
        <v>36</v>
      </c>
      <c r="B2" s="18" t="s">
        <v>58</v>
      </c>
      <c r="C2" s="18" t="s">
        <v>24</v>
      </c>
      <c r="D2" s="19">
        <v>0.25</v>
      </c>
      <c r="E2" s="19"/>
      <c r="F2" s="19"/>
      <c r="G2" s="19">
        <v>0.25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T2" s="22" t="s">
        <v>20</v>
      </c>
      <c r="U2" s="98">
        <f>SUM(E10:R11,E18:R18)</f>
        <v>1.5</v>
      </c>
      <c r="V2" s="99"/>
    </row>
    <row r="3" spans="1:23" ht="14.6" x14ac:dyDescent="0.4">
      <c r="A3">
        <v>37</v>
      </c>
      <c r="B3" s="16" t="s">
        <v>59</v>
      </c>
      <c r="C3" t="s">
        <v>22</v>
      </c>
      <c r="D3" s="17">
        <v>0.5</v>
      </c>
      <c r="E3" s="17"/>
      <c r="F3" s="17"/>
      <c r="G3" s="17"/>
      <c r="H3" s="17"/>
      <c r="I3" s="17">
        <v>0.5</v>
      </c>
      <c r="J3" s="17"/>
      <c r="K3" s="17"/>
      <c r="L3" s="17"/>
      <c r="M3" s="17"/>
      <c r="N3" s="17"/>
      <c r="O3" s="17"/>
      <c r="P3" s="17"/>
      <c r="Q3" s="17"/>
      <c r="R3" s="17"/>
      <c r="T3" s="24" t="s">
        <v>22</v>
      </c>
      <c r="U3" s="100">
        <f>SUM(E3:R3,E7:R9,E12:R12,E15:R17,E19:R20,E27:R28)</f>
        <v>3.25</v>
      </c>
      <c r="V3" s="101"/>
    </row>
    <row r="4" spans="1:23" ht="14.6" x14ac:dyDescent="0.4">
      <c r="A4">
        <v>38</v>
      </c>
      <c r="B4" s="18" t="s">
        <v>60</v>
      </c>
      <c r="C4" t="s">
        <v>24</v>
      </c>
      <c r="D4" s="19">
        <v>0.5</v>
      </c>
      <c r="E4" s="19"/>
      <c r="F4" s="19"/>
      <c r="G4" s="19"/>
      <c r="H4" s="19"/>
      <c r="I4" s="19"/>
      <c r="J4" s="19"/>
      <c r="K4" s="19"/>
      <c r="L4" s="19">
        <v>0.25</v>
      </c>
      <c r="M4" s="19"/>
      <c r="N4" s="19"/>
      <c r="O4" s="19"/>
      <c r="P4" s="19"/>
      <c r="Q4" s="19"/>
      <c r="R4" s="19"/>
      <c r="T4" s="24" t="s">
        <v>24</v>
      </c>
      <c r="U4" s="102">
        <f>SUM(E2:R2,E4:R6,E13:R13)</f>
        <v>1.75</v>
      </c>
      <c r="V4" s="103"/>
    </row>
    <row r="5" spans="1:23" ht="14.6" x14ac:dyDescent="0.4">
      <c r="A5">
        <v>39</v>
      </c>
      <c r="B5" s="18" t="s">
        <v>61</v>
      </c>
      <c r="C5" t="s">
        <v>24</v>
      </c>
      <c r="D5" s="19">
        <v>0.5</v>
      </c>
      <c r="E5" s="19"/>
      <c r="F5" s="19"/>
      <c r="G5" s="19"/>
      <c r="H5" s="19"/>
      <c r="I5" s="19"/>
      <c r="J5" s="19"/>
      <c r="K5" s="19"/>
      <c r="L5" s="19"/>
      <c r="M5" s="19">
        <v>0.25</v>
      </c>
      <c r="N5" s="19"/>
      <c r="O5" s="19"/>
      <c r="P5" s="19"/>
      <c r="Q5" s="19"/>
      <c r="R5" s="19"/>
      <c r="T5" s="36" t="s">
        <v>26</v>
      </c>
      <c r="U5" s="96">
        <f>SUM(E14:R14,E21:R26)+(R29*4)</f>
        <v>3.25</v>
      </c>
      <c r="V5" s="97"/>
    </row>
    <row r="6" spans="1:23" ht="14.6" x14ac:dyDescent="0.4">
      <c r="A6">
        <v>40</v>
      </c>
      <c r="B6" s="18" t="s">
        <v>62</v>
      </c>
      <c r="C6" t="s">
        <v>24</v>
      </c>
      <c r="D6" s="19">
        <v>2</v>
      </c>
      <c r="E6" s="19"/>
      <c r="F6" s="19">
        <v>0.25</v>
      </c>
      <c r="G6" s="19"/>
      <c r="H6" s="19">
        <v>0.25</v>
      </c>
      <c r="I6" s="19"/>
      <c r="J6" s="19"/>
      <c r="K6" s="19"/>
      <c r="L6" s="19"/>
      <c r="M6" s="19"/>
      <c r="N6" s="19"/>
      <c r="O6" s="19">
        <v>0.25</v>
      </c>
      <c r="P6" s="19"/>
      <c r="Q6" s="19">
        <v>0.25</v>
      </c>
      <c r="R6" s="19"/>
      <c r="T6" s="29"/>
      <c r="U6" s="33">
        <f>SUM(U2:V5)</f>
        <v>9.75</v>
      </c>
      <c r="V6" s="30" t="s">
        <v>63</v>
      </c>
      <c r="W6" s="2"/>
    </row>
    <row r="7" spans="1:23" ht="14.6" x14ac:dyDescent="0.4">
      <c r="A7">
        <v>41</v>
      </c>
      <c r="B7" s="16" t="s">
        <v>64</v>
      </c>
      <c r="C7" t="s">
        <v>22</v>
      </c>
      <c r="D7" s="17">
        <v>0.25</v>
      </c>
      <c r="E7" s="17"/>
      <c r="F7" s="17"/>
      <c r="G7" s="17"/>
      <c r="H7" s="17">
        <v>0.25</v>
      </c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23" ht="14.6" x14ac:dyDescent="0.4">
      <c r="A8">
        <v>42</v>
      </c>
      <c r="B8" s="16" t="s">
        <v>65</v>
      </c>
      <c r="C8" t="s">
        <v>22</v>
      </c>
      <c r="D8" s="17">
        <v>0.5</v>
      </c>
      <c r="E8" s="17"/>
      <c r="F8" s="17"/>
      <c r="G8" s="17"/>
      <c r="H8" s="17"/>
      <c r="I8" s="17"/>
      <c r="J8" s="17"/>
      <c r="K8" s="17"/>
      <c r="L8" s="17"/>
      <c r="M8" s="17">
        <v>0.25</v>
      </c>
      <c r="N8" s="17"/>
      <c r="O8" s="17"/>
      <c r="P8" s="17"/>
      <c r="Q8" s="17"/>
      <c r="R8" s="17"/>
    </row>
    <row r="9" spans="1:23" ht="14.6" x14ac:dyDescent="0.4">
      <c r="A9">
        <v>43</v>
      </c>
      <c r="B9" s="16" t="s">
        <v>66</v>
      </c>
      <c r="C9" t="s">
        <v>22</v>
      </c>
      <c r="D9" s="17">
        <v>0.5</v>
      </c>
      <c r="E9" s="17"/>
      <c r="F9" s="17"/>
      <c r="G9" s="17"/>
      <c r="H9" s="17"/>
      <c r="I9" s="17"/>
      <c r="J9" s="17"/>
      <c r="K9" s="17"/>
      <c r="L9" s="17"/>
      <c r="M9" s="17"/>
      <c r="N9" s="17">
        <v>0.5</v>
      </c>
      <c r="O9" s="17"/>
      <c r="P9" s="17"/>
      <c r="Q9" s="17"/>
      <c r="R9" s="17"/>
    </row>
    <row r="10" spans="1:23" ht="14.6" x14ac:dyDescent="0.4">
      <c r="A10">
        <v>44</v>
      </c>
      <c r="B10" s="14" t="s">
        <v>67</v>
      </c>
      <c r="C10" t="s">
        <v>20</v>
      </c>
      <c r="D10" s="15">
        <v>1</v>
      </c>
      <c r="E10" s="15"/>
      <c r="F10" s="15"/>
      <c r="G10" s="15"/>
      <c r="H10" s="15">
        <v>0.25</v>
      </c>
      <c r="I10" s="15">
        <v>0.5</v>
      </c>
      <c r="J10" s="15"/>
      <c r="K10" s="15"/>
      <c r="L10" s="15"/>
      <c r="M10" s="15"/>
      <c r="N10" s="15"/>
      <c r="O10" s="15"/>
      <c r="P10" s="15"/>
      <c r="Q10" s="15"/>
      <c r="R10" s="15"/>
    </row>
    <row r="11" spans="1:23" ht="14.6" x14ac:dyDescent="0.4">
      <c r="A11">
        <v>45</v>
      </c>
      <c r="B11" s="14" t="s">
        <v>37</v>
      </c>
      <c r="C11" t="s">
        <v>20</v>
      </c>
      <c r="D11" s="15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>
        <v>0.75</v>
      </c>
      <c r="P11" s="15"/>
      <c r="Q11" s="15"/>
      <c r="R11" s="15"/>
    </row>
    <row r="12" spans="1:23" ht="14.6" x14ac:dyDescent="0.4">
      <c r="A12">
        <v>46</v>
      </c>
      <c r="B12" s="16" t="s">
        <v>59</v>
      </c>
      <c r="C12" t="s">
        <v>22</v>
      </c>
      <c r="D12" s="17">
        <v>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23" ht="14.6" x14ac:dyDescent="0.4">
      <c r="A13">
        <v>47</v>
      </c>
      <c r="B13" s="18" t="s">
        <v>60</v>
      </c>
      <c r="C13" t="s">
        <v>24</v>
      </c>
      <c r="D13" s="19">
        <v>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23" ht="14.6" x14ac:dyDescent="0.4">
      <c r="A14">
        <v>48</v>
      </c>
      <c r="B14" s="20" t="s">
        <v>68</v>
      </c>
      <c r="C14" s="20" t="s">
        <v>26</v>
      </c>
      <c r="D14" s="21">
        <v>0.25</v>
      </c>
      <c r="E14" s="21"/>
      <c r="F14" s="21"/>
      <c r="G14" s="21">
        <v>0.25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23" ht="14.6" x14ac:dyDescent="0.4">
      <c r="A15">
        <v>49</v>
      </c>
      <c r="B15" s="16" t="s">
        <v>69</v>
      </c>
      <c r="C15" t="s">
        <v>22</v>
      </c>
      <c r="D15" s="17">
        <v>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U15" s="22">
        <f>'Sprint 1 Burndown'!U6</f>
        <v>46</v>
      </c>
      <c r="V15" s="23" t="s">
        <v>70</v>
      </c>
    </row>
    <row r="16" spans="1:23" ht="14.6" x14ac:dyDescent="0.4">
      <c r="A16">
        <v>50</v>
      </c>
      <c r="B16" s="16" t="s">
        <v>71</v>
      </c>
      <c r="C16" t="s">
        <v>22</v>
      </c>
      <c r="D16" s="17">
        <v>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U16" s="24">
        <f>U6</f>
        <v>9.75</v>
      </c>
      <c r="V16" s="25" t="s">
        <v>63</v>
      </c>
    </row>
    <row r="17" spans="1:22" ht="14.6" x14ac:dyDescent="0.4">
      <c r="A17">
        <v>51</v>
      </c>
      <c r="B17" s="16" t="s">
        <v>72</v>
      </c>
      <c r="C17" t="s">
        <v>22</v>
      </c>
      <c r="D17" s="17">
        <v>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U17" s="24"/>
      <c r="V17" s="25" t="s">
        <v>73</v>
      </c>
    </row>
    <row r="18" spans="1:22" ht="14.6" x14ac:dyDescent="0.4">
      <c r="A18">
        <v>52</v>
      </c>
      <c r="B18" s="14" t="s">
        <v>67</v>
      </c>
      <c r="C18" t="s">
        <v>20</v>
      </c>
      <c r="D18" s="15"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U18" s="24"/>
      <c r="V18" s="25" t="s">
        <v>74</v>
      </c>
    </row>
    <row r="19" spans="1:22" ht="14.6" x14ac:dyDescent="0.4">
      <c r="A19">
        <v>53</v>
      </c>
      <c r="B19" s="16" t="s">
        <v>75</v>
      </c>
      <c r="C19" t="s">
        <v>22</v>
      </c>
      <c r="D19" s="17">
        <v>1.5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>
        <v>0.75</v>
      </c>
      <c r="Q19" s="17"/>
      <c r="R19" s="17"/>
      <c r="U19" s="24"/>
      <c r="V19" s="25" t="s">
        <v>76</v>
      </c>
    </row>
    <row r="20" spans="1:22" ht="14.6" x14ac:dyDescent="0.4">
      <c r="A20">
        <v>54</v>
      </c>
      <c r="B20" s="16" t="s">
        <v>77</v>
      </c>
      <c r="C20" t="s">
        <v>22</v>
      </c>
      <c r="D20" s="17">
        <v>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>
        <v>0.25</v>
      </c>
      <c r="R20" s="17">
        <v>0.25</v>
      </c>
      <c r="U20" s="24"/>
      <c r="V20" s="25" t="s">
        <v>78</v>
      </c>
    </row>
    <row r="21" spans="1:22" ht="14.6" x14ac:dyDescent="0.4">
      <c r="A21">
        <v>55</v>
      </c>
      <c r="B21" s="20" t="s">
        <v>46</v>
      </c>
      <c r="C21" s="11" t="s">
        <v>26</v>
      </c>
      <c r="D21" s="21">
        <v>1</v>
      </c>
      <c r="E21" s="21"/>
      <c r="F21" s="21"/>
      <c r="G21" s="21"/>
      <c r="H21" s="21"/>
      <c r="I21" s="21"/>
      <c r="J21" s="21"/>
      <c r="K21" s="21"/>
      <c r="L21" s="21"/>
      <c r="M21" s="21"/>
      <c r="N21" s="21">
        <v>0.75</v>
      </c>
      <c r="O21" s="21"/>
      <c r="P21" s="21"/>
      <c r="Q21" s="21"/>
      <c r="R21" s="21"/>
      <c r="U21" s="26">
        <f>SUM(U15:U20)</f>
        <v>55.75</v>
      </c>
      <c r="V21" s="27" t="s">
        <v>79</v>
      </c>
    </row>
    <row r="22" spans="1:22" ht="14.6" x14ac:dyDescent="0.4">
      <c r="A22">
        <v>56</v>
      </c>
      <c r="B22" s="20" t="s">
        <v>47</v>
      </c>
      <c r="C22" s="11" t="s">
        <v>26</v>
      </c>
      <c r="D22" s="21">
        <v>0.25</v>
      </c>
      <c r="E22" s="21"/>
      <c r="F22" s="21"/>
      <c r="G22" s="21"/>
      <c r="H22" s="21"/>
      <c r="I22" s="21"/>
      <c r="J22" s="21"/>
      <c r="K22" s="21"/>
      <c r="L22" s="21"/>
      <c r="M22" s="21"/>
      <c r="N22" s="21">
        <v>0.25</v>
      </c>
      <c r="O22" s="21"/>
      <c r="P22" s="21"/>
      <c r="Q22" s="21"/>
      <c r="R22" s="21"/>
    </row>
    <row r="23" spans="1:22" ht="14.6" x14ac:dyDescent="0.4">
      <c r="A23">
        <v>57</v>
      </c>
      <c r="B23" s="20" t="s">
        <v>48</v>
      </c>
      <c r="C23" s="11" t="s">
        <v>26</v>
      </c>
      <c r="D23" s="21">
        <v>0.25</v>
      </c>
      <c r="E23" s="21"/>
      <c r="F23" s="21"/>
      <c r="G23" s="21"/>
      <c r="H23" s="21"/>
      <c r="I23" s="21"/>
      <c r="J23" s="21"/>
      <c r="K23" s="21"/>
      <c r="L23" s="21"/>
      <c r="M23" s="21"/>
      <c r="N23" s="21">
        <v>0.25</v>
      </c>
      <c r="O23" s="21"/>
      <c r="P23" s="21"/>
      <c r="Q23" s="21"/>
      <c r="R23" s="21"/>
    </row>
    <row r="24" spans="1:22" ht="14.6" x14ac:dyDescent="0.4">
      <c r="A24">
        <v>58</v>
      </c>
      <c r="B24" s="20" t="s">
        <v>80</v>
      </c>
      <c r="C24" s="11" t="s">
        <v>26</v>
      </c>
      <c r="D24" s="21">
        <v>0.25</v>
      </c>
      <c r="E24" s="21"/>
      <c r="F24" s="21"/>
      <c r="G24" s="21"/>
      <c r="H24" s="21"/>
      <c r="I24" s="21"/>
      <c r="J24" s="21"/>
      <c r="K24" s="21"/>
      <c r="L24" s="21"/>
      <c r="M24" s="21"/>
      <c r="N24" s="21">
        <v>0.25</v>
      </c>
      <c r="O24" s="21"/>
      <c r="P24" s="21"/>
      <c r="Q24" s="21"/>
      <c r="R24" s="21"/>
    </row>
    <row r="25" spans="1:22" ht="14.6" x14ac:dyDescent="0.4">
      <c r="A25">
        <v>59</v>
      </c>
      <c r="B25" s="20" t="s">
        <v>50</v>
      </c>
      <c r="C25" s="11" t="s">
        <v>26</v>
      </c>
      <c r="D25" s="21">
        <v>0.25</v>
      </c>
      <c r="E25" s="21"/>
      <c r="F25" s="21"/>
      <c r="G25" s="21"/>
      <c r="H25" s="21"/>
      <c r="I25" s="21"/>
      <c r="J25" s="21"/>
      <c r="K25" s="21"/>
      <c r="L25" s="21"/>
      <c r="M25" s="21"/>
      <c r="N25" s="21">
        <v>0.25</v>
      </c>
      <c r="O25" s="21"/>
      <c r="P25" s="21"/>
      <c r="Q25" s="21"/>
      <c r="R25" s="21"/>
    </row>
    <row r="26" spans="1:22" ht="14.6" x14ac:dyDescent="0.4">
      <c r="A26">
        <v>60</v>
      </c>
      <c r="B26" s="20" t="s">
        <v>81</v>
      </c>
      <c r="C26" s="11" t="s">
        <v>26</v>
      </c>
      <c r="D26" s="21">
        <v>0.25</v>
      </c>
      <c r="E26" s="21"/>
      <c r="F26" s="21"/>
      <c r="G26" s="21"/>
      <c r="H26" s="21"/>
      <c r="I26" s="21"/>
      <c r="J26" s="21"/>
      <c r="K26" s="21"/>
      <c r="L26" s="21"/>
      <c r="M26" s="21"/>
      <c r="N26" s="21">
        <v>0.25</v>
      </c>
      <c r="O26" s="21"/>
      <c r="P26" s="21"/>
      <c r="Q26" s="21"/>
      <c r="R26" s="21"/>
    </row>
    <row r="27" spans="1:22" ht="14.6" x14ac:dyDescent="0.4">
      <c r="A27">
        <v>61</v>
      </c>
      <c r="B27" s="16" t="s">
        <v>52</v>
      </c>
      <c r="C27" t="s">
        <v>22</v>
      </c>
      <c r="D27" s="17">
        <v>0.25</v>
      </c>
      <c r="E27" s="17"/>
      <c r="F27" s="17"/>
      <c r="G27" s="17"/>
      <c r="H27" s="17"/>
      <c r="I27" s="17"/>
      <c r="J27" s="17"/>
      <c r="K27" s="17"/>
      <c r="L27" s="17"/>
      <c r="M27" s="17"/>
      <c r="N27" s="17">
        <v>0.25</v>
      </c>
      <c r="O27" s="17"/>
      <c r="P27" s="17"/>
      <c r="Q27" s="17"/>
      <c r="R27" s="17"/>
    </row>
    <row r="28" spans="1:22" ht="14.6" x14ac:dyDescent="0.4">
      <c r="A28">
        <v>62</v>
      </c>
      <c r="B28" s="16" t="s">
        <v>53</v>
      </c>
      <c r="C28" t="s">
        <v>22</v>
      </c>
      <c r="D28" s="17">
        <v>0.25</v>
      </c>
      <c r="E28" s="17"/>
      <c r="F28" s="17"/>
      <c r="G28" s="17"/>
      <c r="H28" s="17"/>
      <c r="I28" s="17"/>
      <c r="J28" s="17"/>
      <c r="K28" s="17"/>
      <c r="L28" s="17"/>
      <c r="M28" s="17"/>
      <c r="N28" s="17">
        <v>0.25</v>
      </c>
      <c r="O28" s="17"/>
      <c r="P28" s="17"/>
      <c r="Q28" s="17"/>
      <c r="R28" s="17"/>
    </row>
    <row r="29" spans="1:22" ht="14.6" x14ac:dyDescent="0.4">
      <c r="A29">
        <v>63</v>
      </c>
      <c r="B29" s="20" t="s">
        <v>54</v>
      </c>
      <c r="C29" s="11" t="s">
        <v>55</v>
      </c>
      <c r="D29" s="21">
        <v>0.25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>
        <v>0.25</v>
      </c>
    </row>
    <row r="30" spans="1:22" ht="14.6" x14ac:dyDescent="0.4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22" ht="14.6" x14ac:dyDescent="0.4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22" ht="14.6" x14ac:dyDescent="0.4">
      <c r="A32" s="93" t="s">
        <v>56</v>
      </c>
      <c r="B32" s="93"/>
      <c r="C32" s="8"/>
      <c r="D32" s="3">
        <f>SUM(D2:D31)</f>
        <v>12.75</v>
      </c>
      <c r="E32" s="3">
        <f>D32-SUM(E2:E31)</f>
        <v>12.75</v>
      </c>
      <c r="F32" s="3">
        <f t="shared" ref="F32:R32" si="0">E32-SUM(F2:F31)</f>
        <v>12.5</v>
      </c>
      <c r="G32" s="3">
        <f t="shared" si="0"/>
        <v>12</v>
      </c>
      <c r="H32" s="3">
        <f t="shared" si="0"/>
        <v>11.25</v>
      </c>
      <c r="I32" s="3">
        <f t="shared" si="0"/>
        <v>10.25</v>
      </c>
      <c r="J32" s="3">
        <f t="shared" si="0"/>
        <v>10.25</v>
      </c>
      <c r="K32" s="3">
        <f t="shared" si="0"/>
        <v>10.25</v>
      </c>
      <c r="L32" s="3">
        <f t="shared" si="0"/>
        <v>10</v>
      </c>
      <c r="M32" s="3">
        <f t="shared" si="0"/>
        <v>9.5</v>
      </c>
      <c r="N32" s="3">
        <f t="shared" si="0"/>
        <v>6.5</v>
      </c>
      <c r="O32" s="3">
        <f t="shared" si="0"/>
        <v>5.5</v>
      </c>
      <c r="P32" s="3">
        <f t="shared" si="0"/>
        <v>4.75</v>
      </c>
      <c r="Q32" s="3">
        <f t="shared" si="0"/>
        <v>4.25</v>
      </c>
      <c r="R32" s="3">
        <f t="shared" si="0"/>
        <v>3.75</v>
      </c>
    </row>
    <row r="33" spans="1:18" ht="14.6" x14ac:dyDescent="0.4">
      <c r="A33" s="93" t="s">
        <v>57</v>
      </c>
      <c r="B33" s="93"/>
      <c r="C33" s="8"/>
      <c r="D33" s="4">
        <f>D32</f>
        <v>12.75</v>
      </c>
      <c r="E33" s="5">
        <f>D33-($D$32/14)</f>
        <v>11.839285714285714</v>
      </c>
      <c r="F33" s="5">
        <f t="shared" ref="F33:R33" si="1">E33-($D$32/14)</f>
        <v>10.928571428571427</v>
      </c>
      <c r="G33" s="5">
        <f t="shared" si="1"/>
        <v>10.017857142857141</v>
      </c>
      <c r="H33" s="5">
        <f t="shared" si="1"/>
        <v>9.1071428571428541</v>
      </c>
      <c r="I33" s="5">
        <f t="shared" si="1"/>
        <v>8.1964285714285676</v>
      </c>
      <c r="J33" s="5">
        <f t="shared" si="1"/>
        <v>7.285714285714282</v>
      </c>
      <c r="K33" s="5">
        <f t="shared" si="1"/>
        <v>6.3749999999999964</v>
      </c>
      <c r="L33" s="5">
        <f t="shared" si="1"/>
        <v>5.4642857142857109</v>
      </c>
      <c r="M33" s="5">
        <f t="shared" si="1"/>
        <v>4.5535714285714253</v>
      </c>
      <c r="N33" s="5">
        <f t="shared" si="1"/>
        <v>3.6428571428571397</v>
      </c>
      <c r="O33" s="5">
        <f t="shared" si="1"/>
        <v>2.7321428571428541</v>
      </c>
      <c r="P33" s="5">
        <f t="shared" si="1"/>
        <v>1.8214285714285685</v>
      </c>
      <c r="Q33" s="5">
        <f t="shared" si="1"/>
        <v>0.91071428571428281</v>
      </c>
      <c r="R33" s="5">
        <f t="shared" si="1"/>
        <v>-2.886579864025407E-15</v>
      </c>
    </row>
  </sheetData>
  <mergeCells count="7">
    <mergeCell ref="U1:V1"/>
    <mergeCell ref="U5:V5"/>
    <mergeCell ref="A32:B32"/>
    <mergeCell ref="A33:B33"/>
    <mergeCell ref="U2:V2"/>
    <mergeCell ref="U3:V3"/>
    <mergeCell ref="U4:V4"/>
  </mergeCells>
  <conditionalFormatting sqref="C2:C13 C15:C20 C27:C28">
    <cfRule type="containsText" dxfId="8" priority="19" operator="containsText" text="Lauren">
      <formula>NOT(ISERROR(SEARCH("Lauren",C2)))</formula>
    </cfRule>
    <cfRule type="containsText" dxfId="7" priority="20" operator="containsText" text="Heather">
      <formula>NOT(ISERROR(SEARCH("Heather",C2)))</formula>
    </cfRule>
    <cfRule type="containsText" dxfId="6" priority="21" operator="containsText" text="Hannah">
      <formula>NOT(ISERROR(SEARCH("Hannah",C2)))</formula>
    </cfRule>
  </conditionalFormatting>
  <conditionalFormatting sqref="T2:T4">
    <cfRule type="containsText" dxfId="5" priority="1" operator="containsText" text="Lauren">
      <formula>NOT(ISERROR(SEARCH("Lauren",T2)))</formula>
    </cfRule>
    <cfRule type="containsText" dxfId="4" priority="2" operator="containsText" text="Heather">
      <formula>NOT(ISERROR(SEARCH("Heather",T2)))</formula>
    </cfRule>
    <cfRule type="containsText" dxfId="3" priority="3" operator="containsText" text="Hannah">
      <formula>NOT(ISERROR(SEARCH("Hannah",T2)))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AJ51"/>
  <sheetViews>
    <sheetView tabSelected="1" topLeftCell="J42" workbookViewId="0">
      <selection activeCell="AF17" sqref="AF17"/>
    </sheetView>
  </sheetViews>
  <sheetFormatPr defaultRowHeight="14.6" x14ac:dyDescent="0.4"/>
  <cols>
    <col min="1" max="1" width="7.3046875" bestFit="1" customWidth="1"/>
    <col min="2" max="2" width="58.84375" bestFit="1" customWidth="1"/>
    <col min="3" max="3" width="10.3828125" customWidth="1"/>
    <col min="4" max="4" width="10.3828125" bestFit="1" customWidth="1"/>
    <col min="5" max="5" width="10.84375" style="39" bestFit="1" customWidth="1"/>
    <col min="6" max="7" width="10.84375" bestFit="1" customWidth="1"/>
    <col min="8" max="8" width="9.84375" bestFit="1" customWidth="1"/>
    <col min="9" max="13" width="10.84375" bestFit="1" customWidth="1"/>
    <col min="14" max="15" width="8.15234375" bestFit="1" customWidth="1"/>
    <col min="16" max="16" width="10.84375" bestFit="1" customWidth="1"/>
    <col min="17" max="19" width="8.15234375" bestFit="1" customWidth="1"/>
    <col min="20" max="20" width="9.15234375" bestFit="1" customWidth="1"/>
    <col min="21" max="21" width="9.84375" bestFit="1" customWidth="1"/>
    <col min="22" max="22" width="10.84375" bestFit="1" customWidth="1"/>
    <col min="23" max="23" width="9.84375" bestFit="1" customWidth="1"/>
    <col min="24" max="26" width="9.15234375" bestFit="1" customWidth="1"/>
    <col min="27" max="27" width="3.53515625" customWidth="1"/>
    <col min="29" max="30" width="21.84375" bestFit="1" customWidth="1"/>
    <col min="31" max="31" width="24.15234375" customWidth="1"/>
  </cols>
  <sheetData>
    <row r="1" spans="1:36" x14ac:dyDescent="0.4">
      <c r="A1" s="108" t="s">
        <v>0</v>
      </c>
      <c r="B1" s="94" t="s">
        <v>1</v>
      </c>
      <c r="C1" s="94" t="s">
        <v>2</v>
      </c>
      <c r="D1" s="94" t="s">
        <v>82</v>
      </c>
      <c r="E1" s="104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  <c r="N1" s="31" t="s">
        <v>12</v>
      </c>
      <c r="O1" s="31" t="s">
        <v>13</v>
      </c>
      <c r="P1" s="31" t="s">
        <v>14</v>
      </c>
      <c r="Q1" s="31" t="s">
        <v>15</v>
      </c>
      <c r="R1" s="31" t="s">
        <v>16</v>
      </c>
      <c r="S1" s="31" t="s">
        <v>17</v>
      </c>
      <c r="T1" s="31" t="s">
        <v>83</v>
      </c>
      <c r="U1" s="31" t="s">
        <v>84</v>
      </c>
      <c r="V1" s="31" t="s">
        <v>85</v>
      </c>
      <c r="W1" s="31" t="s">
        <v>86</v>
      </c>
      <c r="X1" s="31" t="s">
        <v>87</v>
      </c>
      <c r="Y1" s="31" t="s">
        <v>88</v>
      </c>
      <c r="Z1" s="32" t="s">
        <v>89</v>
      </c>
    </row>
    <row r="2" spans="1:36" ht="15" thickBot="1" x14ac:dyDescent="0.45">
      <c r="A2" s="109"/>
      <c r="B2" s="110"/>
      <c r="C2" s="110"/>
      <c r="D2" s="110"/>
      <c r="E2" s="105"/>
      <c r="F2" s="68">
        <v>45712</v>
      </c>
      <c r="G2" s="68">
        <v>45713</v>
      </c>
      <c r="H2" s="68">
        <v>45714</v>
      </c>
      <c r="I2" s="68">
        <v>45715</v>
      </c>
      <c r="J2" s="68">
        <v>45716</v>
      </c>
      <c r="K2" s="68">
        <v>45717</v>
      </c>
      <c r="L2" s="68">
        <v>45718</v>
      </c>
      <c r="M2" s="68">
        <v>45719</v>
      </c>
      <c r="N2" s="68">
        <v>45720</v>
      </c>
      <c r="O2" s="68">
        <v>45721</v>
      </c>
      <c r="P2" s="68">
        <v>45722</v>
      </c>
      <c r="Q2" s="68">
        <v>45723</v>
      </c>
      <c r="R2" s="68">
        <v>45724</v>
      </c>
      <c r="S2" s="68">
        <v>45725</v>
      </c>
      <c r="T2" s="68">
        <v>45726</v>
      </c>
      <c r="U2" s="68">
        <v>45727</v>
      </c>
      <c r="V2" s="68">
        <v>45728</v>
      </c>
      <c r="W2" s="68">
        <v>45729</v>
      </c>
      <c r="X2" s="68">
        <v>45730</v>
      </c>
      <c r="Y2" s="68">
        <v>45731</v>
      </c>
      <c r="Z2" s="69">
        <v>45732</v>
      </c>
    </row>
    <row r="3" spans="1:36" ht="16.3" thickBot="1" x14ac:dyDescent="0.5">
      <c r="A3" s="70">
        <v>65</v>
      </c>
      <c r="B3" s="40" t="s">
        <v>90</v>
      </c>
      <c r="C3" s="41" t="s">
        <v>24</v>
      </c>
      <c r="D3" s="42">
        <v>45713</v>
      </c>
      <c r="E3" s="43">
        <v>2</v>
      </c>
      <c r="F3" s="44" t="s">
        <v>91</v>
      </c>
      <c r="G3" s="44">
        <v>1</v>
      </c>
      <c r="H3" s="44">
        <v>1</v>
      </c>
      <c r="I3" s="44" t="s">
        <v>91</v>
      </c>
      <c r="J3" s="44" t="s">
        <v>91</v>
      </c>
      <c r="K3" s="45" t="s">
        <v>91</v>
      </c>
      <c r="L3" s="45" t="s">
        <v>91</v>
      </c>
      <c r="M3" s="44" t="s">
        <v>91</v>
      </c>
      <c r="N3" s="44">
        <v>1</v>
      </c>
      <c r="O3" s="44">
        <v>1</v>
      </c>
      <c r="P3" s="44" t="s">
        <v>91</v>
      </c>
      <c r="Q3" s="44" t="s">
        <v>91</v>
      </c>
      <c r="R3" s="45" t="s">
        <v>91</v>
      </c>
      <c r="S3" s="45" t="s">
        <v>91</v>
      </c>
      <c r="T3" s="44" t="s">
        <v>91</v>
      </c>
      <c r="U3" s="44" t="s">
        <v>91</v>
      </c>
      <c r="V3" s="44" t="s">
        <v>91</v>
      </c>
      <c r="W3" s="44" t="s">
        <v>91</v>
      </c>
      <c r="X3" s="44" t="s">
        <v>91</v>
      </c>
      <c r="Y3" s="45" t="s">
        <v>91</v>
      </c>
      <c r="Z3" s="46" t="s">
        <v>91</v>
      </c>
      <c r="AC3" s="80" t="s">
        <v>2</v>
      </c>
      <c r="AD3" s="81" t="s">
        <v>18</v>
      </c>
      <c r="AE3" s="78"/>
    </row>
    <row r="4" spans="1:36" ht="29.15" x14ac:dyDescent="0.4">
      <c r="A4" s="70">
        <v>66</v>
      </c>
      <c r="B4" s="40" t="s">
        <v>92</v>
      </c>
      <c r="C4" s="41" t="s">
        <v>24</v>
      </c>
      <c r="D4" s="42">
        <v>45720</v>
      </c>
      <c r="E4" s="43">
        <v>1</v>
      </c>
      <c r="F4" s="44" t="s">
        <v>91</v>
      </c>
      <c r="G4" s="44" t="s">
        <v>91</v>
      </c>
      <c r="H4" s="44">
        <v>0.25</v>
      </c>
      <c r="I4" s="44" t="s">
        <v>91</v>
      </c>
      <c r="J4" s="44" t="s">
        <v>91</v>
      </c>
      <c r="K4" s="45" t="s">
        <v>91</v>
      </c>
      <c r="L4" s="45" t="s">
        <v>91</v>
      </c>
      <c r="M4" s="44" t="s">
        <v>91</v>
      </c>
      <c r="N4" s="44" t="s">
        <v>91</v>
      </c>
      <c r="O4" s="44" t="s">
        <v>91</v>
      </c>
      <c r="P4" s="44" t="s">
        <v>91</v>
      </c>
      <c r="Q4" s="44" t="s">
        <v>91</v>
      </c>
      <c r="R4" s="45" t="s">
        <v>91</v>
      </c>
      <c r="S4" s="45" t="s">
        <v>91</v>
      </c>
      <c r="T4" s="44" t="s">
        <v>91</v>
      </c>
      <c r="U4" s="44" t="s">
        <v>91</v>
      </c>
      <c r="V4" s="44">
        <v>0.25</v>
      </c>
      <c r="W4" s="44" t="s">
        <v>91</v>
      </c>
      <c r="X4" s="44" t="s">
        <v>91</v>
      </c>
      <c r="Y4" s="45" t="s">
        <v>91</v>
      </c>
      <c r="Z4" s="46" t="s">
        <v>91</v>
      </c>
      <c r="AC4" s="37" t="s">
        <v>20</v>
      </c>
      <c r="AD4" s="76">
        <v>8.75</v>
      </c>
      <c r="AI4" s="38"/>
      <c r="AJ4" s="38"/>
    </row>
    <row r="5" spans="1:36" x14ac:dyDescent="0.4">
      <c r="A5" s="70">
        <v>67</v>
      </c>
      <c r="B5" s="40" t="s">
        <v>93</v>
      </c>
      <c r="C5" s="41" t="s">
        <v>24</v>
      </c>
      <c r="D5" s="42">
        <v>45729</v>
      </c>
      <c r="E5" s="43">
        <v>1</v>
      </c>
      <c r="F5" s="44" t="s">
        <v>91</v>
      </c>
      <c r="G5" s="44" t="s">
        <v>91</v>
      </c>
      <c r="H5" s="44" t="s">
        <v>91</v>
      </c>
      <c r="I5" s="44" t="s">
        <v>91</v>
      </c>
      <c r="J5" s="44" t="s">
        <v>91</v>
      </c>
      <c r="K5" s="45" t="s">
        <v>91</v>
      </c>
      <c r="L5" s="45" t="s">
        <v>91</v>
      </c>
      <c r="M5" s="44" t="s">
        <v>91</v>
      </c>
      <c r="N5" s="44" t="s">
        <v>91</v>
      </c>
      <c r="O5" s="44" t="s">
        <v>91</v>
      </c>
      <c r="P5" s="44" t="s">
        <v>91</v>
      </c>
      <c r="Q5" s="44" t="s">
        <v>91</v>
      </c>
      <c r="R5" s="45" t="s">
        <v>91</v>
      </c>
      <c r="S5" s="45" t="s">
        <v>91</v>
      </c>
      <c r="T5" s="44" t="s">
        <v>91</v>
      </c>
      <c r="U5" s="44" t="s">
        <v>91</v>
      </c>
      <c r="V5" s="44">
        <v>0.75</v>
      </c>
      <c r="W5" s="44" t="s">
        <v>91</v>
      </c>
      <c r="X5" s="44" t="s">
        <v>91</v>
      </c>
      <c r="Y5" s="45" t="s">
        <v>91</v>
      </c>
      <c r="Z5" s="46" t="s">
        <v>91</v>
      </c>
      <c r="AC5" s="37" t="s">
        <v>22</v>
      </c>
      <c r="AD5" s="34">
        <v>8.75</v>
      </c>
      <c r="AI5" s="38"/>
      <c r="AJ5" s="38"/>
    </row>
    <row r="6" spans="1:36" x14ac:dyDescent="0.4">
      <c r="A6" s="70">
        <v>68</v>
      </c>
      <c r="B6" s="40" t="s">
        <v>94</v>
      </c>
      <c r="C6" s="41" t="s">
        <v>24</v>
      </c>
      <c r="D6" s="42">
        <v>45729</v>
      </c>
      <c r="E6" s="43">
        <v>1</v>
      </c>
      <c r="F6" s="44" t="s">
        <v>91</v>
      </c>
      <c r="G6" s="44" t="s">
        <v>91</v>
      </c>
      <c r="H6" s="44" t="s">
        <v>91</v>
      </c>
      <c r="I6" s="44" t="s">
        <v>91</v>
      </c>
      <c r="J6" s="44" t="s">
        <v>91</v>
      </c>
      <c r="K6" s="45" t="s">
        <v>91</v>
      </c>
      <c r="L6" s="45" t="s">
        <v>91</v>
      </c>
      <c r="M6" s="44" t="s">
        <v>91</v>
      </c>
      <c r="N6" s="44" t="s">
        <v>91</v>
      </c>
      <c r="O6" s="44" t="s">
        <v>91</v>
      </c>
      <c r="P6" s="44" t="s">
        <v>91</v>
      </c>
      <c r="Q6" s="44" t="s">
        <v>91</v>
      </c>
      <c r="R6" s="45" t="s">
        <v>91</v>
      </c>
      <c r="S6" s="45" t="s">
        <v>91</v>
      </c>
      <c r="T6" s="44" t="s">
        <v>91</v>
      </c>
      <c r="U6" s="44" t="s">
        <v>91</v>
      </c>
      <c r="V6" s="44">
        <v>0.75</v>
      </c>
      <c r="W6" s="44" t="s">
        <v>91</v>
      </c>
      <c r="X6" s="44" t="s">
        <v>91</v>
      </c>
      <c r="Y6" s="45" t="s">
        <v>91</v>
      </c>
      <c r="Z6" s="46" t="s">
        <v>91</v>
      </c>
      <c r="AC6" s="37" t="s">
        <v>24</v>
      </c>
      <c r="AD6" s="35">
        <v>8.75</v>
      </c>
      <c r="AF6" s="2"/>
      <c r="AI6" s="38"/>
      <c r="AJ6" s="38"/>
    </row>
    <row r="7" spans="1:36" ht="15" thickBot="1" x14ac:dyDescent="0.45">
      <c r="A7" s="70">
        <v>69</v>
      </c>
      <c r="B7" s="40" t="s">
        <v>95</v>
      </c>
      <c r="C7" s="41" t="s">
        <v>24</v>
      </c>
      <c r="D7" s="42">
        <v>45729</v>
      </c>
      <c r="E7" s="43">
        <v>1</v>
      </c>
      <c r="F7" s="44" t="s">
        <v>91</v>
      </c>
      <c r="G7" s="44" t="s">
        <v>91</v>
      </c>
      <c r="H7" s="44" t="s">
        <v>91</v>
      </c>
      <c r="I7" s="44" t="s">
        <v>91</v>
      </c>
      <c r="J7" s="44" t="s">
        <v>91</v>
      </c>
      <c r="K7" s="45" t="s">
        <v>91</v>
      </c>
      <c r="L7" s="45" t="s">
        <v>91</v>
      </c>
      <c r="M7" s="44" t="s">
        <v>91</v>
      </c>
      <c r="N7" s="44" t="s">
        <v>91</v>
      </c>
      <c r="O7" s="44" t="s">
        <v>91</v>
      </c>
      <c r="P7" s="44" t="s">
        <v>91</v>
      </c>
      <c r="Q7" s="44" t="s">
        <v>91</v>
      </c>
      <c r="R7" s="45" t="s">
        <v>91</v>
      </c>
      <c r="S7" s="45" t="s">
        <v>91</v>
      </c>
      <c r="T7" s="44" t="s">
        <v>91</v>
      </c>
      <c r="U7" s="44" t="s">
        <v>91</v>
      </c>
      <c r="V7" s="44">
        <v>0.75</v>
      </c>
      <c r="W7" s="44" t="s">
        <v>91</v>
      </c>
      <c r="X7" s="44" t="s">
        <v>91</v>
      </c>
      <c r="Y7" s="45" t="s">
        <v>91</v>
      </c>
      <c r="Z7" s="46" t="s">
        <v>91</v>
      </c>
      <c r="AC7" s="79" t="s">
        <v>26</v>
      </c>
      <c r="AD7" s="77">
        <v>17.5</v>
      </c>
      <c r="AI7" s="38"/>
      <c r="AJ7" s="38"/>
    </row>
    <row r="8" spans="1:36" ht="16.3" thickBot="1" x14ac:dyDescent="0.5">
      <c r="A8" s="70">
        <v>70</v>
      </c>
      <c r="B8" s="47" t="s">
        <v>96</v>
      </c>
      <c r="C8" s="48" t="s">
        <v>20</v>
      </c>
      <c r="D8" s="49">
        <v>45720</v>
      </c>
      <c r="E8" s="50">
        <v>1</v>
      </c>
      <c r="F8" s="51" t="s">
        <v>91</v>
      </c>
      <c r="G8" s="51">
        <v>0.25</v>
      </c>
      <c r="H8" s="51" t="s">
        <v>91</v>
      </c>
      <c r="I8" s="51">
        <v>0.25</v>
      </c>
      <c r="J8" s="51">
        <v>0.25</v>
      </c>
      <c r="K8" s="45" t="s">
        <v>91</v>
      </c>
      <c r="L8" s="45" t="s">
        <v>91</v>
      </c>
      <c r="M8" s="51" t="s">
        <v>91</v>
      </c>
      <c r="N8" s="51" t="s">
        <v>91</v>
      </c>
      <c r="O8" s="51" t="s">
        <v>91</v>
      </c>
      <c r="P8" s="51">
        <v>0.5</v>
      </c>
      <c r="Q8" s="51">
        <v>0.25</v>
      </c>
      <c r="R8" s="45" t="s">
        <v>91</v>
      </c>
      <c r="S8" s="45" t="s">
        <v>91</v>
      </c>
      <c r="T8" s="51" t="s">
        <v>91</v>
      </c>
      <c r="U8" s="51">
        <v>0.25</v>
      </c>
      <c r="V8" s="51" t="s">
        <v>91</v>
      </c>
      <c r="W8" s="51">
        <v>0.25</v>
      </c>
      <c r="X8" s="51">
        <v>0.25</v>
      </c>
      <c r="Y8" s="45" t="s">
        <v>91</v>
      </c>
      <c r="Z8" s="46" t="s">
        <v>91</v>
      </c>
      <c r="AC8" s="82" t="s">
        <v>73</v>
      </c>
      <c r="AD8" s="83">
        <f>SUM(AD4:AE7)</f>
        <v>43.75</v>
      </c>
    </row>
    <row r="9" spans="1:36" x14ac:dyDescent="0.4">
      <c r="A9" s="70">
        <v>71</v>
      </c>
      <c r="B9" s="52" t="s">
        <v>64</v>
      </c>
      <c r="C9" s="53" t="s">
        <v>22</v>
      </c>
      <c r="D9" s="54">
        <v>45720</v>
      </c>
      <c r="E9" s="55">
        <v>1</v>
      </c>
      <c r="F9" s="56" t="s">
        <v>91</v>
      </c>
      <c r="G9" s="56">
        <v>0.25</v>
      </c>
      <c r="H9" s="56" t="s">
        <v>91</v>
      </c>
      <c r="I9" s="56" t="s">
        <v>91</v>
      </c>
      <c r="J9" s="56" t="s">
        <v>91</v>
      </c>
      <c r="K9" s="45" t="s">
        <v>91</v>
      </c>
      <c r="L9" s="45" t="s">
        <v>91</v>
      </c>
      <c r="M9" s="56" t="s">
        <v>91</v>
      </c>
      <c r="N9" s="56" t="s">
        <v>91</v>
      </c>
      <c r="O9" s="56" t="s">
        <v>91</v>
      </c>
      <c r="P9" s="56">
        <v>1</v>
      </c>
      <c r="Q9" s="56" t="s">
        <v>91</v>
      </c>
      <c r="R9" s="45" t="s">
        <v>91</v>
      </c>
      <c r="S9" s="45" t="s">
        <v>91</v>
      </c>
      <c r="T9" s="56" t="s">
        <v>91</v>
      </c>
      <c r="U9" s="56" t="s">
        <v>91</v>
      </c>
      <c r="V9" s="56" t="s">
        <v>91</v>
      </c>
      <c r="W9" s="56" t="s">
        <v>91</v>
      </c>
      <c r="X9" s="56" t="s">
        <v>91</v>
      </c>
      <c r="Y9" s="45" t="s">
        <v>91</v>
      </c>
      <c r="Z9" s="46" t="s">
        <v>91</v>
      </c>
    </row>
    <row r="10" spans="1:36" x14ac:dyDescent="0.4">
      <c r="A10" s="70">
        <v>72</v>
      </c>
      <c r="B10" s="52" t="s">
        <v>97</v>
      </c>
      <c r="C10" s="53" t="s">
        <v>22</v>
      </c>
      <c r="D10" s="54">
        <v>45722</v>
      </c>
      <c r="E10" s="55">
        <v>1</v>
      </c>
      <c r="F10" s="56" t="s">
        <v>91</v>
      </c>
      <c r="G10" s="56" t="s">
        <v>91</v>
      </c>
      <c r="H10" s="56" t="s">
        <v>91</v>
      </c>
      <c r="I10" s="56" t="s">
        <v>91</v>
      </c>
      <c r="J10" s="56" t="s">
        <v>91</v>
      </c>
      <c r="K10" s="45" t="s">
        <v>91</v>
      </c>
      <c r="L10" s="45" t="s">
        <v>91</v>
      </c>
      <c r="M10" s="56" t="s">
        <v>91</v>
      </c>
      <c r="N10" s="56" t="s">
        <v>91</v>
      </c>
      <c r="O10" s="56" t="s">
        <v>91</v>
      </c>
      <c r="P10" s="56" t="s">
        <v>91</v>
      </c>
      <c r="Q10" s="56">
        <v>1</v>
      </c>
      <c r="R10" s="45" t="s">
        <v>91</v>
      </c>
      <c r="S10" s="45" t="s">
        <v>91</v>
      </c>
      <c r="T10" s="56" t="s">
        <v>91</v>
      </c>
      <c r="U10" s="56" t="s">
        <v>91</v>
      </c>
      <c r="V10" s="56" t="s">
        <v>91</v>
      </c>
      <c r="W10" s="56" t="s">
        <v>91</v>
      </c>
      <c r="X10" s="56" t="s">
        <v>91</v>
      </c>
      <c r="Y10" s="45" t="s">
        <v>91</v>
      </c>
      <c r="Z10" s="46" t="s">
        <v>91</v>
      </c>
    </row>
    <row r="11" spans="1:36" ht="15" thickBot="1" x14ac:dyDescent="0.45">
      <c r="A11" s="70">
        <v>73</v>
      </c>
      <c r="B11" s="52" t="s">
        <v>98</v>
      </c>
      <c r="C11" s="53" t="s">
        <v>22</v>
      </c>
      <c r="D11" s="54">
        <v>45723</v>
      </c>
      <c r="E11" s="55">
        <v>1</v>
      </c>
      <c r="F11" s="56" t="s">
        <v>91</v>
      </c>
      <c r="G11" s="56">
        <v>0.25</v>
      </c>
      <c r="H11" s="56" t="s">
        <v>91</v>
      </c>
      <c r="I11" s="56" t="s">
        <v>91</v>
      </c>
      <c r="J11" s="56" t="s">
        <v>91</v>
      </c>
      <c r="K11" s="45" t="s">
        <v>91</v>
      </c>
      <c r="L11" s="45" t="s">
        <v>91</v>
      </c>
      <c r="M11" s="56" t="s">
        <v>91</v>
      </c>
      <c r="N11" s="56" t="s">
        <v>91</v>
      </c>
      <c r="O11" s="56" t="s">
        <v>91</v>
      </c>
      <c r="P11" s="56" t="s">
        <v>91</v>
      </c>
      <c r="Q11" s="56" t="s">
        <v>91</v>
      </c>
      <c r="R11" s="45" t="s">
        <v>91</v>
      </c>
      <c r="S11" s="45" t="s">
        <v>91</v>
      </c>
      <c r="T11" s="56" t="s">
        <v>91</v>
      </c>
      <c r="U11" s="56">
        <v>0.5</v>
      </c>
      <c r="V11" s="56" t="s">
        <v>91</v>
      </c>
      <c r="W11" s="56" t="s">
        <v>91</v>
      </c>
      <c r="X11" s="56" t="s">
        <v>91</v>
      </c>
      <c r="Y11" s="45" t="s">
        <v>91</v>
      </c>
      <c r="Z11" s="46" t="s">
        <v>91</v>
      </c>
    </row>
    <row r="12" spans="1:36" ht="32.25" customHeight="1" x14ac:dyDescent="0.4">
      <c r="A12" s="70">
        <v>74</v>
      </c>
      <c r="B12" s="47" t="s">
        <v>99</v>
      </c>
      <c r="C12" s="48" t="s">
        <v>20</v>
      </c>
      <c r="D12" s="49">
        <v>45713</v>
      </c>
      <c r="E12" s="50">
        <v>4</v>
      </c>
      <c r="F12" s="51" t="s">
        <v>91</v>
      </c>
      <c r="G12" s="51">
        <v>0.5</v>
      </c>
      <c r="H12" s="51" t="s">
        <v>91</v>
      </c>
      <c r="I12" s="51">
        <v>0.5</v>
      </c>
      <c r="J12" s="51">
        <v>0.5</v>
      </c>
      <c r="K12" s="45" t="s">
        <v>91</v>
      </c>
      <c r="L12" s="45" t="s">
        <v>91</v>
      </c>
      <c r="M12" s="51" t="s">
        <v>91</v>
      </c>
      <c r="N12" s="51">
        <v>0.5</v>
      </c>
      <c r="O12" s="51" t="s">
        <v>91</v>
      </c>
      <c r="P12" s="51">
        <v>0.5</v>
      </c>
      <c r="Q12" s="51">
        <v>0.5</v>
      </c>
      <c r="R12" s="45" t="s">
        <v>91</v>
      </c>
      <c r="S12" s="45" t="s">
        <v>91</v>
      </c>
      <c r="T12" s="51" t="s">
        <v>91</v>
      </c>
      <c r="U12" s="51">
        <v>0.5</v>
      </c>
      <c r="V12" s="51" t="s">
        <v>91</v>
      </c>
      <c r="W12" s="51">
        <v>0.5</v>
      </c>
      <c r="X12" s="51">
        <v>0.5</v>
      </c>
      <c r="Y12" s="45" t="s">
        <v>91</v>
      </c>
      <c r="Z12" s="46" t="s">
        <v>91</v>
      </c>
      <c r="AC12" s="85" t="s">
        <v>70</v>
      </c>
      <c r="AD12" s="23">
        <v>46</v>
      </c>
    </row>
    <row r="13" spans="1:36" ht="32.25" customHeight="1" x14ac:dyDescent="0.4">
      <c r="A13" s="70">
        <v>75</v>
      </c>
      <c r="B13" s="40" t="s">
        <v>37</v>
      </c>
      <c r="C13" s="41" t="s">
        <v>24</v>
      </c>
      <c r="D13" s="42">
        <v>45729</v>
      </c>
      <c r="E13" s="43">
        <v>1</v>
      </c>
      <c r="F13" s="44" t="s">
        <v>91</v>
      </c>
      <c r="G13" s="44" t="s">
        <v>91</v>
      </c>
      <c r="H13" s="44" t="s">
        <v>91</v>
      </c>
      <c r="I13" s="44" t="s">
        <v>91</v>
      </c>
      <c r="J13" s="44" t="s">
        <v>91</v>
      </c>
      <c r="K13" s="45" t="s">
        <v>91</v>
      </c>
      <c r="L13" s="45" t="s">
        <v>91</v>
      </c>
      <c r="M13" s="44" t="s">
        <v>91</v>
      </c>
      <c r="N13" s="44" t="s">
        <v>91</v>
      </c>
      <c r="O13" s="44" t="s">
        <v>91</v>
      </c>
      <c r="P13" s="44" t="s">
        <v>91</v>
      </c>
      <c r="Q13" s="44" t="s">
        <v>91</v>
      </c>
      <c r="R13" s="45" t="s">
        <v>91</v>
      </c>
      <c r="S13" s="45" t="s">
        <v>91</v>
      </c>
      <c r="T13" s="44" t="s">
        <v>91</v>
      </c>
      <c r="U13" s="44" t="s">
        <v>91</v>
      </c>
      <c r="V13" s="44">
        <v>0.75</v>
      </c>
      <c r="W13" s="44" t="s">
        <v>91</v>
      </c>
      <c r="X13" s="44" t="s">
        <v>91</v>
      </c>
      <c r="Y13" s="45" t="s">
        <v>91</v>
      </c>
      <c r="Z13" s="46" t="s">
        <v>91</v>
      </c>
      <c r="AC13" s="90" t="s">
        <v>63</v>
      </c>
      <c r="AD13" s="91">
        <v>9.75</v>
      </c>
    </row>
    <row r="14" spans="1:36" ht="32.25" customHeight="1" x14ac:dyDescent="0.4">
      <c r="A14" s="70">
        <v>76</v>
      </c>
      <c r="B14" s="40" t="s">
        <v>100</v>
      </c>
      <c r="C14" s="41" t="s">
        <v>24</v>
      </c>
      <c r="D14" s="42">
        <v>45727</v>
      </c>
      <c r="E14" s="43">
        <v>0.25</v>
      </c>
      <c r="F14" s="44" t="s">
        <v>91</v>
      </c>
      <c r="G14" s="44" t="s">
        <v>91</v>
      </c>
      <c r="H14" s="44" t="s">
        <v>91</v>
      </c>
      <c r="I14" s="44" t="s">
        <v>91</v>
      </c>
      <c r="J14" s="44" t="s">
        <v>91</v>
      </c>
      <c r="K14" s="45" t="s">
        <v>91</v>
      </c>
      <c r="L14" s="45" t="s">
        <v>91</v>
      </c>
      <c r="M14" s="44" t="s">
        <v>91</v>
      </c>
      <c r="N14" s="44" t="s">
        <v>91</v>
      </c>
      <c r="O14" s="44" t="s">
        <v>91</v>
      </c>
      <c r="P14" s="44" t="s">
        <v>91</v>
      </c>
      <c r="Q14" s="44" t="s">
        <v>91</v>
      </c>
      <c r="R14" s="45" t="s">
        <v>91</v>
      </c>
      <c r="S14" s="45" t="s">
        <v>91</v>
      </c>
      <c r="T14" s="44" t="s">
        <v>91</v>
      </c>
      <c r="U14" s="44" t="s">
        <v>91</v>
      </c>
      <c r="V14" s="44">
        <v>1</v>
      </c>
      <c r="W14" s="44" t="s">
        <v>91</v>
      </c>
      <c r="X14" s="44" t="s">
        <v>91</v>
      </c>
      <c r="Y14" s="45" t="s">
        <v>91</v>
      </c>
      <c r="Z14" s="46" t="s">
        <v>91</v>
      </c>
      <c r="AC14" s="86" t="s">
        <v>73</v>
      </c>
      <c r="AD14" s="25">
        <f>AD8</f>
        <v>43.75</v>
      </c>
    </row>
    <row r="15" spans="1:36" ht="29.15" x14ac:dyDescent="0.4">
      <c r="A15" s="70">
        <v>77</v>
      </c>
      <c r="B15" s="52" t="s">
        <v>101</v>
      </c>
      <c r="C15" s="53" t="s">
        <v>22</v>
      </c>
      <c r="D15" s="54">
        <v>45713</v>
      </c>
      <c r="E15" s="55">
        <v>0.25</v>
      </c>
      <c r="F15" s="56" t="s">
        <v>91</v>
      </c>
      <c r="G15" s="56" t="s">
        <v>91</v>
      </c>
      <c r="H15" s="56" t="s">
        <v>91</v>
      </c>
      <c r="I15" s="56" t="s">
        <v>91</v>
      </c>
      <c r="J15" s="56">
        <v>0.25</v>
      </c>
      <c r="K15" s="45" t="s">
        <v>91</v>
      </c>
      <c r="L15" s="45" t="s">
        <v>91</v>
      </c>
      <c r="M15" s="56" t="s">
        <v>91</v>
      </c>
      <c r="N15" s="56" t="s">
        <v>91</v>
      </c>
      <c r="O15" s="56" t="s">
        <v>91</v>
      </c>
      <c r="P15" s="56" t="s">
        <v>91</v>
      </c>
      <c r="Q15" s="56" t="s">
        <v>91</v>
      </c>
      <c r="R15" s="45" t="s">
        <v>91</v>
      </c>
      <c r="S15" s="45" t="s">
        <v>91</v>
      </c>
      <c r="T15" s="56" t="s">
        <v>91</v>
      </c>
      <c r="U15" s="56" t="s">
        <v>91</v>
      </c>
      <c r="V15" s="56" t="s">
        <v>91</v>
      </c>
      <c r="W15" s="56" t="s">
        <v>91</v>
      </c>
      <c r="X15" s="56" t="s">
        <v>91</v>
      </c>
      <c r="Y15" s="45" t="s">
        <v>91</v>
      </c>
      <c r="Z15" s="46" t="s">
        <v>91</v>
      </c>
      <c r="AC15" s="90" t="s">
        <v>74</v>
      </c>
      <c r="AD15" s="91"/>
    </row>
    <row r="16" spans="1:36" ht="29.15" x14ac:dyDescent="0.4">
      <c r="A16" s="70">
        <v>78</v>
      </c>
      <c r="B16" s="52" t="s">
        <v>102</v>
      </c>
      <c r="C16" s="53" t="s">
        <v>22</v>
      </c>
      <c r="D16" s="54">
        <v>45713</v>
      </c>
      <c r="E16" s="55">
        <v>0.25</v>
      </c>
      <c r="F16" s="56" t="s">
        <v>91</v>
      </c>
      <c r="G16" s="56" t="s">
        <v>91</v>
      </c>
      <c r="H16" s="56" t="s">
        <v>91</v>
      </c>
      <c r="I16" s="56" t="s">
        <v>91</v>
      </c>
      <c r="J16" s="56" t="s">
        <v>91</v>
      </c>
      <c r="K16" s="45" t="s">
        <v>91</v>
      </c>
      <c r="L16" s="45" t="s">
        <v>91</v>
      </c>
      <c r="M16" s="56" t="s">
        <v>91</v>
      </c>
      <c r="N16" s="56">
        <v>1</v>
      </c>
      <c r="O16" s="56" t="s">
        <v>91</v>
      </c>
      <c r="P16" s="56" t="s">
        <v>91</v>
      </c>
      <c r="Q16" s="56" t="s">
        <v>91</v>
      </c>
      <c r="R16" s="45" t="s">
        <v>91</v>
      </c>
      <c r="S16" s="45" t="s">
        <v>91</v>
      </c>
      <c r="T16" s="56" t="s">
        <v>91</v>
      </c>
      <c r="U16" s="56" t="s">
        <v>91</v>
      </c>
      <c r="V16" s="56" t="s">
        <v>91</v>
      </c>
      <c r="W16" s="56" t="s">
        <v>91</v>
      </c>
      <c r="X16" s="56" t="s">
        <v>91</v>
      </c>
      <c r="Y16" s="45" t="s">
        <v>91</v>
      </c>
      <c r="Z16" s="46" t="s">
        <v>91</v>
      </c>
      <c r="AC16" s="88" t="s">
        <v>76</v>
      </c>
      <c r="AD16" s="89"/>
    </row>
    <row r="17" spans="1:32" ht="29.15" x14ac:dyDescent="0.4">
      <c r="A17" s="70">
        <v>79</v>
      </c>
      <c r="B17" s="52" t="s">
        <v>103</v>
      </c>
      <c r="C17" s="53" t="s">
        <v>22</v>
      </c>
      <c r="D17" s="54">
        <v>45715</v>
      </c>
      <c r="E17" s="55">
        <v>0.25</v>
      </c>
      <c r="F17" s="56" t="s">
        <v>91</v>
      </c>
      <c r="G17" s="56" t="s">
        <v>91</v>
      </c>
      <c r="H17" s="56" t="s">
        <v>91</v>
      </c>
      <c r="I17" s="56" t="s">
        <v>91</v>
      </c>
      <c r="J17" s="56" t="s">
        <v>91</v>
      </c>
      <c r="K17" s="45" t="s">
        <v>91</v>
      </c>
      <c r="L17" s="45" t="s">
        <v>91</v>
      </c>
      <c r="M17" s="56" t="s">
        <v>91</v>
      </c>
      <c r="N17" s="56">
        <v>1</v>
      </c>
      <c r="O17" s="56" t="s">
        <v>91</v>
      </c>
      <c r="P17" s="56" t="s">
        <v>91</v>
      </c>
      <c r="Q17" s="56" t="s">
        <v>91</v>
      </c>
      <c r="R17" s="45" t="s">
        <v>91</v>
      </c>
      <c r="S17" s="45" t="s">
        <v>91</v>
      </c>
      <c r="T17" s="56" t="s">
        <v>91</v>
      </c>
      <c r="U17" s="56" t="s">
        <v>91</v>
      </c>
      <c r="V17" s="56" t="s">
        <v>91</v>
      </c>
      <c r="W17" s="56" t="s">
        <v>91</v>
      </c>
      <c r="X17" s="56" t="s">
        <v>91</v>
      </c>
      <c r="Y17" s="45" t="s">
        <v>91</v>
      </c>
      <c r="Z17" s="46" t="s">
        <v>91</v>
      </c>
      <c r="AC17" s="88" t="s">
        <v>78</v>
      </c>
      <c r="AD17" s="89"/>
    </row>
    <row r="18" spans="1:32" ht="29.6" thickBot="1" x14ac:dyDescent="0.45">
      <c r="A18" s="70">
        <v>80</v>
      </c>
      <c r="B18" s="52" t="s">
        <v>104</v>
      </c>
      <c r="C18" s="53" t="s">
        <v>22</v>
      </c>
      <c r="D18" s="54">
        <v>45716</v>
      </c>
      <c r="E18" s="55">
        <v>0.25</v>
      </c>
      <c r="F18" s="56" t="s">
        <v>91</v>
      </c>
      <c r="G18" s="56" t="s">
        <v>91</v>
      </c>
      <c r="H18" s="56" t="s">
        <v>91</v>
      </c>
      <c r="I18" s="56" t="s">
        <v>91</v>
      </c>
      <c r="J18" s="56" t="s">
        <v>91</v>
      </c>
      <c r="K18" s="45" t="s">
        <v>91</v>
      </c>
      <c r="L18" s="45" t="s">
        <v>91</v>
      </c>
      <c r="M18" s="56" t="s">
        <v>91</v>
      </c>
      <c r="N18" s="56">
        <v>0.5</v>
      </c>
      <c r="O18" s="56" t="s">
        <v>91</v>
      </c>
      <c r="P18" s="56" t="s">
        <v>91</v>
      </c>
      <c r="Q18" s="56" t="s">
        <v>91</v>
      </c>
      <c r="R18" s="45" t="s">
        <v>91</v>
      </c>
      <c r="S18" s="45" t="s">
        <v>91</v>
      </c>
      <c r="T18" s="56" t="s">
        <v>91</v>
      </c>
      <c r="U18" s="56" t="s">
        <v>91</v>
      </c>
      <c r="V18" s="56" t="s">
        <v>91</v>
      </c>
      <c r="W18" s="56" t="s">
        <v>91</v>
      </c>
      <c r="X18" s="56" t="s">
        <v>91</v>
      </c>
      <c r="Y18" s="45" t="s">
        <v>91</v>
      </c>
      <c r="Z18" s="46" t="s">
        <v>91</v>
      </c>
      <c r="AC18" s="87" t="s">
        <v>79</v>
      </c>
      <c r="AD18" s="84">
        <f>SUM(AD12:AD17)</f>
        <v>99.5</v>
      </c>
    </row>
    <row r="19" spans="1:32" ht="29.15" x14ac:dyDescent="0.4">
      <c r="A19" s="70">
        <v>81</v>
      </c>
      <c r="B19" s="52" t="s">
        <v>105</v>
      </c>
      <c r="C19" s="53" t="s">
        <v>22</v>
      </c>
      <c r="D19" s="54">
        <v>45716</v>
      </c>
      <c r="E19" s="55">
        <v>0.25</v>
      </c>
      <c r="F19" s="56" t="s">
        <v>91</v>
      </c>
      <c r="G19" s="56" t="s">
        <v>91</v>
      </c>
      <c r="H19" s="56" t="s">
        <v>91</v>
      </c>
      <c r="I19" s="56" t="s">
        <v>91</v>
      </c>
      <c r="J19" s="56" t="s">
        <v>91</v>
      </c>
      <c r="K19" s="45" t="s">
        <v>91</v>
      </c>
      <c r="L19" s="45" t="s">
        <v>91</v>
      </c>
      <c r="M19" s="56" t="s">
        <v>91</v>
      </c>
      <c r="N19" s="56" t="s">
        <v>91</v>
      </c>
      <c r="O19" s="56" t="s">
        <v>91</v>
      </c>
      <c r="P19" s="56">
        <v>1</v>
      </c>
      <c r="Q19" s="56" t="s">
        <v>91</v>
      </c>
      <c r="R19" s="45" t="s">
        <v>91</v>
      </c>
      <c r="S19" s="45" t="s">
        <v>91</v>
      </c>
      <c r="T19" s="56" t="s">
        <v>91</v>
      </c>
      <c r="U19" s="56" t="s">
        <v>91</v>
      </c>
      <c r="V19" s="56" t="s">
        <v>91</v>
      </c>
      <c r="W19" s="56" t="s">
        <v>91</v>
      </c>
      <c r="X19" s="56" t="s">
        <v>91</v>
      </c>
      <c r="Y19" s="45" t="s">
        <v>91</v>
      </c>
      <c r="Z19" s="46" t="s">
        <v>91</v>
      </c>
    </row>
    <row r="20" spans="1:32" x14ac:dyDescent="0.4">
      <c r="A20" s="70">
        <v>82</v>
      </c>
      <c r="B20" s="40" t="s">
        <v>106</v>
      </c>
      <c r="C20" s="41" t="s">
        <v>24</v>
      </c>
      <c r="D20" s="42">
        <v>45722</v>
      </c>
      <c r="E20" s="43">
        <v>1</v>
      </c>
      <c r="F20" s="44" t="s">
        <v>91</v>
      </c>
      <c r="G20" s="44" t="s">
        <v>91</v>
      </c>
      <c r="H20" s="44" t="s">
        <v>91</v>
      </c>
      <c r="I20" s="44" t="s">
        <v>91</v>
      </c>
      <c r="J20" s="44" t="s">
        <v>91</v>
      </c>
      <c r="K20" s="45" t="s">
        <v>91</v>
      </c>
      <c r="L20" s="45" t="s">
        <v>91</v>
      </c>
      <c r="M20" s="44" t="s">
        <v>91</v>
      </c>
      <c r="N20" s="44" t="s">
        <v>91</v>
      </c>
      <c r="O20" s="44" t="s">
        <v>91</v>
      </c>
      <c r="P20" s="44" t="s">
        <v>91</v>
      </c>
      <c r="Q20" s="44" t="s">
        <v>91</v>
      </c>
      <c r="R20" s="45" t="s">
        <v>91</v>
      </c>
      <c r="S20" s="45" t="s">
        <v>91</v>
      </c>
      <c r="T20" s="44" t="s">
        <v>91</v>
      </c>
      <c r="U20" s="44" t="s">
        <v>91</v>
      </c>
      <c r="V20" s="44">
        <v>0.25</v>
      </c>
      <c r="W20" s="44" t="s">
        <v>91</v>
      </c>
      <c r="X20" s="44" t="s">
        <v>91</v>
      </c>
      <c r="Y20" s="45" t="s">
        <v>91</v>
      </c>
      <c r="Z20" s="46" t="s">
        <v>91</v>
      </c>
    </row>
    <row r="21" spans="1:32" x14ac:dyDescent="0.4">
      <c r="A21" s="70">
        <v>83</v>
      </c>
      <c r="B21" s="47" t="s">
        <v>107</v>
      </c>
      <c r="C21" s="48" t="s">
        <v>20</v>
      </c>
      <c r="D21" s="49">
        <v>45727</v>
      </c>
      <c r="E21" s="50">
        <v>1</v>
      </c>
      <c r="F21" s="51" t="s">
        <v>91</v>
      </c>
      <c r="G21" s="51">
        <v>0.25</v>
      </c>
      <c r="H21" s="51" t="s">
        <v>91</v>
      </c>
      <c r="I21" s="51" t="s">
        <v>91</v>
      </c>
      <c r="J21" s="51" t="s">
        <v>91</v>
      </c>
      <c r="K21" s="45" t="s">
        <v>91</v>
      </c>
      <c r="L21" s="45" t="s">
        <v>91</v>
      </c>
      <c r="M21" s="51" t="s">
        <v>91</v>
      </c>
      <c r="N21" s="51" t="s">
        <v>91</v>
      </c>
      <c r="O21" s="51" t="s">
        <v>91</v>
      </c>
      <c r="P21" s="51" t="s">
        <v>91</v>
      </c>
      <c r="Q21" s="51" t="s">
        <v>91</v>
      </c>
      <c r="R21" s="45" t="s">
        <v>91</v>
      </c>
      <c r="S21" s="45" t="s">
        <v>91</v>
      </c>
      <c r="T21" s="51" t="s">
        <v>91</v>
      </c>
      <c r="U21" s="51" t="s">
        <v>91</v>
      </c>
      <c r="V21" s="51" t="s">
        <v>91</v>
      </c>
      <c r="W21" s="51" t="s">
        <v>91</v>
      </c>
      <c r="X21" s="51" t="s">
        <v>91</v>
      </c>
      <c r="Y21" s="45" t="s">
        <v>91</v>
      </c>
      <c r="Z21" s="46" t="s">
        <v>91</v>
      </c>
      <c r="AF21" s="2"/>
    </row>
    <row r="22" spans="1:32" x14ac:dyDescent="0.4">
      <c r="A22" s="70">
        <v>84</v>
      </c>
      <c r="B22" s="47" t="s">
        <v>108</v>
      </c>
      <c r="C22" s="48" t="s">
        <v>20</v>
      </c>
      <c r="D22" s="49">
        <v>45729</v>
      </c>
      <c r="E22" s="50">
        <v>1</v>
      </c>
      <c r="F22" s="51" t="s">
        <v>91</v>
      </c>
      <c r="G22" s="51" t="s">
        <v>91</v>
      </c>
      <c r="H22" s="51" t="s">
        <v>91</v>
      </c>
      <c r="I22" s="51">
        <v>0.25</v>
      </c>
      <c r="J22" s="51" t="s">
        <v>91</v>
      </c>
      <c r="K22" s="45" t="s">
        <v>91</v>
      </c>
      <c r="L22" s="45" t="s">
        <v>91</v>
      </c>
      <c r="M22" s="51" t="s">
        <v>91</v>
      </c>
      <c r="N22" s="51">
        <v>0.25</v>
      </c>
      <c r="O22" s="51" t="s">
        <v>91</v>
      </c>
      <c r="P22" s="51">
        <v>0.25</v>
      </c>
      <c r="Q22" s="51" t="s">
        <v>91</v>
      </c>
      <c r="R22" s="45" t="s">
        <v>91</v>
      </c>
      <c r="S22" s="45" t="s">
        <v>91</v>
      </c>
      <c r="T22" s="51" t="s">
        <v>91</v>
      </c>
      <c r="U22" s="51">
        <v>0.25</v>
      </c>
      <c r="V22" s="51" t="s">
        <v>91</v>
      </c>
      <c r="W22" s="51">
        <v>0.25</v>
      </c>
      <c r="X22" s="51">
        <v>0.25</v>
      </c>
      <c r="Y22" s="45" t="s">
        <v>91</v>
      </c>
      <c r="Z22" s="46" t="s">
        <v>91</v>
      </c>
    </row>
    <row r="23" spans="1:32" ht="29.15" x14ac:dyDescent="0.4">
      <c r="A23" s="70">
        <v>85</v>
      </c>
      <c r="B23" s="47" t="s">
        <v>109</v>
      </c>
      <c r="C23" s="48" t="s">
        <v>20</v>
      </c>
      <c r="D23" s="49">
        <v>45730</v>
      </c>
      <c r="E23" s="50">
        <v>1</v>
      </c>
      <c r="F23" s="51" t="s">
        <v>91</v>
      </c>
      <c r="G23" s="51" t="s">
        <v>91</v>
      </c>
      <c r="H23" s="51" t="s">
        <v>91</v>
      </c>
      <c r="I23" s="51">
        <v>0.25</v>
      </c>
      <c r="J23" s="51" t="s">
        <v>91</v>
      </c>
      <c r="K23" s="45" t="s">
        <v>91</v>
      </c>
      <c r="L23" s="45" t="s">
        <v>91</v>
      </c>
      <c r="M23" s="51" t="s">
        <v>91</v>
      </c>
      <c r="N23" s="51" t="s">
        <v>91</v>
      </c>
      <c r="O23" s="51" t="s">
        <v>91</v>
      </c>
      <c r="P23" s="51" t="s">
        <v>91</v>
      </c>
      <c r="Q23" s="51" t="s">
        <v>91</v>
      </c>
      <c r="R23" s="45" t="s">
        <v>91</v>
      </c>
      <c r="S23" s="45" t="s">
        <v>91</v>
      </c>
      <c r="T23" s="51" t="s">
        <v>91</v>
      </c>
      <c r="U23" s="51" t="s">
        <v>91</v>
      </c>
      <c r="V23" s="51" t="s">
        <v>91</v>
      </c>
      <c r="W23" s="51" t="s">
        <v>91</v>
      </c>
      <c r="X23" s="51" t="s">
        <v>91</v>
      </c>
      <c r="Y23" s="45" t="s">
        <v>91</v>
      </c>
      <c r="Z23" s="46" t="s">
        <v>91</v>
      </c>
    </row>
    <row r="24" spans="1:32" ht="29.15" x14ac:dyDescent="0.4">
      <c r="A24" s="70">
        <v>86</v>
      </c>
      <c r="B24" s="57" t="s">
        <v>110</v>
      </c>
      <c r="C24" s="58" t="s">
        <v>26</v>
      </c>
      <c r="D24" s="59">
        <v>45728</v>
      </c>
      <c r="E24" s="60">
        <v>0.75</v>
      </c>
      <c r="F24" s="61" t="s">
        <v>91</v>
      </c>
      <c r="G24" s="61" t="s">
        <v>91</v>
      </c>
      <c r="H24" s="61">
        <v>1</v>
      </c>
      <c r="I24" s="61" t="s">
        <v>91</v>
      </c>
      <c r="J24" s="61" t="s">
        <v>91</v>
      </c>
      <c r="K24" s="45" t="s">
        <v>91</v>
      </c>
      <c r="L24" s="45" t="s">
        <v>91</v>
      </c>
      <c r="M24" s="61" t="s">
        <v>91</v>
      </c>
      <c r="N24" s="61" t="s">
        <v>91</v>
      </c>
      <c r="O24" s="61">
        <v>1</v>
      </c>
      <c r="P24" s="61" t="s">
        <v>91</v>
      </c>
      <c r="Q24" s="61" t="s">
        <v>91</v>
      </c>
      <c r="R24" s="45" t="s">
        <v>91</v>
      </c>
      <c r="S24" s="45" t="s">
        <v>91</v>
      </c>
      <c r="T24" s="61" t="s">
        <v>91</v>
      </c>
      <c r="U24" s="61" t="s">
        <v>91</v>
      </c>
      <c r="V24" s="61">
        <v>0.75</v>
      </c>
      <c r="W24" s="61" t="s">
        <v>91</v>
      </c>
      <c r="X24" s="61" t="s">
        <v>91</v>
      </c>
      <c r="Y24" s="45" t="s">
        <v>91</v>
      </c>
      <c r="Z24" s="46" t="s">
        <v>91</v>
      </c>
    </row>
    <row r="25" spans="1:32" x14ac:dyDescent="0.4">
      <c r="A25" s="70">
        <v>87</v>
      </c>
      <c r="B25" s="57" t="s">
        <v>111</v>
      </c>
      <c r="C25" s="58" t="s">
        <v>26</v>
      </c>
      <c r="D25" s="59">
        <v>45728</v>
      </c>
      <c r="E25" s="60">
        <v>0.75</v>
      </c>
      <c r="F25" s="61" t="s">
        <v>91</v>
      </c>
      <c r="G25" s="61" t="s">
        <v>91</v>
      </c>
      <c r="H25" s="61" t="s">
        <v>91</v>
      </c>
      <c r="I25" s="61" t="s">
        <v>91</v>
      </c>
      <c r="J25" s="61" t="s">
        <v>91</v>
      </c>
      <c r="K25" s="45" t="s">
        <v>91</v>
      </c>
      <c r="L25" s="45" t="s">
        <v>91</v>
      </c>
      <c r="M25" s="61" t="s">
        <v>91</v>
      </c>
      <c r="N25" s="61" t="s">
        <v>91</v>
      </c>
      <c r="O25" s="61" t="s">
        <v>91</v>
      </c>
      <c r="P25" s="61" t="s">
        <v>91</v>
      </c>
      <c r="Q25" s="61" t="s">
        <v>91</v>
      </c>
      <c r="R25" s="45" t="s">
        <v>91</v>
      </c>
      <c r="S25" s="45" t="s">
        <v>91</v>
      </c>
      <c r="T25" s="61" t="s">
        <v>91</v>
      </c>
      <c r="U25" s="61" t="s">
        <v>91</v>
      </c>
      <c r="V25" s="61">
        <v>0.75</v>
      </c>
      <c r="W25" s="61" t="s">
        <v>91</v>
      </c>
      <c r="X25" s="61" t="s">
        <v>91</v>
      </c>
      <c r="Y25" s="45" t="s">
        <v>91</v>
      </c>
      <c r="Z25" s="46" t="s">
        <v>91</v>
      </c>
    </row>
    <row r="26" spans="1:32" ht="29.15" x14ac:dyDescent="0.4">
      <c r="A26" s="70">
        <v>88</v>
      </c>
      <c r="B26" s="57" t="s">
        <v>112</v>
      </c>
      <c r="C26" s="58" t="s">
        <v>26</v>
      </c>
      <c r="D26" s="59">
        <v>45728</v>
      </c>
      <c r="E26" s="60">
        <v>0.75</v>
      </c>
      <c r="F26" s="61" t="s">
        <v>91</v>
      </c>
      <c r="G26" s="61" t="s">
        <v>91</v>
      </c>
      <c r="H26" s="61" t="s">
        <v>91</v>
      </c>
      <c r="I26" s="61" t="s">
        <v>91</v>
      </c>
      <c r="J26" s="61" t="s">
        <v>91</v>
      </c>
      <c r="K26" s="45" t="s">
        <v>91</v>
      </c>
      <c r="L26" s="45" t="s">
        <v>91</v>
      </c>
      <c r="M26" s="61" t="s">
        <v>91</v>
      </c>
      <c r="N26" s="61" t="s">
        <v>91</v>
      </c>
      <c r="O26" s="61" t="s">
        <v>91</v>
      </c>
      <c r="P26" s="61" t="s">
        <v>91</v>
      </c>
      <c r="Q26" s="61" t="s">
        <v>91</v>
      </c>
      <c r="R26" s="45" t="s">
        <v>91</v>
      </c>
      <c r="S26" s="45" t="s">
        <v>91</v>
      </c>
      <c r="T26" s="61" t="s">
        <v>91</v>
      </c>
      <c r="U26" s="61" t="s">
        <v>91</v>
      </c>
      <c r="V26" s="61">
        <v>0.75</v>
      </c>
      <c r="W26" s="61" t="s">
        <v>91</v>
      </c>
      <c r="X26" s="61" t="s">
        <v>91</v>
      </c>
      <c r="Y26" s="45" t="s">
        <v>91</v>
      </c>
      <c r="Z26" s="46" t="s">
        <v>91</v>
      </c>
    </row>
    <row r="27" spans="1:32" x14ac:dyDescent="0.4">
      <c r="A27" s="70">
        <v>89</v>
      </c>
      <c r="B27" s="57" t="s">
        <v>113</v>
      </c>
      <c r="C27" s="58" t="s">
        <v>26</v>
      </c>
      <c r="D27" s="59">
        <v>45728</v>
      </c>
      <c r="E27" s="60">
        <v>0.75</v>
      </c>
      <c r="F27" s="61" t="s">
        <v>91</v>
      </c>
      <c r="G27" s="61" t="s">
        <v>91</v>
      </c>
      <c r="H27" s="61" t="s">
        <v>91</v>
      </c>
      <c r="I27" s="61" t="s">
        <v>91</v>
      </c>
      <c r="J27" s="61" t="s">
        <v>91</v>
      </c>
      <c r="K27" s="45" t="s">
        <v>91</v>
      </c>
      <c r="L27" s="45" t="s">
        <v>91</v>
      </c>
      <c r="M27" s="61" t="s">
        <v>91</v>
      </c>
      <c r="N27" s="61" t="s">
        <v>91</v>
      </c>
      <c r="O27" s="61" t="s">
        <v>91</v>
      </c>
      <c r="P27" s="61" t="s">
        <v>91</v>
      </c>
      <c r="Q27" s="61" t="s">
        <v>91</v>
      </c>
      <c r="R27" s="45" t="s">
        <v>91</v>
      </c>
      <c r="S27" s="45" t="s">
        <v>91</v>
      </c>
      <c r="T27" s="61" t="s">
        <v>91</v>
      </c>
      <c r="U27" s="61" t="s">
        <v>91</v>
      </c>
      <c r="V27" s="61">
        <v>0.75</v>
      </c>
      <c r="W27" s="61" t="s">
        <v>91</v>
      </c>
      <c r="X27" s="61" t="s">
        <v>91</v>
      </c>
      <c r="Y27" s="45" t="s">
        <v>91</v>
      </c>
      <c r="Z27" s="46" t="s">
        <v>91</v>
      </c>
    </row>
    <row r="28" spans="1:32" ht="29.15" x14ac:dyDescent="0.4">
      <c r="A28" s="70">
        <v>90</v>
      </c>
      <c r="B28" s="57" t="s">
        <v>114</v>
      </c>
      <c r="C28" s="58" t="s">
        <v>26</v>
      </c>
      <c r="D28" s="59">
        <v>45728</v>
      </c>
      <c r="E28" s="60">
        <v>0.75</v>
      </c>
      <c r="F28" s="61" t="s">
        <v>91</v>
      </c>
      <c r="G28" s="61" t="s">
        <v>91</v>
      </c>
      <c r="H28" s="61" t="s">
        <v>91</v>
      </c>
      <c r="I28" s="61" t="s">
        <v>91</v>
      </c>
      <c r="J28" s="61" t="s">
        <v>91</v>
      </c>
      <c r="K28" s="45" t="s">
        <v>91</v>
      </c>
      <c r="L28" s="45" t="s">
        <v>91</v>
      </c>
      <c r="M28" s="61" t="s">
        <v>91</v>
      </c>
      <c r="N28" s="61" t="s">
        <v>91</v>
      </c>
      <c r="O28" s="61" t="s">
        <v>91</v>
      </c>
      <c r="P28" s="61" t="s">
        <v>91</v>
      </c>
      <c r="Q28" s="61" t="s">
        <v>91</v>
      </c>
      <c r="R28" s="45" t="s">
        <v>91</v>
      </c>
      <c r="S28" s="45" t="s">
        <v>91</v>
      </c>
      <c r="T28" s="61" t="s">
        <v>91</v>
      </c>
      <c r="U28" s="61" t="s">
        <v>91</v>
      </c>
      <c r="V28" s="61">
        <v>0.75</v>
      </c>
      <c r="W28" s="61" t="s">
        <v>91</v>
      </c>
      <c r="X28" s="61" t="s">
        <v>91</v>
      </c>
      <c r="Y28" s="45" t="s">
        <v>91</v>
      </c>
      <c r="Z28" s="46" t="s">
        <v>91</v>
      </c>
    </row>
    <row r="29" spans="1:32" ht="29.15" x14ac:dyDescent="0.4">
      <c r="A29" s="70">
        <v>91</v>
      </c>
      <c r="B29" s="57" t="s">
        <v>115</v>
      </c>
      <c r="C29" s="58" t="s">
        <v>26</v>
      </c>
      <c r="D29" s="59">
        <v>45728</v>
      </c>
      <c r="E29" s="60">
        <v>0.75</v>
      </c>
      <c r="F29" s="61" t="s">
        <v>91</v>
      </c>
      <c r="G29" s="61" t="s">
        <v>91</v>
      </c>
      <c r="H29" s="61" t="s">
        <v>91</v>
      </c>
      <c r="I29" s="61" t="s">
        <v>91</v>
      </c>
      <c r="J29" s="61" t="s">
        <v>91</v>
      </c>
      <c r="K29" s="45" t="s">
        <v>91</v>
      </c>
      <c r="L29" s="45" t="s">
        <v>91</v>
      </c>
      <c r="M29" s="61" t="s">
        <v>91</v>
      </c>
      <c r="N29" s="61" t="s">
        <v>91</v>
      </c>
      <c r="O29" s="61" t="s">
        <v>91</v>
      </c>
      <c r="P29" s="61" t="s">
        <v>91</v>
      </c>
      <c r="Q29" s="61" t="s">
        <v>91</v>
      </c>
      <c r="R29" s="45" t="s">
        <v>91</v>
      </c>
      <c r="S29" s="45" t="s">
        <v>91</v>
      </c>
      <c r="T29" s="61" t="s">
        <v>91</v>
      </c>
      <c r="U29" s="61" t="s">
        <v>91</v>
      </c>
      <c r="V29" s="61">
        <v>0.75</v>
      </c>
      <c r="W29" s="61" t="s">
        <v>91</v>
      </c>
      <c r="X29" s="61" t="s">
        <v>91</v>
      </c>
      <c r="Y29" s="45" t="s">
        <v>91</v>
      </c>
      <c r="Z29" s="46" t="s">
        <v>91</v>
      </c>
    </row>
    <row r="30" spans="1:32" x14ac:dyDescent="0.4">
      <c r="A30" s="70">
        <v>92</v>
      </c>
      <c r="B30" s="52" t="s">
        <v>116</v>
      </c>
      <c r="C30" s="53" t="s">
        <v>22</v>
      </c>
      <c r="D30" s="54">
        <v>45730</v>
      </c>
      <c r="E30" s="55">
        <v>0.25</v>
      </c>
      <c r="F30" s="56" t="s">
        <v>91</v>
      </c>
      <c r="G30" s="56" t="s">
        <v>91</v>
      </c>
      <c r="H30" s="56" t="s">
        <v>91</v>
      </c>
      <c r="I30" s="56" t="s">
        <v>91</v>
      </c>
      <c r="J30" s="56" t="s">
        <v>91</v>
      </c>
      <c r="K30" s="45" t="s">
        <v>91</v>
      </c>
      <c r="L30" s="45" t="s">
        <v>91</v>
      </c>
      <c r="M30" s="56" t="s">
        <v>91</v>
      </c>
      <c r="N30" s="56" t="s">
        <v>91</v>
      </c>
      <c r="O30" s="56" t="s">
        <v>91</v>
      </c>
      <c r="P30" s="56" t="s">
        <v>91</v>
      </c>
      <c r="Q30" s="56" t="s">
        <v>91</v>
      </c>
      <c r="R30" s="45" t="s">
        <v>91</v>
      </c>
      <c r="S30" s="45" t="s">
        <v>91</v>
      </c>
      <c r="T30" s="56" t="s">
        <v>91</v>
      </c>
      <c r="U30" s="56">
        <v>0.5</v>
      </c>
      <c r="V30" s="56" t="s">
        <v>91</v>
      </c>
      <c r="W30" s="56" t="s">
        <v>91</v>
      </c>
      <c r="X30" s="56" t="s">
        <v>91</v>
      </c>
      <c r="Y30" s="45" t="s">
        <v>91</v>
      </c>
      <c r="Z30" s="46" t="s">
        <v>91</v>
      </c>
    </row>
    <row r="31" spans="1:32" x14ac:dyDescent="0.4">
      <c r="A31" s="70">
        <v>93</v>
      </c>
      <c r="B31" s="52" t="s">
        <v>117</v>
      </c>
      <c r="C31" s="53" t="s">
        <v>22</v>
      </c>
      <c r="D31" s="54">
        <v>45727</v>
      </c>
      <c r="E31" s="55">
        <v>0.5</v>
      </c>
      <c r="F31" s="56" t="s">
        <v>91</v>
      </c>
      <c r="G31" s="56" t="s">
        <v>91</v>
      </c>
      <c r="H31" s="56" t="s">
        <v>91</v>
      </c>
      <c r="I31" s="56" t="s">
        <v>91</v>
      </c>
      <c r="J31" s="56" t="s">
        <v>91</v>
      </c>
      <c r="K31" s="45" t="s">
        <v>91</v>
      </c>
      <c r="L31" s="45" t="s">
        <v>91</v>
      </c>
      <c r="M31" s="56" t="s">
        <v>91</v>
      </c>
      <c r="N31" s="56" t="s">
        <v>91</v>
      </c>
      <c r="O31" s="56" t="s">
        <v>91</v>
      </c>
      <c r="P31" s="56" t="s">
        <v>91</v>
      </c>
      <c r="Q31" s="56" t="s">
        <v>91</v>
      </c>
      <c r="R31" s="45" t="s">
        <v>91</v>
      </c>
      <c r="S31" s="45" t="s">
        <v>91</v>
      </c>
      <c r="T31" s="56" t="s">
        <v>91</v>
      </c>
      <c r="U31" s="56">
        <v>0.5</v>
      </c>
      <c r="V31" s="56" t="s">
        <v>91</v>
      </c>
      <c r="W31" s="56" t="s">
        <v>91</v>
      </c>
      <c r="X31" s="56" t="s">
        <v>91</v>
      </c>
      <c r="Y31" s="45" t="s">
        <v>91</v>
      </c>
      <c r="Z31" s="46" t="s">
        <v>91</v>
      </c>
    </row>
    <row r="32" spans="1:32" ht="29.15" x14ac:dyDescent="0.4">
      <c r="A32" s="70">
        <v>94</v>
      </c>
      <c r="B32" s="52" t="s">
        <v>118</v>
      </c>
      <c r="C32" s="53" t="s">
        <v>22</v>
      </c>
      <c r="D32" s="54">
        <v>45727</v>
      </c>
      <c r="E32" s="55">
        <v>0.5</v>
      </c>
      <c r="F32" s="56" t="s">
        <v>91</v>
      </c>
      <c r="G32" s="56" t="s">
        <v>91</v>
      </c>
      <c r="H32" s="56" t="s">
        <v>91</v>
      </c>
      <c r="I32" s="56" t="s">
        <v>91</v>
      </c>
      <c r="J32" s="56" t="s">
        <v>91</v>
      </c>
      <c r="K32" s="45" t="s">
        <v>91</v>
      </c>
      <c r="L32" s="45" t="s">
        <v>91</v>
      </c>
      <c r="M32" s="56" t="s">
        <v>91</v>
      </c>
      <c r="N32" s="56" t="s">
        <v>91</v>
      </c>
      <c r="O32" s="56" t="s">
        <v>91</v>
      </c>
      <c r="P32" s="56" t="s">
        <v>91</v>
      </c>
      <c r="Q32" s="56" t="s">
        <v>91</v>
      </c>
      <c r="R32" s="45" t="s">
        <v>91</v>
      </c>
      <c r="S32" s="45" t="s">
        <v>91</v>
      </c>
      <c r="T32" s="56" t="s">
        <v>91</v>
      </c>
      <c r="U32" s="56">
        <v>0.5</v>
      </c>
      <c r="V32" s="56" t="s">
        <v>91</v>
      </c>
      <c r="W32" s="56" t="s">
        <v>91</v>
      </c>
      <c r="X32" s="56" t="s">
        <v>91</v>
      </c>
      <c r="Y32" s="45" t="s">
        <v>91</v>
      </c>
      <c r="Z32" s="46" t="s">
        <v>91</v>
      </c>
    </row>
    <row r="33" spans="1:26" x14ac:dyDescent="0.4">
      <c r="A33" s="70">
        <v>95</v>
      </c>
      <c r="B33" s="52" t="s">
        <v>119</v>
      </c>
      <c r="C33" s="53" t="s">
        <v>22</v>
      </c>
      <c r="D33" s="54">
        <v>45727</v>
      </c>
      <c r="E33" s="55">
        <v>0.5</v>
      </c>
      <c r="F33" s="56" t="s">
        <v>91</v>
      </c>
      <c r="G33" s="56" t="s">
        <v>91</v>
      </c>
      <c r="H33" s="56" t="s">
        <v>91</v>
      </c>
      <c r="I33" s="56" t="s">
        <v>91</v>
      </c>
      <c r="J33" s="56" t="s">
        <v>91</v>
      </c>
      <c r="K33" s="45" t="s">
        <v>91</v>
      </c>
      <c r="L33" s="45" t="s">
        <v>91</v>
      </c>
      <c r="M33" s="56" t="s">
        <v>91</v>
      </c>
      <c r="N33" s="56" t="s">
        <v>91</v>
      </c>
      <c r="O33" s="56" t="s">
        <v>91</v>
      </c>
      <c r="P33" s="56" t="s">
        <v>91</v>
      </c>
      <c r="Q33" s="56" t="s">
        <v>91</v>
      </c>
      <c r="R33" s="45" t="s">
        <v>91</v>
      </c>
      <c r="S33" s="45" t="s">
        <v>91</v>
      </c>
      <c r="T33" s="56" t="s">
        <v>91</v>
      </c>
      <c r="U33" s="56">
        <v>0.5</v>
      </c>
      <c r="V33" s="56" t="s">
        <v>91</v>
      </c>
      <c r="W33" s="56" t="s">
        <v>91</v>
      </c>
      <c r="X33" s="56" t="s">
        <v>91</v>
      </c>
      <c r="Y33" s="45" t="s">
        <v>91</v>
      </c>
      <c r="Z33" s="46" t="s">
        <v>91</v>
      </c>
    </row>
    <row r="34" spans="1:26" x14ac:dyDescent="0.4">
      <c r="A34" s="70">
        <v>96</v>
      </c>
      <c r="B34" s="57" t="s">
        <v>120</v>
      </c>
      <c r="C34" s="58" t="s">
        <v>26</v>
      </c>
      <c r="D34" s="59">
        <v>45728</v>
      </c>
      <c r="E34" s="60">
        <v>0.75</v>
      </c>
      <c r="F34" s="61" t="s">
        <v>91</v>
      </c>
      <c r="G34" s="61" t="s">
        <v>91</v>
      </c>
      <c r="H34" s="61" t="s">
        <v>91</v>
      </c>
      <c r="I34" s="61" t="s">
        <v>91</v>
      </c>
      <c r="J34" s="61" t="s">
        <v>91</v>
      </c>
      <c r="K34" s="45" t="s">
        <v>91</v>
      </c>
      <c r="L34" s="45" t="s">
        <v>91</v>
      </c>
      <c r="M34" s="61" t="s">
        <v>91</v>
      </c>
      <c r="N34" s="61" t="s">
        <v>91</v>
      </c>
      <c r="O34" s="61" t="s">
        <v>91</v>
      </c>
      <c r="P34" s="61" t="s">
        <v>91</v>
      </c>
      <c r="Q34" s="61" t="s">
        <v>91</v>
      </c>
      <c r="R34" s="45" t="s">
        <v>91</v>
      </c>
      <c r="S34" s="45" t="s">
        <v>91</v>
      </c>
      <c r="T34" s="61" t="s">
        <v>91</v>
      </c>
      <c r="U34" s="61" t="s">
        <v>91</v>
      </c>
      <c r="V34" s="61">
        <v>0.75</v>
      </c>
      <c r="W34" s="61" t="s">
        <v>91</v>
      </c>
      <c r="X34" s="61" t="s">
        <v>91</v>
      </c>
      <c r="Y34" s="45" t="s">
        <v>91</v>
      </c>
      <c r="Z34" s="46" t="s">
        <v>91</v>
      </c>
    </row>
    <row r="35" spans="1:26" x14ac:dyDescent="0.4">
      <c r="A35" s="70">
        <v>97</v>
      </c>
      <c r="B35" s="57" t="s">
        <v>121</v>
      </c>
      <c r="C35" s="58" t="s">
        <v>26</v>
      </c>
      <c r="D35" s="59">
        <v>45728</v>
      </c>
      <c r="E35" s="60">
        <v>0.75</v>
      </c>
      <c r="F35" s="61" t="s">
        <v>91</v>
      </c>
      <c r="G35" s="61" t="s">
        <v>91</v>
      </c>
      <c r="H35" s="61" t="s">
        <v>91</v>
      </c>
      <c r="I35" s="61" t="s">
        <v>91</v>
      </c>
      <c r="J35" s="61" t="s">
        <v>91</v>
      </c>
      <c r="K35" s="45" t="s">
        <v>91</v>
      </c>
      <c r="L35" s="45" t="s">
        <v>91</v>
      </c>
      <c r="M35" s="61" t="s">
        <v>91</v>
      </c>
      <c r="N35" s="61" t="s">
        <v>91</v>
      </c>
      <c r="O35" s="61" t="s">
        <v>91</v>
      </c>
      <c r="P35" s="61" t="s">
        <v>91</v>
      </c>
      <c r="Q35" s="61" t="s">
        <v>91</v>
      </c>
      <c r="R35" s="45" t="s">
        <v>91</v>
      </c>
      <c r="S35" s="45" t="s">
        <v>91</v>
      </c>
      <c r="T35" s="61" t="s">
        <v>91</v>
      </c>
      <c r="U35" s="61" t="s">
        <v>91</v>
      </c>
      <c r="V35" s="61" t="s">
        <v>91</v>
      </c>
      <c r="W35" s="61">
        <v>1</v>
      </c>
      <c r="X35" s="61">
        <v>1</v>
      </c>
      <c r="Y35" s="45" t="s">
        <v>91</v>
      </c>
      <c r="Z35" s="46" t="s">
        <v>91</v>
      </c>
    </row>
    <row r="36" spans="1:26" ht="29.15" x14ac:dyDescent="0.4">
      <c r="A36" s="70">
        <v>98</v>
      </c>
      <c r="B36" s="57" t="s">
        <v>122</v>
      </c>
      <c r="C36" s="58" t="s">
        <v>26</v>
      </c>
      <c r="D36" s="59">
        <v>45728</v>
      </c>
      <c r="E36" s="60">
        <v>0.75</v>
      </c>
      <c r="F36" s="61" t="s">
        <v>91</v>
      </c>
      <c r="G36" s="61" t="s">
        <v>91</v>
      </c>
      <c r="H36" s="61" t="s">
        <v>91</v>
      </c>
      <c r="I36" s="61" t="s">
        <v>91</v>
      </c>
      <c r="J36" s="61" t="s">
        <v>91</v>
      </c>
      <c r="K36" s="45" t="s">
        <v>91</v>
      </c>
      <c r="L36" s="45" t="s">
        <v>91</v>
      </c>
      <c r="M36" s="61" t="s">
        <v>91</v>
      </c>
      <c r="N36" s="61" t="s">
        <v>91</v>
      </c>
      <c r="O36" s="61" t="s">
        <v>91</v>
      </c>
      <c r="P36" s="61" t="s">
        <v>91</v>
      </c>
      <c r="Q36" s="61" t="s">
        <v>91</v>
      </c>
      <c r="R36" s="45" t="s">
        <v>91</v>
      </c>
      <c r="S36" s="45" t="s">
        <v>91</v>
      </c>
      <c r="T36" s="61" t="s">
        <v>91</v>
      </c>
      <c r="U36" s="61" t="s">
        <v>91</v>
      </c>
      <c r="V36" s="61" t="s">
        <v>91</v>
      </c>
      <c r="W36" s="61">
        <v>1</v>
      </c>
      <c r="X36" s="61">
        <v>1</v>
      </c>
      <c r="Y36" s="45" t="s">
        <v>91</v>
      </c>
      <c r="Z36" s="46" t="s">
        <v>91</v>
      </c>
    </row>
    <row r="37" spans="1:26" ht="29.15" x14ac:dyDescent="0.4">
      <c r="A37" s="70">
        <v>99</v>
      </c>
      <c r="B37" s="57" t="s">
        <v>123</v>
      </c>
      <c r="C37" s="58" t="s">
        <v>26</v>
      </c>
      <c r="D37" s="59">
        <v>45728</v>
      </c>
      <c r="E37" s="60">
        <v>0.75</v>
      </c>
      <c r="F37" s="61" t="s">
        <v>91</v>
      </c>
      <c r="G37" s="61" t="s">
        <v>91</v>
      </c>
      <c r="H37" s="61" t="s">
        <v>91</v>
      </c>
      <c r="I37" s="61" t="s">
        <v>91</v>
      </c>
      <c r="J37" s="61" t="s">
        <v>91</v>
      </c>
      <c r="K37" s="45" t="s">
        <v>91</v>
      </c>
      <c r="L37" s="45" t="s">
        <v>91</v>
      </c>
      <c r="M37" s="61" t="s">
        <v>91</v>
      </c>
      <c r="N37" s="61" t="s">
        <v>91</v>
      </c>
      <c r="O37" s="61" t="s">
        <v>91</v>
      </c>
      <c r="P37" s="61" t="s">
        <v>91</v>
      </c>
      <c r="Q37" s="61" t="s">
        <v>91</v>
      </c>
      <c r="R37" s="45" t="s">
        <v>91</v>
      </c>
      <c r="S37" s="45" t="s">
        <v>91</v>
      </c>
      <c r="T37" s="61" t="s">
        <v>91</v>
      </c>
      <c r="U37" s="61" t="s">
        <v>91</v>
      </c>
      <c r="V37" s="61" t="s">
        <v>91</v>
      </c>
      <c r="W37" s="61">
        <v>1</v>
      </c>
      <c r="X37" s="61">
        <v>1</v>
      </c>
      <c r="Y37" s="45" t="s">
        <v>91</v>
      </c>
      <c r="Z37" s="46" t="s">
        <v>91</v>
      </c>
    </row>
    <row r="38" spans="1:26" ht="29.15" x14ac:dyDescent="0.4">
      <c r="A38" s="70">
        <v>100</v>
      </c>
      <c r="B38" s="57" t="s">
        <v>124</v>
      </c>
      <c r="C38" s="58" t="s">
        <v>26</v>
      </c>
      <c r="D38" s="59">
        <v>45728</v>
      </c>
      <c r="E38" s="60">
        <v>0.75</v>
      </c>
      <c r="F38" s="61" t="s">
        <v>91</v>
      </c>
      <c r="G38" s="61" t="s">
        <v>91</v>
      </c>
      <c r="H38" s="61" t="s">
        <v>91</v>
      </c>
      <c r="I38" s="61" t="s">
        <v>91</v>
      </c>
      <c r="J38" s="61" t="s">
        <v>91</v>
      </c>
      <c r="K38" s="45" t="s">
        <v>91</v>
      </c>
      <c r="L38" s="45" t="s">
        <v>91</v>
      </c>
      <c r="M38" s="61" t="s">
        <v>91</v>
      </c>
      <c r="N38" s="61" t="s">
        <v>91</v>
      </c>
      <c r="O38" s="61" t="s">
        <v>91</v>
      </c>
      <c r="P38" s="61" t="s">
        <v>91</v>
      </c>
      <c r="Q38" s="61" t="s">
        <v>91</v>
      </c>
      <c r="R38" s="45" t="s">
        <v>91</v>
      </c>
      <c r="S38" s="45" t="s">
        <v>91</v>
      </c>
      <c r="T38" s="61" t="s">
        <v>91</v>
      </c>
      <c r="U38" s="61" t="s">
        <v>91</v>
      </c>
      <c r="V38" s="61" t="s">
        <v>91</v>
      </c>
      <c r="W38" s="61">
        <v>1</v>
      </c>
      <c r="X38" s="61">
        <v>1</v>
      </c>
      <c r="Y38" s="45" t="s">
        <v>91</v>
      </c>
      <c r="Z38" s="46" t="s">
        <v>91</v>
      </c>
    </row>
    <row r="39" spans="1:26" x14ac:dyDescent="0.4">
      <c r="A39" s="70">
        <v>101</v>
      </c>
      <c r="B39" s="57" t="s">
        <v>125</v>
      </c>
      <c r="C39" s="58" t="s">
        <v>26</v>
      </c>
      <c r="D39" s="59">
        <v>45728</v>
      </c>
      <c r="E39" s="60">
        <v>0.75</v>
      </c>
      <c r="F39" s="61" t="s">
        <v>91</v>
      </c>
      <c r="G39" s="61" t="s">
        <v>91</v>
      </c>
      <c r="H39" s="61" t="s">
        <v>91</v>
      </c>
      <c r="I39" s="61" t="s">
        <v>91</v>
      </c>
      <c r="J39" s="61" t="s">
        <v>91</v>
      </c>
      <c r="K39" s="45" t="s">
        <v>91</v>
      </c>
      <c r="L39" s="45" t="s">
        <v>91</v>
      </c>
      <c r="M39" s="61" t="s">
        <v>91</v>
      </c>
      <c r="N39" s="61" t="s">
        <v>91</v>
      </c>
      <c r="O39" s="61" t="s">
        <v>91</v>
      </c>
      <c r="P39" s="61" t="s">
        <v>91</v>
      </c>
      <c r="Q39" s="61" t="s">
        <v>91</v>
      </c>
      <c r="R39" s="45" t="s">
        <v>91</v>
      </c>
      <c r="S39" s="45" t="s">
        <v>91</v>
      </c>
      <c r="T39" s="61" t="s">
        <v>91</v>
      </c>
      <c r="U39" s="61" t="s">
        <v>91</v>
      </c>
      <c r="V39" s="61" t="s">
        <v>91</v>
      </c>
      <c r="W39" s="61">
        <v>1</v>
      </c>
      <c r="X39" s="61" t="s">
        <v>91</v>
      </c>
      <c r="Y39" s="45" t="s">
        <v>91</v>
      </c>
      <c r="Z39" s="46" t="s">
        <v>91</v>
      </c>
    </row>
    <row r="40" spans="1:26" ht="29.15" x14ac:dyDescent="0.4">
      <c r="A40" s="70">
        <v>102</v>
      </c>
      <c r="B40" s="57" t="s">
        <v>126</v>
      </c>
      <c r="C40" s="58" t="s">
        <v>26</v>
      </c>
      <c r="D40" s="59">
        <v>45728</v>
      </c>
      <c r="E40" s="60">
        <v>0.75</v>
      </c>
      <c r="F40" s="61" t="s">
        <v>91</v>
      </c>
      <c r="G40" s="61" t="s">
        <v>91</v>
      </c>
      <c r="H40" s="61" t="s">
        <v>91</v>
      </c>
      <c r="I40" s="61" t="s">
        <v>91</v>
      </c>
      <c r="J40" s="61" t="s">
        <v>91</v>
      </c>
      <c r="K40" s="45" t="s">
        <v>91</v>
      </c>
      <c r="L40" s="45" t="s">
        <v>91</v>
      </c>
      <c r="M40" s="61" t="s">
        <v>91</v>
      </c>
      <c r="N40" s="61" t="s">
        <v>91</v>
      </c>
      <c r="O40" s="61" t="s">
        <v>91</v>
      </c>
      <c r="P40" s="61" t="s">
        <v>91</v>
      </c>
      <c r="Q40" s="61" t="s">
        <v>91</v>
      </c>
      <c r="R40" s="45" t="s">
        <v>91</v>
      </c>
      <c r="S40" s="45" t="s">
        <v>91</v>
      </c>
      <c r="T40" s="61" t="s">
        <v>91</v>
      </c>
      <c r="U40" s="61" t="s">
        <v>91</v>
      </c>
      <c r="V40" s="61" t="s">
        <v>91</v>
      </c>
      <c r="W40" s="61" t="s">
        <v>91</v>
      </c>
      <c r="X40" s="61">
        <v>1</v>
      </c>
      <c r="Y40" s="45" t="s">
        <v>91</v>
      </c>
      <c r="Z40" s="46" t="s">
        <v>91</v>
      </c>
    </row>
    <row r="41" spans="1:26" ht="15" thickBot="1" x14ac:dyDescent="0.45">
      <c r="A41" s="71">
        <v>103</v>
      </c>
      <c r="B41" s="57" t="s">
        <v>54</v>
      </c>
      <c r="C41" s="58" t="s">
        <v>26</v>
      </c>
      <c r="D41" s="59">
        <v>45728</v>
      </c>
      <c r="E41" s="60">
        <v>0.75</v>
      </c>
      <c r="F41" s="61" t="s">
        <v>91</v>
      </c>
      <c r="G41" s="61" t="s">
        <v>91</v>
      </c>
      <c r="H41" s="61" t="s">
        <v>91</v>
      </c>
      <c r="I41" s="61" t="s">
        <v>91</v>
      </c>
      <c r="J41" s="61" t="s">
        <v>91</v>
      </c>
      <c r="K41" s="45" t="s">
        <v>91</v>
      </c>
      <c r="L41" s="45" t="s">
        <v>91</v>
      </c>
      <c r="M41" s="61" t="s">
        <v>91</v>
      </c>
      <c r="N41" s="61" t="s">
        <v>91</v>
      </c>
      <c r="O41" s="61" t="s">
        <v>91</v>
      </c>
      <c r="P41" s="61" t="s">
        <v>91</v>
      </c>
      <c r="Q41" s="61" t="s">
        <v>91</v>
      </c>
      <c r="R41" s="45" t="s">
        <v>91</v>
      </c>
      <c r="S41" s="45" t="s">
        <v>91</v>
      </c>
      <c r="T41" s="61" t="s">
        <v>91</v>
      </c>
      <c r="U41" s="61" t="s">
        <v>91</v>
      </c>
      <c r="V41" s="61" t="s">
        <v>91</v>
      </c>
      <c r="W41" s="61" t="s">
        <v>91</v>
      </c>
      <c r="X41" s="61">
        <v>0.25</v>
      </c>
      <c r="Y41" s="45" t="s">
        <v>91</v>
      </c>
      <c r="Z41" s="46" t="s">
        <v>91</v>
      </c>
    </row>
    <row r="42" spans="1:26" x14ac:dyDescent="0.4">
      <c r="A42" s="72"/>
      <c r="B42" s="73"/>
      <c r="C42" s="106" t="s">
        <v>56</v>
      </c>
      <c r="D42" s="106"/>
      <c r="E42" s="65">
        <f t="shared" ref="E42:Z42" si="0">SUM(E3:E41)</f>
        <v>32.75</v>
      </c>
      <c r="F42" s="66">
        <f t="shared" si="0"/>
        <v>0</v>
      </c>
      <c r="G42" s="66">
        <f t="shared" si="0"/>
        <v>2.5</v>
      </c>
      <c r="H42" s="66">
        <f t="shared" si="0"/>
        <v>2.25</v>
      </c>
      <c r="I42" s="66">
        <f t="shared" si="0"/>
        <v>1.25</v>
      </c>
      <c r="J42" s="66">
        <f t="shared" si="0"/>
        <v>1</v>
      </c>
      <c r="K42" s="66">
        <f t="shared" si="0"/>
        <v>0</v>
      </c>
      <c r="L42" s="66">
        <f t="shared" si="0"/>
        <v>0</v>
      </c>
      <c r="M42" s="66">
        <f t="shared" si="0"/>
        <v>0</v>
      </c>
      <c r="N42" s="66">
        <f t="shared" si="0"/>
        <v>4.25</v>
      </c>
      <c r="O42" s="66">
        <f t="shared" si="0"/>
        <v>2</v>
      </c>
      <c r="P42" s="66">
        <f t="shared" si="0"/>
        <v>3.25</v>
      </c>
      <c r="Q42" s="66">
        <f t="shared" si="0"/>
        <v>1.75</v>
      </c>
      <c r="R42" s="66">
        <f t="shared" si="0"/>
        <v>0</v>
      </c>
      <c r="S42" s="66">
        <f t="shared" si="0"/>
        <v>0</v>
      </c>
      <c r="T42" s="66">
        <f t="shared" si="0"/>
        <v>0</v>
      </c>
      <c r="U42" s="66">
        <f t="shared" si="0"/>
        <v>3.5</v>
      </c>
      <c r="V42" s="66">
        <f t="shared" si="0"/>
        <v>9.75</v>
      </c>
      <c r="W42" s="66">
        <f t="shared" si="0"/>
        <v>6</v>
      </c>
      <c r="X42" s="66">
        <f t="shared" si="0"/>
        <v>6.25</v>
      </c>
      <c r="Y42" s="66">
        <f t="shared" si="0"/>
        <v>0</v>
      </c>
      <c r="Z42" s="67">
        <f t="shared" si="0"/>
        <v>0</v>
      </c>
    </row>
    <row r="43" spans="1:26" ht="15" thickBot="1" x14ac:dyDescent="0.45">
      <c r="A43" s="74"/>
      <c r="B43" s="75"/>
      <c r="C43" s="107" t="s">
        <v>57</v>
      </c>
      <c r="D43" s="107"/>
      <c r="E43" s="62">
        <f>E42</f>
        <v>32.75</v>
      </c>
      <c r="F43" s="63">
        <f t="shared" ref="F43:Z43" si="1">E43-($E$42/21)</f>
        <v>31.19047619047619</v>
      </c>
      <c r="G43" s="63">
        <f t="shared" si="1"/>
        <v>29.63095238095238</v>
      </c>
      <c r="H43" s="63">
        <f t="shared" si="1"/>
        <v>28.071428571428569</v>
      </c>
      <c r="I43" s="63">
        <f t="shared" si="1"/>
        <v>26.511904761904759</v>
      </c>
      <c r="J43" s="63">
        <f t="shared" si="1"/>
        <v>24.952380952380949</v>
      </c>
      <c r="K43" s="63">
        <f t="shared" si="1"/>
        <v>23.392857142857139</v>
      </c>
      <c r="L43" s="63">
        <f t="shared" si="1"/>
        <v>21.833333333333329</v>
      </c>
      <c r="M43" s="63">
        <f t="shared" si="1"/>
        <v>20.273809523809518</v>
      </c>
      <c r="N43" s="63">
        <f t="shared" si="1"/>
        <v>18.714285714285708</v>
      </c>
      <c r="O43" s="63">
        <f t="shared" si="1"/>
        <v>17.154761904761898</v>
      </c>
      <c r="P43" s="63">
        <f t="shared" si="1"/>
        <v>15.595238095238088</v>
      </c>
      <c r="Q43" s="63">
        <f t="shared" si="1"/>
        <v>14.035714285714278</v>
      </c>
      <c r="R43" s="63">
        <f t="shared" si="1"/>
        <v>12.476190476190467</v>
      </c>
      <c r="S43" s="63">
        <f t="shared" si="1"/>
        <v>10.916666666666657</v>
      </c>
      <c r="T43" s="63">
        <f t="shared" si="1"/>
        <v>9.357142857142847</v>
      </c>
      <c r="U43" s="63">
        <f t="shared" si="1"/>
        <v>7.7976190476190377</v>
      </c>
      <c r="V43" s="63">
        <f t="shared" si="1"/>
        <v>6.2380952380952284</v>
      </c>
      <c r="W43" s="63">
        <f t="shared" si="1"/>
        <v>4.6785714285714191</v>
      </c>
      <c r="X43" s="63">
        <f t="shared" si="1"/>
        <v>3.1190476190476097</v>
      </c>
      <c r="Y43" s="63">
        <f t="shared" si="1"/>
        <v>1.5595238095238002</v>
      </c>
      <c r="Z43" s="64">
        <f t="shared" si="1"/>
        <v>-9.3258734068513149E-15</v>
      </c>
    </row>
    <row r="50" spans="3:3" x14ac:dyDescent="0.4">
      <c r="C50" s="8"/>
    </row>
    <row r="51" spans="3:3" x14ac:dyDescent="0.4">
      <c r="C51" s="8"/>
    </row>
  </sheetData>
  <mergeCells count="7">
    <mergeCell ref="E1:E2"/>
    <mergeCell ref="C42:D42"/>
    <mergeCell ref="C43:D43"/>
    <mergeCell ref="A1:A2"/>
    <mergeCell ref="B1:B2"/>
    <mergeCell ref="C1:C2"/>
    <mergeCell ref="D1:D2"/>
  </mergeCells>
  <phoneticPr fontId="1" type="noConversion"/>
  <conditionalFormatting sqref="AC4:AC6">
    <cfRule type="containsText" dxfId="2" priority="1" operator="containsText" text="Lauren">
      <formula>NOT(ISERROR(SEARCH("Lauren",AC4)))</formula>
    </cfRule>
    <cfRule type="containsText" dxfId="1" priority="2" operator="containsText" text="Heather">
      <formula>NOT(ISERROR(SEARCH("Heather",AC4)))</formula>
    </cfRule>
    <cfRule type="containsText" dxfId="0" priority="3" operator="containsText" text="Hannah">
      <formula>NOT(ISERROR(SEARCH("Hannah",AC4)))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AC45"/>
  <sheetViews>
    <sheetView topLeftCell="A3" workbookViewId="0">
      <selection activeCell="C28" sqref="C28"/>
    </sheetView>
  </sheetViews>
  <sheetFormatPr defaultRowHeight="14.6" x14ac:dyDescent="0.4"/>
  <cols>
    <col min="1" max="1" width="7.69140625" bestFit="1" customWidth="1"/>
    <col min="2" max="2" width="58.3828125" bestFit="1" customWidth="1"/>
    <col min="3" max="3" width="9.84375" bestFit="1" customWidth="1"/>
    <col min="25" max="25" width="4.3828125" customWidth="1"/>
    <col min="26" max="26" width="14.3046875" customWidth="1"/>
  </cols>
  <sheetData>
    <row r="1" spans="1:29" ht="29.15" x14ac:dyDescent="0.4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Z1" s="1" t="s">
        <v>2</v>
      </c>
      <c r="AA1" s="1" t="s">
        <v>18</v>
      </c>
    </row>
    <row r="2" spans="1:29" x14ac:dyDescent="0.4">
      <c r="A2">
        <v>100</v>
      </c>
      <c r="B2" t="s">
        <v>127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str">
        <f>'Sprint 1 Burndown'!T2</f>
        <v>Hannah</v>
      </c>
      <c r="AA2" s="2"/>
    </row>
    <row r="3" spans="1:29" x14ac:dyDescent="0.4">
      <c r="A3">
        <v>101</v>
      </c>
      <c r="B3" t="s">
        <v>128</v>
      </c>
      <c r="C3" s="2">
        <v>0.25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tr">
        <f>'Sprint 1 Burndown'!T3</f>
        <v>Heather</v>
      </c>
      <c r="AA3" s="2"/>
    </row>
    <row r="4" spans="1:29" x14ac:dyDescent="0.4">
      <c r="A4">
        <v>102</v>
      </c>
      <c r="B4" t="s">
        <v>64</v>
      </c>
      <c r="C4" s="2">
        <v>0.5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e">
        <f>'Sprint 1 Burndown'!#REF!</f>
        <v>#REF!</v>
      </c>
      <c r="AA4" s="2"/>
    </row>
    <row r="5" spans="1:29" x14ac:dyDescent="0.4">
      <c r="A5">
        <v>103</v>
      </c>
      <c r="B5" t="s">
        <v>129</v>
      </c>
      <c r="C5" s="2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e">
        <f>'Sprint 1 Burndown'!#REF!</f>
        <v>#REF!</v>
      </c>
      <c r="AA5" s="2"/>
    </row>
    <row r="6" spans="1:29" x14ac:dyDescent="0.4">
      <c r="A6">
        <v>104</v>
      </c>
      <c r="B6" t="s">
        <v>130</v>
      </c>
      <c r="C6" s="2">
        <v>0.25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 t="e">
        <f>SUM(#REF!)</f>
        <v>#REF!</v>
      </c>
      <c r="AB6" s="92" t="s">
        <v>28</v>
      </c>
      <c r="AC6" s="92"/>
    </row>
    <row r="7" spans="1:29" x14ac:dyDescent="0.4">
      <c r="A7">
        <v>105</v>
      </c>
      <c r="B7" t="s">
        <v>131</v>
      </c>
      <c r="C7" s="2">
        <v>0.25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 x14ac:dyDescent="0.4">
      <c r="A8">
        <v>106</v>
      </c>
      <c r="B8" t="s">
        <v>132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 x14ac:dyDescent="0.4">
      <c r="A9">
        <v>107</v>
      </c>
      <c r="B9" t="s">
        <v>37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 x14ac:dyDescent="0.4">
      <c r="A10">
        <v>108</v>
      </c>
      <c r="B10" t="s">
        <v>133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 x14ac:dyDescent="0.4">
      <c r="A11">
        <v>109</v>
      </c>
      <c r="B11" t="s">
        <v>134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 x14ac:dyDescent="0.4">
      <c r="A12">
        <v>110</v>
      </c>
      <c r="B12" t="s">
        <v>135</v>
      </c>
      <c r="C12" s="2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x14ac:dyDescent="0.4">
      <c r="A13">
        <v>111</v>
      </c>
      <c r="B13" t="s">
        <v>69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x14ac:dyDescent="0.4">
      <c r="A14">
        <v>112</v>
      </c>
      <c r="B14" t="s">
        <v>136</v>
      </c>
      <c r="C14" s="2"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x14ac:dyDescent="0.4">
      <c r="A15">
        <v>113</v>
      </c>
      <c r="B15" t="s">
        <v>137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x14ac:dyDescent="0.4">
      <c r="A16">
        <v>114</v>
      </c>
      <c r="B16" t="s">
        <v>131</v>
      </c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9" x14ac:dyDescent="0.4">
      <c r="A17">
        <v>115</v>
      </c>
      <c r="B17" t="s">
        <v>138</v>
      </c>
      <c r="C17" s="2">
        <v>0.5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9" x14ac:dyDescent="0.4">
      <c r="A18">
        <v>116</v>
      </c>
      <c r="B18" t="s">
        <v>77</v>
      </c>
      <c r="C18" s="2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9" x14ac:dyDescent="0.4">
      <c r="A19">
        <v>117</v>
      </c>
      <c r="B19" t="s">
        <v>46</v>
      </c>
      <c r="C19" s="2">
        <v>0.25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9" x14ac:dyDescent="0.4">
      <c r="A20">
        <v>118</v>
      </c>
      <c r="B20" t="s">
        <v>47</v>
      </c>
      <c r="C20" s="2">
        <v>0.25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9" x14ac:dyDescent="0.4">
      <c r="A21">
        <v>119</v>
      </c>
      <c r="B21" t="s">
        <v>48</v>
      </c>
      <c r="C21" s="2">
        <v>0.25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Z21" t="str">
        <f>'Sprint 1 Burndown'!T4</f>
        <v>Lauren</v>
      </c>
      <c r="AA21" s="2"/>
    </row>
    <row r="22" spans="1:29" x14ac:dyDescent="0.4">
      <c r="A22">
        <v>120</v>
      </c>
      <c r="B22" t="s">
        <v>80</v>
      </c>
      <c r="C22" s="2">
        <v>0.25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Z22" t="str">
        <f>'Sprint 1 Burndown'!T5</f>
        <v>Team</v>
      </c>
      <c r="AA22" s="2"/>
    </row>
    <row r="23" spans="1:29" x14ac:dyDescent="0.4">
      <c r="A23">
        <v>121</v>
      </c>
      <c r="B23" t="s">
        <v>50</v>
      </c>
      <c r="C23" s="2">
        <v>0.25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A23" s="6" t="e">
        <f>SUM(AA2:AA22)</f>
        <v>#REF!</v>
      </c>
      <c r="AB23" s="92" t="s">
        <v>28</v>
      </c>
      <c r="AC23" s="92"/>
    </row>
    <row r="24" spans="1:29" x14ac:dyDescent="0.4">
      <c r="A24">
        <v>122</v>
      </c>
      <c r="B24" t="s">
        <v>81</v>
      </c>
      <c r="C24" s="2">
        <v>0.25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9" x14ac:dyDescent="0.4">
      <c r="A25">
        <v>123</v>
      </c>
      <c r="B25" t="s">
        <v>52</v>
      </c>
      <c r="C25" s="2">
        <v>0.25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9" x14ac:dyDescent="0.4">
      <c r="A26">
        <v>124</v>
      </c>
      <c r="B26" t="s">
        <v>53</v>
      </c>
      <c r="C26" s="2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9" x14ac:dyDescent="0.4">
      <c r="A27">
        <v>125</v>
      </c>
      <c r="B27" t="s">
        <v>54</v>
      </c>
      <c r="C27" s="2">
        <v>0.25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9" x14ac:dyDescent="0.4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9" x14ac:dyDescent="0.4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9" x14ac:dyDescent="0.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9" x14ac:dyDescent="0.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9" x14ac:dyDescent="0.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4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4">
      <c r="A44" s="93" t="s">
        <v>56</v>
      </c>
      <c r="B44" s="93"/>
      <c r="C44" s="3">
        <f>SUM(C2:C43)</f>
        <v>10.5</v>
      </c>
      <c r="D44" s="3">
        <f>C44-SUM(D2:D43)</f>
        <v>10.5</v>
      </c>
      <c r="E44" s="3">
        <f t="shared" ref="E44:Q44" si="0">D44-SUM(E2:E43)</f>
        <v>10.5</v>
      </c>
      <c r="F44" s="3">
        <f t="shared" si="0"/>
        <v>10.5</v>
      </c>
      <c r="G44" s="3">
        <f t="shared" si="0"/>
        <v>10.5</v>
      </c>
      <c r="H44" s="3">
        <f t="shared" si="0"/>
        <v>10.5</v>
      </c>
      <c r="I44" s="3">
        <f t="shared" si="0"/>
        <v>10.5</v>
      </c>
      <c r="J44" s="3">
        <f t="shared" si="0"/>
        <v>10.5</v>
      </c>
      <c r="K44" s="3">
        <f t="shared" si="0"/>
        <v>10.5</v>
      </c>
      <c r="L44" s="3">
        <f t="shared" si="0"/>
        <v>10.5</v>
      </c>
      <c r="M44" s="3">
        <f t="shared" si="0"/>
        <v>10.5</v>
      </c>
      <c r="N44" s="3">
        <f t="shared" si="0"/>
        <v>10.5</v>
      </c>
      <c r="O44" s="3">
        <f t="shared" si="0"/>
        <v>10.5</v>
      </c>
      <c r="P44" s="3">
        <f t="shared" si="0"/>
        <v>10.5</v>
      </c>
      <c r="Q44" s="3">
        <f t="shared" si="0"/>
        <v>10.5</v>
      </c>
      <c r="R44" s="3">
        <f t="shared" ref="R44" si="1">Q44-SUM(R2:R43)</f>
        <v>10.5</v>
      </c>
      <c r="S44" s="3">
        <f t="shared" ref="S44" si="2">R44-SUM(S2:S43)</f>
        <v>10.5</v>
      </c>
      <c r="T44" s="3">
        <f t="shared" ref="T44" si="3">S44-SUM(T2:T43)</f>
        <v>10.5</v>
      </c>
      <c r="U44" s="3">
        <f t="shared" ref="U44" si="4">T44-SUM(U2:U43)</f>
        <v>10.5</v>
      </c>
      <c r="V44" s="3">
        <f t="shared" ref="V44" si="5">U44-SUM(V2:V43)</f>
        <v>10.5</v>
      </c>
      <c r="W44" s="3">
        <f t="shared" ref="W44" si="6">V44-SUM(W2:W43)</f>
        <v>10.5</v>
      </c>
      <c r="X44" s="3">
        <f t="shared" ref="X44" si="7">W44-SUM(X2:X43)</f>
        <v>10.5</v>
      </c>
    </row>
    <row r="45" spans="1:24" x14ac:dyDescent="0.4">
      <c r="A45" s="93" t="s">
        <v>57</v>
      </c>
      <c r="B45" s="93"/>
      <c r="C45" s="4">
        <f>C44</f>
        <v>10.5</v>
      </c>
      <c r="D45" s="5">
        <f>C45-($C$44/21)</f>
        <v>10</v>
      </c>
      <c r="E45" s="5">
        <f t="shared" ref="E45:X45" si="8">D45-($C$44/21)</f>
        <v>9.5</v>
      </c>
      <c r="F45" s="5">
        <f t="shared" si="8"/>
        <v>9</v>
      </c>
      <c r="G45" s="5">
        <f t="shared" si="8"/>
        <v>8.5</v>
      </c>
      <c r="H45" s="5">
        <f t="shared" si="8"/>
        <v>8</v>
      </c>
      <c r="I45" s="5">
        <f t="shared" si="8"/>
        <v>7.5</v>
      </c>
      <c r="J45" s="5">
        <f t="shared" si="8"/>
        <v>7</v>
      </c>
      <c r="K45" s="5">
        <f t="shared" si="8"/>
        <v>6.5</v>
      </c>
      <c r="L45" s="5">
        <f t="shared" si="8"/>
        <v>6</v>
      </c>
      <c r="M45" s="5">
        <f t="shared" si="8"/>
        <v>5.5</v>
      </c>
      <c r="N45" s="5">
        <f t="shared" si="8"/>
        <v>5</v>
      </c>
      <c r="O45" s="5">
        <f t="shared" si="8"/>
        <v>4.5</v>
      </c>
      <c r="P45" s="5">
        <f t="shared" si="8"/>
        <v>4</v>
      </c>
      <c r="Q45" s="5">
        <f t="shared" si="8"/>
        <v>3.5</v>
      </c>
      <c r="R45" s="5">
        <f t="shared" si="8"/>
        <v>3</v>
      </c>
      <c r="S45" s="5">
        <f t="shared" si="8"/>
        <v>2.5</v>
      </c>
      <c r="T45" s="5">
        <f t="shared" si="8"/>
        <v>2</v>
      </c>
      <c r="U45" s="5">
        <f t="shared" si="8"/>
        <v>1.5</v>
      </c>
      <c r="V45" s="5">
        <f t="shared" si="8"/>
        <v>1</v>
      </c>
      <c r="W45" s="5">
        <f t="shared" si="8"/>
        <v>0.5</v>
      </c>
      <c r="X45" s="5">
        <f t="shared" si="8"/>
        <v>0</v>
      </c>
    </row>
  </sheetData>
  <mergeCells count="4">
    <mergeCell ref="A44:B44"/>
    <mergeCell ref="A45:B45"/>
    <mergeCell ref="AB23:AC23"/>
    <mergeCell ref="AB6:A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45"/>
  <sheetViews>
    <sheetView topLeftCell="A3" workbookViewId="0">
      <selection activeCell="C27" sqref="C27"/>
    </sheetView>
  </sheetViews>
  <sheetFormatPr defaultRowHeight="14.6" x14ac:dyDescent="0.4"/>
  <cols>
    <col min="1" max="1" width="7.69140625" bestFit="1" customWidth="1"/>
    <col min="2" max="2" width="58.3828125" bestFit="1" customWidth="1"/>
    <col min="3" max="3" width="9.84375" bestFit="1" customWidth="1"/>
    <col min="19" max="19" width="14.3046875" customWidth="1"/>
  </cols>
  <sheetData>
    <row r="1" spans="1:22" ht="29.15" x14ac:dyDescent="0.4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S1" s="1" t="s">
        <v>2</v>
      </c>
      <c r="T1" s="1" t="s">
        <v>18</v>
      </c>
    </row>
    <row r="2" spans="1:22" x14ac:dyDescent="0.4">
      <c r="A2">
        <v>126</v>
      </c>
      <c r="B2" t="s">
        <v>127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Burndown'!T2</f>
        <v>Hannah</v>
      </c>
      <c r="T2" s="2"/>
    </row>
    <row r="3" spans="1:22" x14ac:dyDescent="0.4">
      <c r="A3">
        <v>127</v>
      </c>
      <c r="B3" t="s">
        <v>139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Burndown'!T3</f>
        <v>Heather</v>
      </c>
      <c r="T3" s="2"/>
    </row>
    <row r="4" spans="1:22" x14ac:dyDescent="0.4">
      <c r="A4">
        <v>128</v>
      </c>
      <c r="B4" t="s">
        <v>128</v>
      </c>
      <c r="C4" s="2">
        <v>0.25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e">
        <f>'Sprint 1 Burndown'!#REF!</f>
        <v>#REF!</v>
      </c>
      <c r="T4" s="2"/>
    </row>
    <row r="5" spans="1:22" x14ac:dyDescent="0.4">
      <c r="A5">
        <v>129</v>
      </c>
      <c r="B5" t="s">
        <v>64</v>
      </c>
      <c r="C5" s="2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e">
        <f>'Sprint 1 Burndown'!#REF!</f>
        <v>#REF!</v>
      </c>
      <c r="T5" s="2"/>
    </row>
    <row r="6" spans="1:22" x14ac:dyDescent="0.4">
      <c r="A6">
        <v>130</v>
      </c>
      <c r="B6" t="s">
        <v>140</v>
      </c>
      <c r="C6" s="2">
        <v>0.25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 t="e">
        <f>SUM(#REF!)</f>
        <v>#REF!</v>
      </c>
      <c r="U6" s="92" t="s">
        <v>28</v>
      </c>
      <c r="V6" s="92"/>
    </row>
    <row r="7" spans="1:22" x14ac:dyDescent="0.4">
      <c r="A7">
        <v>131</v>
      </c>
      <c r="B7" t="s">
        <v>141</v>
      </c>
      <c r="C7" s="2">
        <v>0.25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4">
      <c r="A8">
        <v>132</v>
      </c>
      <c r="B8" t="s">
        <v>142</v>
      </c>
      <c r="C8" s="2">
        <v>0.5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4">
      <c r="A9">
        <v>133</v>
      </c>
      <c r="B9" t="s">
        <v>37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4">
      <c r="A10">
        <v>134</v>
      </c>
      <c r="B10" t="s">
        <v>139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4">
      <c r="A11">
        <v>135</v>
      </c>
      <c r="B11" t="s">
        <v>143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4">
      <c r="A12">
        <v>136</v>
      </c>
      <c r="B12" t="s">
        <v>69</v>
      </c>
      <c r="C12" s="2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4">
      <c r="A13">
        <v>137</v>
      </c>
      <c r="B13" t="s">
        <v>144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4">
      <c r="A14">
        <v>138</v>
      </c>
      <c r="B14" t="s">
        <v>145</v>
      </c>
      <c r="C14" s="2"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4">
      <c r="A15">
        <v>139</v>
      </c>
      <c r="B15" t="s">
        <v>142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4">
      <c r="A16">
        <v>140</v>
      </c>
      <c r="B16" t="s">
        <v>146</v>
      </c>
      <c r="C16" s="2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2" x14ac:dyDescent="0.4">
      <c r="A17">
        <v>141</v>
      </c>
      <c r="B17" t="s">
        <v>77</v>
      </c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2" x14ac:dyDescent="0.4">
      <c r="A18">
        <v>142</v>
      </c>
      <c r="B18" t="s">
        <v>46</v>
      </c>
      <c r="C18" s="2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22" x14ac:dyDescent="0.4">
      <c r="A19">
        <v>143</v>
      </c>
      <c r="B19" t="s">
        <v>47</v>
      </c>
      <c r="C19" s="2">
        <v>0.25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22" x14ac:dyDescent="0.4">
      <c r="A20">
        <v>144</v>
      </c>
      <c r="B20" t="s">
        <v>48</v>
      </c>
      <c r="C20" s="2">
        <v>0.25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2" x14ac:dyDescent="0.4">
      <c r="A21">
        <v>145</v>
      </c>
      <c r="B21" t="s">
        <v>80</v>
      </c>
      <c r="C21" s="2">
        <v>0.25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S21" t="str">
        <f>'Sprint 1 Burndown'!T4</f>
        <v>Lauren</v>
      </c>
      <c r="T21" s="2"/>
    </row>
    <row r="22" spans="1:22" x14ac:dyDescent="0.4">
      <c r="A22">
        <v>146</v>
      </c>
      <c r="B22" t="s">
        <v>50</v>
      </c>
      <c r="C22" s="2">
        <v>0.25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S22" t="str">
        <f>'Sprint 1 Burndown'!T5</f>
        <v>Team</v>
      </c>
      <c r="T22" s="2"/>
    </row>
    <row r="23" spans="1:22" x14ac:dyDescent="0.4">
      <c r="A23">
        <v>147</v>
      </c>
      <c r="B23" t="s">
        <v>81</v>
      </c>
      <c r="C23" s="2">
        <v>0.25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T23" s="6" t="e">
        <f>SUM(T2:T22)</f>
        <v>#REF!</v>
      </c>
      <c r="U23" s="92" t="s">
        <v>28</v>
      </c>
      <c r="V23" s="92"/>
    </row>
    <row r="24" spans="1:22" x14ac:dyDescent="0.4">
      <c r="A24">
        <v>148</v>
      </c>
      <c r="B24" t="s">
        <v>52</v>
      </c>
      <c r="C24" s="2">
        <v>0.25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2" x14ac:dyDescent="0.4">
      <c r="A25">
        <v>149</v>
      </c>
      <c r="B25" t="s">
        <v>53</v>
      </c>
      <c r="C25" s="2">
        <v>0.25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2" x14ac:dyDescent="0.4">
      <c r="A26">
        <v>150</v>
      </c>
      <c r="B26" t="s">
        <v>54</v>
      </c>
      <c r="C26" s="2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2" x14ac:dyDescent="0.4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2" x14ac:dyDescent="0.4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2" x14ac:dyDescent="0.4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2" x14ac:dyDescent="0.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22" x14ac:dyDescent="0.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2" x14ac:dyDescent="0.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4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4">
      <c r="A44" s="93" t="s">
        <v>56</v>
      </c>
      <c r="B44" s="93"/>
      <c r="C44" s="3">
        <f>SUM(C2:C43)</f>
        <v>10.75</v>
      </c>
      <c r="D44" s="3">
        <f>C44-SUM(D2:D43)</f>
        <v>10.75</v>
      </c>
      <c r="E44" s="3">
        <f t="shared" ref="E44:Q44" si="0">D44-SUM(E2:E43)</f>
        <v>10.75</v>
      </c>
      <c r="F44" s="3">
        <f t="shared" si="0"/>
        <v>10.75</v>
      </c>
      <c r="G44" s="3">
        <f t="shared" si="0"/>
        <v>10.75</v>
      </c>
      <c r="H44" s="3">
        <f t="shared" si="0"/>
        <v>10.75</v>
      </c>
      <c r="I44" s="3">
        <f t="shared" si="0"/>
        <v>10.75</v>
      </c>
      <c r="J44" s="3">
        <f t="shared" si="0"/>
        <v>10.75</v>
      </c>
      <c r="K44" s="3">
        <f t="shared" si="0"/>
        <v>10.75</v>
      </c>
      <c r="L44" s="3">
        <f t="shared" si="0"/>
        <v>10.75</v>
      </c>
      <c r="M44" s="3">
        <f t="shared" si="0"/>
        <v>10.75</v>
      </c>
      <c r="N44" s="3">
        <f t="shared" si="0"/>
        <v>10.75</v>
      </c>
      <c r="O44" s="3">
        <f t="shared" si="0"/>
        <v>10.75</v>
      </c>
      <c r="P44" s="3">
        <f t="shared" si="0"/>
        <v>10.75</v>
      </c>
      <c r="Q44" s="3">
        <f t="shared" si="0"/>
        <v>10.75</v>
      </c>
    </row>
    <row r="45" spans="1:17" x14ac:dyDescent="0.4">
      <c r="A45" s="93" t="s">
        <v>57</v>
      </c>
      <c r="B45" s="93"/>
      <c r="C45" s="4">
        <f>C44</f>
        <v>10.75</v>
      </c>
      <c r="D45" s="5">
        <f>C45-($C$44/14)</f>
        <v>9.9821428571428577</v>
      </c>
      <c r="E45" s="5">
        <f t="shared" ref="E45:Q45" si="1">D45-($C$44/14)</f>
        <v>9.2142857142857153</v>
      </c>
      <c r="F45" s="5">
        <f t="shared" si="1"/>
        <v>8.446428571428573</v>
      </c>
      <c r="G45" s="5">
        <f t="shared" si="1"/>
        <v>7.6785714285714297</v>
      </c>
      <c r="H45" s="5">
        <f t="shared" si="1"/>
        <v>6.9107142857142865</v>
      </c>
      <c r="I45" s="5">
        <f t="shared" si="1"/>
        <v>6.1428571428571432</v>
      </c>
      <c r="J45" s="5">
        <f t="shared" si="1"/>
        <v>5.375</v>
      </c>
      <c r="K45" s="5">
        <f t="shared" si="1"/>
        <v>4.6071428571428568</v>
      </c>
      <c r="L45" s="5">
        <f t="shared" si="1"/>
        <v>3.839285714285714</v>
      </c>
      <c r="M45" s="5">
        <f t="shared" si="1"/>
        <v>3.0714285714285712</v>
      </c>
      <c r="N45" s="5">
        <f t="shared" si="1"/>
        <v>2.3035714285714284</v>
      </c>
      <c r="O45" s="5">
        <f t="shared" si="1"/>
        <v>1.5357142857142856</v>
      </c>
      <c r="P45" s="5">
        <f t="shared" si="1"/>
        <v>0.76785714285714268</v>
      </c>
      <c r="Q45" s="5">
        <f t="shared" si="1"/>
        <v>0</v>
      </c>
    </row>
  </sheetData>
  <mergeCells count="4">
    <mergeCell ref="A44:B44"/>
    <mergeCell ref="A45:B45"/>
    <mergeCell ref="U23:V23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46"/>
  <sheetViews>
    <sheetView workbookViewId="0">
      <selection activeCell="C31" sqref="C31"/>
    </sheetView>
  </sheetViews>
  <sheetFormatPr defaultRowHeight="14.6" x14ac:dyDescent="0.4"/>
  <cols>
    <col min="1" max="1" width="7.69140625" bestFit="1" customWidth="1"/>
    <col min="2" max="2" width="63.84375" bestFit="1" customWidth="1"/>
    <col min="3" max="3" width="9.84375" bestFit="1" customWidth="1"/>
    <col min="19" max="19" width="14.3046875" customWidth="1"/>
  </cols>
  <sheetData>
    <row r="1" spans="1:23" ht="29.15" x14ac:dyDescent="0.4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S1" s="1" t="s">
        <v>2</v>
      </c>
      <c r="T1" s="1" t="s">
        <v>18</v>
      </c>
    </row>
    <row r="2" spans="1:23" x14ac:dyDescent="0.4">
      <c r="A2">
        <v>151</v>
      </c>
      <c r="B2" t="s">
        <v>147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Burndown'!T2</f>
        <v>Hannah</v>
      </c>
      <c r="T2" s="2"/>
    </row>
    <row r="3" spans="1:23" x14ac:dyDescent="0.4">
      <c r="A3">
        <v>152</v>
      </c>
      <c r="B3" t="s">
        <v>148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Burndown'!T3</f>
        <v>Heather</v>
      </c>
      <c r="T3" s="2"/>
    </row>
    <row r="4" spans="1:23" x14ac:dyDescent="0.4">
      <c r="A4">
        <v>153</v>
      </c>
      <c r="B4" t="s">
        <v>149</v>
      </c>
      <c r="C4" s="2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e">
        <f>'Sprint 1 Burndown'!#REF!</f>
        <v>#REF!</v>
      </c>
      <c r="T4" s="2"/>
    </row>
    <row r="5" spans="1:23" x14ac:dyDescent="0.4">
      <c r="A5">
        <v>154</v>
      </c>
      <c r="B5" t="s">
        <v>150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e">
        <f>'Sprint 1 Burndown'!#REF!</f>
        <v>#REF!</v>
      </c>
      <c r="T5" s="2"/>
    </row>
    <row r="6" spans="1:23" x14ac:dyDescent="0.4">
      <c r="A6">
        <v>155</v>
      </c>
      <c r="B6" t="s">
        <v>151</v>
      </c>
      <c r="C6" s="2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 t="e">
        <f>SUM(#REF!)</f>
        <v>#REF!</v>
      </c>
      <c r="U6" s="92" t="s">
        <v>28</v>
      </c>
      <c r="V6" s="92"/>
    </row>
    <row r="7" spans="1:23" x14ac:dyDescent="0.4">
      <c r="A7">
        <v>156</v>
      </c>
      <c r="B7" t="s">
        <v>152</v>
      </c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 x14ac:dyDescent="0.4">
      <c r="A8">
        <v>157</v>
      </c>
      <c r="B8" t="s">
        <v>153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154</v>
      </c>
    </row>
    <row r="9" spans="1:23" x14ac:dyDescent="0.4">
      <c r="A9">
        <v>158</v>
      </c>
      <c r="B9" t="s">
        <v>155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156</v>
      </c>
      <c r="U9" s="2" t="e">
        <f>'Sprint 1 Burndown'!#REF!</f>
        <v>#REF!</v>
      </c>
    </row>
    <row r="10" spans="1:23" x14ac:dyDescent="0.4">
      <c r="A10">
        <v>159</v>
      </c>
      <c r="B10" t="s">
        <v>157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158</v>
      </c>
      <c r="U10" s="2">
        <f>'Sprint 2 Burndown'!U3</f>
        <v>3.25</v>
      </c>
    </row>
    <row r="11" spans="1:23" x14ac:dyDescent="0.4">
      <c r="A11">
        <v>160</v>
      </c>
      <c r="B11" t="s">
        <v>159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160</v>
      </c>
      <c r="U11" s="2">
        <f>'Sprint 3 Burndown'!AD5</f>
        <v>8.75</v>
      </c>
    </row>
    <row r="12" spans="1:23" x14ac:dyDescent="0.4">
      <c r="A12">
        <v>161</v>
      </c>
      <c r="B12" t="s">
        <v>161</v>
      </c>
      <c r="C12" s="2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162</v>
      </c>
      <c r="U12" s="2">
        <f>'Sprint 4 Burndown'!AA5</f>
        <v>0</v>
      </c>
    </row>
    <row r="13" spans="1:23" x14ac:dyDescent="0.4">
      <c r="A13">
        <v>162</v>
      </c>
      <c r="B13" t="s">
        <v>163</v>
      </c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164</v>
      </c>
      <c r="U13" s="2">
        <f>'Sprint 5 Burndown'!T5</f>
        <v>0</v>
      </c>
    </row>
    <row r="14" spans="1:23" x14ac:dyDescent="0.4">
      <c r="A14">
        <v>163</v>
      </c>
      <c r="B14" t="s">
        <v>165</v>
      </c>
      <c r="C14" s="2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166</v>
      </c>
      <c r="U14" s="2" t="e">
        <f>T6</f>
        <v>#REF!</v>
      </c>
    </row>
    <row r="15" spans="1:23" x14ac:dyDescent="0.4">
      <c r="A15">
        <v>164</v>
      </c>
      <c r="B15" t="s">
        <v>167</v>
      </c>
      <c r="C15" s="2">
        <v>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 t="e">
        <f>SUM(U9:U14)</f>
        <v>#REF!</v>
      </c>
      <c r="V15" s="92" t="s">
        <v>154</v>
      </c>
      <c r="W15" s="92"/>
    </row>
    <row r="16" spans="1:23" x14ac:dyDescent="0.4">
      <c r="A16">
        <v>165</v>
      </c>
      <c r="B16" t="s">
        <v>69</v>
      </c>
      <c r="C16" s="2">
        <v>0.25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2" x14ac:dyDescent="0.4">
      <c r="A17">
        <v>166</v>
      </c>
      <c r="B17" t="s">
        <v>168</v>
      </c>
      <c r="C17" s="2">
        <v>0.25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2" x14ac:dyDescent="0.4">
      <c r="A18">
        <v>167</v>
      </c>
      <c r="B18" t="s">
        <v>169</v>
      </c>
      <c r="C18" s="2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22" x14ac:dyDescent="0.4">
      <c r="A19">
        <v>168</v>
      </c>
      <c r="B19" t="s">
        <v>170</v>
      </c>
      <c r="C19" s="2">
        <v>0.25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22" x14ac:dyDescent="0.4">
      <c r="A20">
        <v>169</v>
      </c>
      <c r="B20" t="s">
        <v>171</v>
      </c>
      <c r="C20" s="2">
        <v>0.25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2" x14ac:dyDescent="0.4">
      <c r="A21">
        <v>170</v>
      </c>
      <c r="B21" t="s">
        <v>172</v>
      </c>
      <c r="C21" s="2">
        <v>0.25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22" x14ac:dyDescent="0.4">
      <c r="A22">
        <v>171</v>
      </c>
      <c r="B22" t="s">
        <v>46</v>
      </c>
      <c r="C22" s="2">
        <v>0.25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S22" t="str">
        <f>'Sprint 1 Burndown'!T4</f>
        <v>Lauren</v>
      </c>
      <c r="T22" s="2"/>
    </row>
    <row r="23" spans="1:22" x14ac:dyDescent="0.4">
      <c r="A23">
        <v>172</v>
      </c>
      <c r="B23" t="s">
        <v>47</v>
      </c>
      <c r="C23" s="2">
        <v>0.25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S23" t="str">
        <f>'Sprint 1 Burndown'!T5</f>
        <v>Team</v>
      </c>
      <c r="T23" s="2"/>
    </row>
    <row r="24" spans="1:22" x14ac:dyDescent="0.4">
      <c r="A24">
        <v>173</v>
      </c>
      <c r="B24" t="s">
        <v>48</v>
      </c>
      <c r="C24" s="2">
        <v>0.25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T24" s="6" t="e">
        <f>SUM(T2:T23)</f>
        <v>#REF!</v>
      </c>
      <c r="U24" s="92" t="s">
        <v>28</v>
      </c>
      <c r="V24" s="92"/>
    </row>
    <row r="25" spans="1:22" x14ac:dyDescent="0.4">
      <c r="A25">
        <v>174</v>
      </c>
      <c r="B25" t="s">
        <v>80</v>
      </c>
      <c r="C25" s="2">
        <v>0.25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2" x14ac:dyDescent="0.4">
      <c r="A26">
        <v>175</v>
      </c>
      <c r="B26" t="s">
        <v>50</v>
      </c>
      <c r="C26" s="2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T26" t="s">
        <v>154</v>
      </c>
    </row>
    <row r="27" spans="1:22" x14ac:dyDescent="0.4">
      <c r="A27">
        <v>176</v>
      </c>
      <c r="B27" t="s">
        <v>81</v>
      </c>
      <c r="C27" s="2">
        <v>0.25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T27" s="2" t="s">
        <v>156</v>
      </c>
      <c r="U27" s="2">
        <f>'Sprint 1 Burndown'!U6</f>
        <v>46</v>
      </c>
    </row>
    <row r="28" spans="1:22" x14ac:dyDescent="0.4">
      <c r="A28">
        <v>177</v>
      </c>
      <c r="B28" t="s">
        <v>52</v>
      </c>
      <c r="C28" s="2">
        <v>0.25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T28" s="2" t="s">
        <v>158</v>
      </c>
      <c r="U28" s="2">
        <f>'Sprint 2 Burndown'!U21</f>
        <v>55.75</v>
      </c>
    </row>
    <row r="29" spans="1:22" x14ac:dyDescent="0.4">
      <c r="A29">
        <v>178</v>
      </c>
      <c r="B29" t="s">
        <v>53</v>
      </c>
      <c r="C29" s="2">
        <v>0.25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T29" s="2" t="s">
        <v>160</v>
      </c>
      <c r="U29" s="2">
        <f>'Sprint 3 Burndown'!AD18</f>
        <v>99.5</v>
      </c>
    </row>
    <row r="30" spans="1:22" x14ac:dyDescent="0.4">
      <c r="A30">
        <v>179</v>
      </c>
      <c r="B30" t="s">
        <v>54</v>
      </c>
      <c r="C30" s="2">
        <v>0.25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T30" s="2" t="s">
        <v>162</v>
      </c>
      <c r="U30" s="2" t="e">
        <f>'Sprint 4 Burndown'!AA23</f>
        <v>#REF!</v>
      </c>
    </row>
    <row r="31" spans="1:22" x14ac:dyDescent="0.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T31" s="2" t="s">
        <v>164</v>
      </c>
      <c r="U31" s="2" t="e">
        <f>'Sprint 5 Burndown'!T23</f>
        <v>#REF!</v>
      </c>
    </row>
    <row r="32" spans="1:22" x14ac:dyDescent="0.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T32" s="2" t="s">
        <v>166</v>
      </c>
      <c r="U32" s="2" t="e">
        <f>T24</f>
        <v>#REF!</v>
      </c>
    </row>
    <row r="33" spans="1:23" x14ac:dyDescent="0.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U33" s="7" t="e">
        <f>SUM(U27:U32)</f>
        <v>#REF!</v>
      </c>
      <c r="V33" s="92" t="s">
        <v>154</v>
      </c>
      <c r="W33" s="92"/>
    </row>
    <row r="34" spans="1:23" x14ac:dyDescent="0.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23" x14ac:dyDescent="0.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23" x14ac:dyDescent="0.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23" x14ac:dyDescent="0.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23" x14ac:dyDescent="0.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23" x14ac:dyDescent="0.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23" x14ac:dyDescent="0.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23" x14ac:dyDescent="0.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23" x14ac:dyDescent="0.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23" x14ac:dyDescent="0.4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23" x14ac:dyDescent="0.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23" x14ac:dyDescent="0.4">
      <c r="A45" s="93" t="s">
        <v>56</v>
      </c>
      <c r="B45" s="93"/>
      <c r="C45" s="3">
        <f>SUM(C2:C44)</f>
        <v>17.75</v>
      </c>
      <c r="D45" s="3">
        <f>C45-SUM(D2:D44)</f>
        <v>17.75</v>
      </c>
      <c r="E45" s="3">
        <f t="shared" ref="E45:Q45" si="0">D45-SUM(E2:E44)</f>
        <v>17.75</v>
      </c>
      <c r="F45" s="3">
        <f t="shared" si="0"/>
        <v>17.75</v>
      </c>
      <c r="G45" s="3">
        <f t="shared" si="0"/>
        <v>17.75</v>
      </c>
      <c r="H45" s="3">
        <f t="shared" si="0"/>
        <v>17.75</v>
      </c>
      <c r="I45" s="3">
        <f t="shared" si="0"/>
        <v>17.75</v>
      </c>
      <c r="J45" s="3">
        <f t="shared" si="0"/>
        <v>17.75</v>
      </c>
      <c r="K45" s="3">
        <f t="shared" si="0"/>
        <v>17.75</v>
      </c>
      <c r="L45" s="3">
        <f t="shared" si="0"/>
        <v>17.75</v>
      </c>
      <c r="M45" s="3">
        <f t="shared" si="0"/>
        <v>17.75</v>
      </c>
      <c r="N45" s="3">
        <f t="shared" si="0"/>
        <v>17.75</v>
      </c>
      <c r="O45" s="3">
        <f t="shared" si="0"/>
        <v>17.75</v>
      </c>
      <c r="P45" s="3">
        <f t="shared" si="0"/>
        <v>17.75</v>
      </c>
      <c r="Q45" s="3">
        <f t="shared" si="0"/>
        <v>17.75</v>
      </c>
    </row>
    <row r="46" spans="1:23" x14ac:dyDescent="0.4">
      <c r="A46" s="93" t="s">
        <v>57</v>
      </c>
      <c r="B46" s="93"/>
      <c r="C46" s="4">
        <f>C45</f>
        <v>17.75</v>
      </c>
      <c r="D46" s="5">
        <f>C46-($C$45/14)</f>
        <v>16.482142857142858</v>
      </c>
      <c r="E46" s="5">
        <f t="shared" ref="E46:Q46" si="1">D46-($C$45/14)</f>
        <v>15.214285714285715</v>
      </c>
      <c r="F46" s="5">
        <f t="shared" si="1"/>
        <v>13.946428571428573</v>
      </c>
      <c r="G46" s="5">
        <f t="shared" si="1"/>
        <v>12.678571428571431</v>
      </c>
      <c r="H46" s="5">
        <f t="shared" si="1"/>
        <v>11.410714285714288</v>
      </c>
      <c r="I46" s="5">
        <f t="shared" si="1"/>
        <v>10.142857142857146</v>
      </c>
      <c r="J46" s="5">
        <f t="shared" si="1"/>
        <v>8.8750000000000036</v>
      </c>
      <c r="K46" s="5">
        <f t="shared" si="1"/>
        <v>7.6071428571428612</v>
      </c>
      <c r="L46" s="5">
        <f t="shared" si="1"/>
        <v>6.3392857142857189</v>
      </c>
      <c r="M46" s="5">
        <f t="shared" si="1"/>
        <v>5.0714285714285765</v>
      </c>
      <c r="N46" s="5">
        <f t="shared" si="1"/>
        <v>3.8035714285714337</v>
      </c>
      <c r="O46" s="5">
        <f t="shared" si="1"/>
        <v>2.5357142857142909</v>
      </c>
      <c r="P46" s="5">
        <f t="shared" si="1"/>
        <v>1.2678571428571481</v>
      </c>
      <c r="Q46" s="5">
        <f t="shared" si="1"/>
        <v>5.3290705182007514E-15</v>
      </c>
    </row>
  </sheetData>
  <mergeCells count="6">
    <mergeCell ref="A45:B45"/>
    <mergeCell ref="A46:B46"/>
    <mergeCell ref="U24:V24"/>
    <mergeCell ref="V33:W33"/>
    <mergeCell ref="U6:V6"/>
    <mergeCell ref="V15:W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f317b8-a63e-4b72-958b-1260c8f284fd">
      <Terms xmlns="http://schemas.microsoft.com/office/infopath/2007/PartnerControls"/>
    </lcf76f155ced4ddcb4097134ff3c332f>
    <TaxCatchAll xmlns="b76e3f46-95c9-4956-81ce-9b9beefd465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C8E769B95B9144BBC7FDE12FBBB692" ma:contentTypeVersion="11" ma:contentTypeDescription="Create a new document." ma:contentTypeScope="" ma:versionID="03139d2b8408219bc52e4e28e87d23a4">
  <xsd:schema xmlns:xsd="http://www.w3.org/2001/XMLSchema" xmlns:xs="http://www.w3.org/2001/XMLSchema" xmlns:p="http://schemas.microsoft.com/office/2006/metadata/properties" xmlns:ns2="c2f317b8-a63e-4b72-958b-1260c8f284fd" xmlns:ns3="b76e3f46-95c9-4956-81ce-9b9beefd4658" targetNamespace="http://schemas.microsoft.com/office/2006/metadata/properties" ma:root="true" ma:fieldsID="381813debd5206261fd42c6380d9a33f" ns2:_="" ns3:_="">
    <xsd:import namespace="c2f317b8-a63e-4b72-958b-1260c8f284fd"/>
    <xsd:import namespace="b76e3f46-95c9-4956-81ce-9b9beefd4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317b8-a63e-4b72-958b-1260c8f28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e3f46-95c9-4956-81ce-9b9beefd465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9ebb077-387b-43b6-ae94-89d49fdee7a7}" ma:internalName="TaxCatchAll" ma:showField="CatchAllData" ma:web="b76e3f46-95c9-4956-81ce-9b9beefd4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164E68-FB5B-41B9-8138-2029021F1D9A}">
  <ds:schemaRefs>
    <ds:schemaRef ds:uri="http://schemas.microsoft.com/office/2006/metadata/properties"/>
    <ds:schemaRef ds:uri="http://schemas.microsoft.com/office/infopath/2007/PartnerControls"/>
    <ds:schemaRef ds:uri="c2f317b8-a63e-4b72-958b-1260c8f284fd"/>
    <ds:schemaRef ds:uri="b76e3f46-95c9-4956-81ce-9b9beefd4658"/>
  </ds:schemaRefs>
</ds:datastoreItem>
</file>

<file path=customXml/itemProps2.xml><?xml version="1.0" encoding="utf-8"?>
<ds:datastoreItem xmlns:ds="http://schemas.openxmlformats.org/officeDocument/2006/customXml" ds:itemID="{8C0BC186-3C9C-422F-BFEC-05F0BD4F4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317b8-a63e-4b72-958b-1260c8f284fd"/>
    <ds:schemaRef ds:uri="b76e3f46-95c9-4956-81ce-9b9beefd4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2953F6-FEC1-46F3-82EC-5218B13F24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Sprint 1 Burndown</vt:lpstr>
      <vt:lpstr>Sprint 2 Burndown</vt:lpstr>
      <vt:lpstr>Sprint 3 Burndown</vt:lpstr>
      <vt:lpstr>Sprint 4 Burndown</vt:lpstr>
      <vt:lpstr>Sprint 5 Burndown</vt:lpstr>
      <vt:lpstr>Sprint 6 Burndown</vt:lpstr>
      <vt:lpstr>Sprint 1 BD Chart</vt:lpstr>
      <vt:lpstr>Sprint 2 BD Chart</vt:lpstr>
      <vt:lpstr>Sprint 3 BD Chart</vt:lpstr>
      <vt:lpstr>Sprint 4 BD Chart</vt:lpstr>
      <vt:lpstr>Sprint 5 BD Chart</vt:lpstr>
      <vt:lpstr>Sprint 6 BD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Geis, Lauren</cp:lastModifiedBy>
  <cp:revision/>
  <dcterms:created xsi:type="dcterms:W3CDTF">2020-08-04T20:06:25Z</dcterms:created>
  <dcterms:modified xsi:type="dcterms:W3CDTF">2025-03-15T20:57:16Z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0x010100EBC8E769B95B9144BBC7FDE12FBBB692</vt:lpwstr>
  </property>
  <property fmtid="{D5CDD505-2E9C-101B-9397-08002B2CF9AE}" pid="3" name="MediaServiceImageTags">
    <vt:lpwstr/>
  </property>
</Properties>
</file>