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420" tabRatio="500"/>
  </bookViews>
  <sheets>
    <sheet name="SINGLE-BUILDIN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1" l="1"/>
  <c r="B10" i="1"/>
  <c r="C11" i="1"/>
  <c r="C12" i="1"/>
  <c r="C13" i="1"/>
  <c r="C18" i="1"/>
  <c r="D9" i="1"/>
  <c r="D11" i="1"/>
  <c r="D12" i="1"/>
  <c r="D13" i="1"/>
  <c r="D18" i="1"/>
  <c r="E9" i="1"/>
  <c r="E11" i="1"/>
  <c r="E12" i="1"/>
  <c r="E13" i="1"/>
  <c r="E18" i="1"/>
  <c r="F9" i="1"/>
  <c r="F11" i="1"/>
  <c r="F12" i="1"/>
  <c r="F13" i="1"/>
  <c r="F18" i="1"/>
  <c r="B9" i="1"/>
  <c r="B11" i="1"/>
  <c r="B12" i="1"/>
  <c r="B13" i="1"/>
  <c r="B18" i="1"/>
  <c r="C14" i="1"/>
  <c r="D14" i="1"/>
  <c r="E14" i="1"/>
  <c r="F14" i="1"/>
  <c r="B14" i="1"/>
  <c r="C15" i="1"/>
  <c r="C16" i="1"/>
  <c r="D15" i="1"/>
  <c r="D16" i="1"/>
  <c r="E15" i="1"/>
  <c r="E16" i="1"/>
  <c r="F15" i="1"/>
  <c r="F16" i="1"/>
  <c r="B15" i="1"/>
  <c r="B16" i="1"/>
  <c r="B4" i="1"/>
</calcChain>
</file>

<file path=xl/sharedStrings.xml><?xml version="1.0" encoding="utf-8"?>
<sst xmlns="http://schemas.openxmlformats.org/spreadsheetml/2006/main" count="17" uniqueCount="17">
  <si>
    <t>Tav</t>
  </si>
  <si>
    <t>T</t>
  </si>
  <si>
    <t>Sa_ratios</t>
  </si>
  <si>
    <t>dy</t>
  </si>
  <si>
    <t>dcroof</t>
  </si>
  <si>
    <t>mu</t>
  </si>
  <si>
    <t>c</t>
  </si>
  <si>
    <t>R</t>
  </si>
  <si>
    <t>Cr50</t>
  </si>
  <si>
    <t>SaT50</t>
  </si>
  <si>
    <t>Gamma</t>
  </si>
  <si>
    <t>b</t>
  </si>
  <si>
    <t>sigma</t>
  </si>
  <si>
    <t>bTSa</t>
  </si>
  <si>
    <t>bthU</t>
  </si>
  <si>
    <t>BUILDING1</t>
  </si>
  <si>
    <t>log_mean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</si>
</sst>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0"/>
    <numFmt numFmtId="166" formatCode="0.000"/>
    <numFmt numFmtId="167" formatCode="0.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2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21" sqref="F21"/>
    </sheetView>
  </sheetViews>
  <sheetFormatPr baseColWidth="10" defaultRowHeight="15" x14ac:dyDescent="0"/>
  <cols>
    <col min="2" max="5" width="11.83203125" bestFit="1" customWidth="1"/>
    <col min="6" max="6" width="12.83203125" bestFit="1" customWidth="1"/>
  </cols>
  <sheetData>
    <row r="1" spans="1:6">
      <c r="A1" t="s">
        <v>15</v>
      </c>
    </row>
    <row r="2" spans="1:6">
      <c r="A2" t="s">
        <v>10</v>
      </c>
      <c r="B2">
        <v>1.292</v>
      </c>
    </row>
    <row r="3" spans="1:6">
      <c r="A3" t="s">
        <v>1</v>
      </c>
      <c r="B3">
        <v>1.6120000000000001</v>
      </c>
    </row>
    <row r="4" spans="1:6">
      <c r="A4" t="s">
        <v>0</v>
      </c>
      <c r="B4">
        <f>AVERAGE(B3,C3,D3)</f>
        <v>1.6120000000000001</v>
      </c>
    </row>
    <row r="5" spans="1:6">
      <c r="A5" t="s">
        <v>2</v>
      </c>
      <c r="B5">
        <v>1</v>
      </c>
    </row>
    <row r="6" spans="1:6">
      <c r="A6" t="s">
        <v>3</v>
      </c>
      <c r="B6">
        <v>3.6765261666666667E-2</v>
      </c>
      <c r="C6">
        <v>0.29044840199999999</v>
      </c>
      <c r="D6">
        <v>2133.2600000000002</v>
      </c>
    </row>
    <row r="7" spans="1:6">
      <c r="A7" t="s">
        <v>4</v>
      </c>
      <c r="B7" s="1">
        <v>7.8100000000000003E-2</v>
      </c>
      <c r="C7" s="1">
        <v>0.1323</v>
      </c>
      <c r="D7" s="1">
        <v>0.18690000000000001</v>
      </c>
      <c r="E7" s="1">
        <v>0.24479999999999999</v>
      </c>
      <c r="F7" s="1">
        <v>0.29039999999999999</v>
      </c>
    </row>
    <row r="8" spans="1:6">
      <c r="A8" t="s">
        <v>14</v>
      </c>
      <c r="B8">
        <v>0</v>
      </c>
      <c r="C8">
        <v>0</v>
      </c>
      <c r="D8">
        <v>0.1</v>
      </c>
      <c r="E8">
        <v>0.2</v>
      </c>
      <c r="F8">
        <v>0.3</v>
      </c>
    </row>
    <row r="9" spans="1:6">
      <c r="A9" t="s">
        <v>5</v>
      </c>
      <c r="B9" s="5">
        <f>B7/$B$6</f>
        <v>2.124287886431925</v>
      </c>
      <c r="C9" s="5">
        <f>C7/$B$6</f>
        <v>3.59850560019134</v>
      </c>
      <c r="D9" s="5">
        <f>D7/$B$6</f>
        <v>5.0836031494766551</v>
      </c>
      <c r="E9" s="5">
        <f>E7/$B$6</f>
        <v>6.6584593418506426</v>
      </c>
      <c r="F9" s="5">
        <f>F7/$B$6</f>
        <v>7.8987605918032129</v>
      </c>
    </row>
    <row r="10" spans="1:6">
      <c r="A10" t="s">
        <v>6</v>
      </c>
      <c r="B10" s="6">
        <f>79.12*B3^1.98</f>
        <v>203.64279672289135</v>
      </c>
    </row>
    <row r="11" spans="1:6">
      <c r="A11" t="s">
        <v>7</v>
      </c>
      <c r="B11" s="4">
        <f>MAX(1.00001,0.425*(1-$B10+SQRT($B10^2+2*$B10*(2*B9-1)+1)))</f>
        <v>1.7958319320318785</v>
      </c>
      <c r="C11" s="4">
        <f t="shared" ref="C11:F11" si="0">MAX(1.00001,0.425*(1-$B10+SQRT($B10^2+2*$B10*(2*C9-1)+1)))</f>
        <v>3.0208445988052604</v>
      </c>
      <c r="D11" s="4">
        <f t="shared" si="0"/>
        <v>4.2381079250319527</v>
      </c>
      <c r="E11" s="4">
        <f t="shared" si="0"/>
        <v>5.5112783104916137</v>
      </c>
      <c r="F11" s="4">
        <f t="shared" si="0"/>
        <v>6.5016646037909007</v>
      </c>
    </row>
    <row r="12" spans="1:6">
      <c r="A12" t="s">
        <v>8</v>
      </c>
      <c r="B12" s="2">
        <f>1+(B11-1)/$B10</f>
        <v>1.0039079797804722</v>
      </c>
      <c r="C12" s="2">
        <f t="shared" ref="C12:F12" si="1">1+(C11-1)/$B10</f>
        <v>1.0099234769475061</v>
      </c>
      <c r="D12" s="2">
        <f t="shared" si="1"/>
        <v>1.0159009205193652</v>
      </c>
      <c r="E12" s="2">
        <f t="shared" si="1"/>
        <v>1.0221528990128257</v>
      </c>
      <c r="F12" s="2">
        <f t="shared" si="1"/>
        <v>1.0270162494933583</v>
      </c>
    </row>
    <row r="13" spans="1:6">
      <c r="A13" t="s">
        <v>9</v>
      </c>
      <c r="B13" s="4">
        <f>4*PI()^2/(9.81*$B2*B12*$B3^2)*B7</f>
        <v>9.3251380163353895E-2</v>
      </c>
      <c r="C13" s="4">
        <f>4*PI()^2/(9.81*$B2*C12*$B3^2)*C7</f>
        <v>0.15702525844896112</v>
      </c>
      <c r="D13" s="4">
        <f>4*PI()^2/(9.81*$B2*D12*$B3^2)*D7</f>
        <v>0.22052411521174251</v>
      </c>
      <c r="E13" s="4">
        <f>4*PI()^2/(9.81*$B2*E12*$B3^2)*E7</f>
        <v>0.28707388685506746</v>
      </c>
      <c r="F13" s="4">
        <f>4*PI()^2/(9.81*$B2*F12*$B3^2)*F7</f>
        <v>0.33893579547023117</v>
      </c>
    </row>
    <row r="14" spans="1:6">
      <c r="A14" t="s">
        <v>11</v>
      </c>
      <c r="B14" s="4">
        <f>1+(LN(B12)/LN(B11))</f>
        <v>1.0066619540084862</v>
      </c>
      <c r="C14" s="4">
        <f t="shared" ref="C14:F14" si="2">1+(LN(C12)/LN(C11))</f>
        <v>1.0089319194208031</v>
      </c>
      <c r="D14" s="4">
        <f t="shared" si="2"/>
        <v>1.0109242021528921</v>
      </c>
      <c r="E14" s="4">
        <f t="shared" si="2"/>
        <v>1.0128375509455829</v>
      </c>
      <c r="F14" s="4">
        <f t="shared" si="2"/>
        <v>1.0142398097376328</v>
      </c>
    </row>
    <row r="15" spans="1:6">
      <c r="A15" t="s">
        <v>12</v>
      </c>
      <c r="B15" s="3">
        <f>1.957*(1/5.876+1/(($B3+0.1)*11.749))*(1-EXP(-0.739*(B11-1)))</f>
        <v>0.19134350617986204</v>
      </c>
      <c r="C15" s="3">
        <f t="shared" ref="C15:F15" si="3">1.957*(1/5.876+1/(($B3+0.1)*11.749))*(1-EXP(-0.739*(C11-1)))</f>
        <v>0.33368561067790548</v>
      </c>
      <c r="D15" s="3">
        <f t="shared" si="3"/>
        <v>0.39102807395683359</v>
      </c>
      <c r="E15" s="3">
        <f t="shared" si="3"/>
        <v>0.41499933247059884</v>
      </c>
      <c r="F15" s="3">
        <f t="shared" si="3"/>
        <v>0.42296312296094896</v>
      </c>
    </row>
    <row r="16" spans="1:6">
      <c r="A16" t="s">
        <v>13</v>
      </c>
      <c r="B16" s="3">
        <f>SQRT(B15^2+B8^2)/B14</f>
        <v>0.19007722047897024</v>
      </c>
      <c r="C16" s="3">
        <f t="shared" ref="C16:F16" si="4">SQRT(C15^2+C8^2)/C14</f>
        <v>0.33073154318426579</v>
      </c>
      <c r="D16" s="3">
        <f t="shared" si="4"/>
        <v>0.39925088428187744</v>
      </c>
      <c r="E16" s="3">
        <f t="shared" si="4"/>
        <v>0.45483922387190295</v>
      </c>
      <c r="F16" s="3">
        <f t="shared" si="4"/>
        <v>0.5112731362966545</v>
      </c>
    </row>
    <row r="18" spans="1:6">
      <c r="A18" t="s">
        <v>16</v>
      </c>
      <c r="B18">
        <f>LN(B13)</f>
        <v>-2.3724564198883429</v>
      </c>
      <c r="C18">
        <f t="shared" ref="C18:F18" si="5">LN(C13)</f>
        <v>-1.8513486047334078</v>
      </c>
      <c r="D18">
        <f t="shared" si="5"/>
        <v>-1.511748224035617</v>
      </c>
      <c r="E18">
        <f t="shared" si="5"/>
        <v>-1.248015650867879</v>
      </c>
      <c r="F18">
        <f t="shared" si="5"/>
        <v>-1.0819445834320984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SINGLE-BUILDING</vt:lpstr>
    </vt:vector>
  </TitlesOfParts>
  <Company>GEM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Casotto</dc:creator>
  <cp:lastModifiedBy>Chiara Casotto</cp:lastModifiedBy>
  <dcterms:created xsi:type="dcterms:W3CDTF">2014-09-17T08:52:16Z</dcterms:created>
  <dcterms:modified xsi:type="dcterms:W3CDTF">2014-10-01T15:14:20Z</dcterms:modified>
</cp:coreProperties>
</file>