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Univer_study\4_semestr\AD\"/>
    </mc:Choice>
  </mc:AlternateContent>
  <xr:revisionPtr revIDLastSave="0" documentId="13_ncr:1_{239A8070-EF88-45B3-80AE-4C239600B3F2}" xr6:coauthVersionLast="46" xr6:coauthVersionMax="46" xr10:uidLastSave="{00000000-0000-0000-0000-000000000000}"/>
  <bookViews>
    <workbookView xWindow="3810" yWindow="3810" windowWidth="21600" windowHeight="11385" activeTab="2" xr2:uid="{00000000-000D-0000-FFFF-FFFF00000000}"/>
  </bookViews>
  <sheets>
    <sheet name="4_Практ_1_часть" sheetId="1" r:id="rId1"/>
    <sheet name="4_Практ_2_часть" sheetId="2" r:id="rId2"/>
    <sheet name="5_Практ_1_часть" sheetId="3" r:id="rId3"/>
    <sheet name="5_Практ_2_часть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5" i="4" l="1"/>
  <c r="B6" i="4"/>
  <c r="B7" i="4" s="1"/>
  <c r="B9" i="3" l="1"/>
  <c r="B8" i="3"/>
  <c r="B11" i="3" s="1"/>
  <c r="B12" i="3" s="1"/>
  <c r="B13" i="3" s="1"/>
  <c r="B8" i="2"/>
  <c r="B10" i="2" s="1"/>
  <c r="B7" i="2"/>
  <c r="B9" i="2" s="1"/>
  <c r="D7" i="1"/>
  <c r="D6" i="1"/>
  <c r="B10" i="3" l="1"/>
  <c r="B7" i="3"/>
  <c r="D5" i="1"/>
  <c r="D4" i="1"/>
  <c r="D3" i="1"/>
  <c r="D2" i="1"/>
</calcChain>
</file>

<file path=xl/sharedStrings.xml><?xml version="1.0" encoding="utf-8"?>
<sst xmlns="http://schemas.openxmlformats.org/spreadsheetml/2006/main" count="37" uniqueCount="30">
  <si>
    <t>Данные</t>
  </si>
  <si>
    <t>n</t>
  </si>
  <si>
    <t>выб ср</t>
  </si>
  <si>
    <t>откл ошибки</t>
  </si>
  <si>
    <t>y=</t>
  </si>
  <si>
    <t>квантиль</t>
  </si>
  <si>
    <t>левая граница</t>
  </si>
  <si>
    <t>правая граница</t>
  </si>
  <si>
    <t>s^2</t>
  </si>
  <si>
    <t>xи левая</t>
  </si>
  <si>
    <t>xи правая</t>
  </si>
  <si>
    <t>Условие</t>
  </si>
  <si>
    <t>Решение</t>
  </si>
  <si>
    <t>ур.знач.</t>
  </si>
  <si>
    <t>Предположение</t>
  </si>
  <si>
    <t>Среднее</t>
  </si>
  <si>
    <t>Сигма</t>
  </si>
  <si>
    <t>H1</t>
  </si>
  <si>
    <t>H0</t>
  </si>
  <si>
    <t>статистика</t>
  </si>
  <si>
    <t>критическое</t>
  </si>
  <si>
    <t>прав.стор.</t>
  </si>
  <si>
    <t>лев.стор.</t>
  </si>
  <si>
    <t>двустор.</t>
  </si>
  <si>
    <t>H0 (p-value)</t>
  </si>
  <si>
    <t>Двустороння</t>
  </si>
  <si>
    <t>α</t>
  </si>
  <si>
    <t>σ^2</t>
  </si>
  <si>
    <t>хи2 набл.</t>
  </si>
  <si>
    <t>хи2 крит.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</si>
</sst>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36F9FC24-2926-442F-BD73-359664B4B0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20" sqref="F20"/>
    </sheetView>
  </sheetViews>
  <sheetFormatPr defaultRowHeight="15" x14ac:dyDescent="0.25"/>
  <cols>
    <col min="3" max="3" width="14.140625" bestFit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>
        <v>125</v>
      </c>
      <c r="C2" t="s">
        <v>1</v>
      </c>
      <c r="D2">
        <f>COUNT(A2:A11)</f>
        <v>10</v>
      </c>
    </row>
    <row r="3" spans="1:10" x14ac:dyDescent="0.25">
      <c r="A3" s="1">
        <v>78</v>
      </c>
      <c r="C3" t="s">
        <v>2</v>
      </c>
      <c r="D3">
        <f>AVERAGE(A2:A11)</f>
        <v>98.2</v>
      </c>
    </row>
    <row r="4" spans="1:10" x14ac:dyDescent="0.25">
      <c r="A4" s="1">
        <v>102</v>
      </c>
      <c r="C4" t="s">
        <v>3</v>
      </c>
      <c r="D4">
        <f>_xlfn.STDEV.S(A2:A11)</f>
        <v>32.144811228079867</v>
      </c>
    </row>
    <row r="5" spans="1:10" x14ac:dyDescent="0.25">
      <c r="A5" s="1">
        <v>140</v>
      </c>
      <c r="C5" t="s">
        <v>5</v>
      </c>
      <c r="D5">
        <f>_xlfn.T.INV.2T(1-I5,D2-1)</f>
        <v>2.2621571627982049</v>
      </c>
      <c r="H5" t="s">
        <v>4</v>
      </c>
      <c r="I5">
        <v>0.95</v>
      </c>
    </row>
    <row r="6" spans="1:10" x14ac:dyDescent="0.25">
      <c r="A6" s="1">
        <v>90</v>
      </c>
      <c r="C6" t="s">
        <v>6</v>
      </c>
      <c r="D6">
        <f>D3-D5*D4/SQRT(D2)</f>
        <v>75.204987296869703</v>
      </c>
    </row>
    <row r="7" spans="1:10" x14ac:dyDescent="0.25">
      <c r="A7" s="1">
        <v>45</v>
      </c>
      <c r="C7" t="s">
        <v>7</v>
      </c>
      <c r="D7">
        <f>D3+D5*D4/SQRT(D2)</f>
        <v>121.1950127031303</v>
      </c>
    </row>
    <row r="8" spans="1:10" x14ac:dyDescent="0.25">
      <c r="A8" s="1">
        <v>50</v>
      </c>
    </row>
    <row r="9" spans="1:10" x14ac:dyDescent="0.25">
      <c r="A9" s="1">
        <v>125</v>
      </c>
    </row>
    <row r="10" spans="1:10" x14ac:dyDescent="0.25">
      <c r="A10" s="1">
        <v>115</v>
      </c>
    </row>
    <row r="11" spans="1:10" x14ac:dyDescent="0.25">
      <c r="A11" s="1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98AE-C6C7-4D63-86E3-199ACA5EA48A}">
  <dimension ref="A2:B10"/>
  <sheetViews>
    <sheetView workbookViewId="0">
      <selection activeCell="F15" sqref="F15"/>
    </sheetView>
  </sheetViews>
  <sheetFormatPr defaultRowHeight="15" x14ac:dyDescent="0.25"/>
  <cols>
    <col min="1" max="1" width="15.140625" bestFit="1" customWidth="1"/>
  </cols>
  <sheetData>
    <row r="2" spans="1:2" x14ac:dyDescent="0.25">
      <c r="A2" s="4" t="s">
        <v>11</v>
      </c>
      <c r="B2" s="4"/>
    </row>
    <row r="3" spans="1:2" x14ac:dyDescent="0.25">
      <c r="A3" t="s">
        <v>8</v>
      </c>
      <c r="B3">
        <v>9.34</v>
      </c>
    </row>
    <row r="4" spans="1:2" x14ac:dyDescent="0.25">
      <c r="A4" t="s">
        <v>1</v>
      </c>
      <c r="B4">
        <v>40</v>
      </c>
    </row>
    <row r="6" spans="1:2" x14ac:dyDescent="0.25">
      <c r="A6" s="4" t="s">
        <v>12</v>
      </c>
      <c r="B6" s="4"/>
    </row>
    <row r="7" spans="1:2" x14ac:dyDescent="0.25">
      <c r="A7" t="s">
        <v>9</v>
      </c>
      <c r="B7">
        <f>_xlfn.CHISQ.INV((1+0.98)/2,B4-1)</f>
        <v>62.428121016184875</v>
      </c>
    </row>
    <row r="8" spans="1:2" x14ac:dyDescent="0.25">
      <c r="A8" t="s">
        <v>10</v>
      </c>
      <c r="B8">
        <f>_xlfn.CHISQ.INV((1-0.98)/2,B4-1)</f>
        <v>21.426163064945918</v>
      </c>
    </row>
    <row r="9" spans="1:2" x14ac:dyDescent="0.25">
      <c r="A9" t="s">
        <v>6</v>
      </c>
      <c r="B9">
        <f>((B4-1)*B3)/B7</f>
        <v>5.8348704729646332</v>
      </c>
    </row>
    <row r="10" spans="1:2" x14ac:dyDescent="0.25">
      <c r="A10" t="s">
        <v>7</v>
      </c>
      <c r="B10">
        <f>((B4-1)*B3)/B8</f>
        <v>17.000710715020382</v>
      </c>
    </row>
  </sheetData>
  <mergeCells count="2">
    <mergeCell ref="A2:B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E6A3-C3A7-4AF2-A9B0-2A39ECA95E14}">
  <dimension ref="A1:C13"/>
  <sheetViews>
    <sheetView tabSelected="1" workbookViewId="0">
      <selection activeCell="F16" sqref="F16"/>
    </sheetView>
  </sheetViews>
  <sheetFormatPr defaultRowHeight="15" x14ac:dyDescent="0.25"/>
  <cols>
    <col min="1" max="1" width="16.42578125" bestFit="1" customWidth="1"/>
    <col min="2" max="2" width="13.28515625" bestFit="1" customWidth="1"/>
  </cols>
  <sheetData>
    <row r="1" spans="1:3" x14ac:dyDescent="0.25">
      <c r="A1" t="s">
        <v>13</v>
      </c>
      <c r="B1">
        <v>0.01</v>
      </c>
    </row>
    <row r="2" spans="1:3" x14ac:dyDescent="0.25">
      <c r="A2" t="s">
        <v>14</v>
      </c>
      <c r="B2">
        <v>325</v>
      </c>
    </row>
    <row r="3" spans="1:3" x14ac:dyDescent="0.25">
      <c r="A3" t="s">
        <v>15</v>
      </c>
      <c r="B3">
        <v>323.8</v>
      </c>
    </row>
    <row r="4" spans="1:3" x14ac:dyDescent="0.25">
      <c r="A4" t="s">
        <v>16</v>
      </c>
      <c r="B4">
        <v>11.941000000000001</v>
      </c>
      <c r="C4">
        <f>SQRT(B2)</f>
        <v>18.027756377319946</v>
      </c>
    </row>
    <row r="5" spans="1:3" x14ac:dyDescent="0.25">
      <c r="A5" t="s">
        <v>1</v>
      </c>
      <c r="B5">
        <v>25</v>
      </c>
    </row>
    <row r="6" spans="1:3" x14ac:dyDescent="0.25">
      <c r="A6" t="s">
        <v>17</v>
      </c>
      <c r="B6" t="s">
        <v>25</v>
      </c>
    </row>
    <row r="7" spans="1:3" x14ac:dyDescent="0.25">
      <c r="A7" t="s">
        <v>18</v>
      </c>
      <c r="B7" t="str">
        <f>IF(ABS(B8)&lt;B9,"Принимается","Отклоняется")</f>
        <v>Принимается</v>
      </c>
    </row>
    <row r="8" spans="1:3" x14ac:dyDescent="0.25">
      <c r="A8" t="s">
        <v>19</v>
      </c>
      <c r="B8">
        <f>(B3-B2)*SQRT(B5)/B4</f>
        <v>-0.50247047985930349</v>
      </c>
    </row>
    <row r="9" spans="1:3" x14ac:dyDescent="0.25">
      <c r="A9" t="s">
        <v>20</v>
      </c>
      <c r="B9">
        <f>_xlfn.NORM.S.INV(1-B1/2)</f>
        <v>2.5758293035488999</v>
      </c>
    </row>
    <row r="10" spans="1:3" x14ac:dyDescent="0.25">
      <c r="A10" t="s">
        <v>21</v>
      </c>
      <c r="B10">
        <f>1-_xlfn.NORM.S.DIST(B8,TRUE)</f>
        <v>0.69233169372263825</v>
      </c>
    </row>
    <row r="11" spans="1:3" x14ac:dyDescent="0.25">
      <c r="A11" t="s">
        <v>22</v>
      </c>
      <c r="B11">
        <f>_xlfn.NORM.S.DIST(B8,TRUE)</f>
        <v>0.30766830627736169</v>
      </c>
    </row>
    <row r="12" spans="1:3" x14ac:dyDescent="0.25">
      <c r="A12" t="s">
        <v>23</v>
      </c>
      <c r="B12">
        <f>2*B11</f>
        <v>0.61533661255472338</v>
      </c>
    </row>
    <row r="13" spans="1:3" x14ac:dyDescent="0.25">
      <c r="A13" t="s">
        <v>24</v>
      </c>
      <c r="B13" t="str">
        <f>IF(B12&gt;B1,"Принимается","Отклоняется")</f>
        <v>Принимается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8E60-34A6-4CF2-91F3-30B6604EC289}">
  <dimension ref="A1:B7"/>
  <sheetViews>
    <sheetView workbookViewId="0">
      <selection activeCell="A8" sqref="A8"/>
    </sheetView>
  </sheetViews>
  <sheetFormatPr defaultRowHeight="15" x14ac:dyDescent="0.25"/>
  <cols>
    <col min="1" max="1" width="16.42578125" bestFit="1" customWidth="1"/>
    <col min="2" max="2" width="12.7109375" bestFit="1" customWidth="1"/>
  </cols>
  <sheetData>
    <row r="1" spans="1:2" x14ac:dyDescent="0.25">
      <c r="A1" s="3" t="s">
        <v>26</v>
      </c>
      <c r="B1" s="2">
        <v>0.05</v>
      </c>
    </row>
    <row r="2" spans="1:2" x14ac:dyDescent="0.25">
      <c r="A2" s="3" t="s">
        <v>8</v>
      </c>
      <c r="B2" s="2">
        <v>26</v>
      </c>
    </row>
    <row r="3" spans="1:2" x14ac:dyDescent="0.25">
      <c r="A3" s="3" t="s">
        <v>27</v>
      </c>
      <c r="B3" s="2">
        <v>20</v>
      </c>
    </row>
    <row r="4" spans="1:2" x14ac:dyDescent="0.25">
      <c r="A4" s="3" t="s">
        <v>1</v>
      </c>
      <c r="B4" s="2">
        <v>15</v>
      </c>
    </row>
    <row r="5" spans="1:2" x14ac:dyDescent="0.25">
      <c r="A5" s="3" t="s">
        <v>28</v>
      </c>
      <c r="B5" s="2">
        <f>(B4-1)*B2/B3</f>
        <v>18.2</v>
      </c>
    </row>
    <row r="6" spans="1:2" x14ac:dyDescent="0.25">
      <c r="A6" s="3" t="s">
        <v>29</v>
      </c>
      <c r="B6" s="2">
        <f>_xlfn.CHISQ.INV.RT(B1,B4-1)</f>
        <v>23.68479130484058</v>
      </c>
    </row>
    <row r="7" spans="1:2" x14ac:dyDescent="0.25">
      <c r="A7" s="3" t="s">
        <v>18</v>
      </c>
      <c r="B7" s="2" t="str">
        <f>IF(B5&lt;B6,"Принимается","Отклоняется")</f>
        <v>Принимается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4_Практ_1_часть</vt:lpstr>
      <vt:lpstr>4_Практ_2_часть</vt:lpstr>
      <vt:lpstr>5_Практ_1_часть</vt:lpstr>
      <vt:lpstr>5_Практ_2_часть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 .</dc:creator>
  <cp:lastModifiedBy>Genna .</cp:lastModifiedBy>
  <dcterms:created xsi:type="dcterms:W3CDTF">2015-06-05T18:17:20Z</dcterms:created>
  <dcterms:modified xsi:type="dcterms:W3CDTF">2021-05-27T12:03:24Z</dcterms:modified>
</cp:coreProperties>
</file>