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I:\Study\Univer_git\4_semestr\Excel\"/>
    </mc:Choice>
  </mc:AlternateContent>
  <xr:revisionPtr revIDLastSave="0" documentId="13_ncr:1_{DE8D31FD-9F7F-4981-9998-F7A5914EF8BD}" xr6:coauthVersionLast="46" xr6:coauthVersionMax="46" xr10:uidLastSave="{00000000-0000-0000-0000-000000000000}"/>
  <bookViews>
    <workbookView xWindow="-120" yWindow="-120" windowWidth="29040" windowHeight="16440" tabRatio="890" activeTab="2" xr2:uid="{00000000-000D-0000-FFFF-FFFF00000000}"/>
  </bookViews>
  <sheets>
    <sheet name="Original" sheetId="1" r:id="rId1"/>
    <sheet name="Зад.1-2" sheetId="5" r:id="rId2"/>
    <sheet name="Подсчет выбросов" sheetId="6" r:id="rId3"/>
    <sheet name="Зад 8 с выбросами" sheetId="7" r:id="rId4"/>
    <sheet name="Зад 3 и 8 без выбросов" sheetId="9" r:id="rId5"/>
    <sheet name="Зад. 4" sheetId="10" r:id="rId6"/>
    <sheet name="Зад. 5" sheetId="11" r:id="rId7"/>
    <sheet name="Зад.6" sheetId="12" r:id="rId8"/>
    <sheet name="Зад.7" sheetId="13" r:id="rId9"/>
    <sheet name="Зад. 9" sheetId="14" r:id="rId10"/>
    <sheet name="Зад. 10" sheetId="15" r:id="rId11"/>
    <sheet name="Зад. 11" sheetId="17" r:id="rId12"/>
  </sheets>
  <definedNames>
    <definedName name="_xlchart.v1.0" hidden="1">'Зад 8 с выбросами'!$D$2</definedName>
    <definedName name="_xlchart.v1.1" hidden="1">'Зад 8 с выбросами'!$D$3:$D$334</definedName>
    <definedName name="_xlchart.v1.2" hidden="1">'Зад 8 с выбросами'!$B$2:$B$334</definedName>
    <definedName name="_xlchart.v1.3" hidden="1">'Зад 8 с выбросами'!$C$2:$C$334</definedName>
    <definedName name="_xlchart.v1.4" hidden="1">'Зад 3 и 8 без выбросов'!$C$2:$C$311</definedName>
    <definedName name="_xlchart.v1.5" hidden="1">'Зад 3 и 8 без выбросов'!$D$3:$D$311</definedName>
    <definedName name="_xlchart.v1.6" hidden="1">'Зад 3 и 8 без выбросов'!$B$2:$B$311</definedName>
    <definedName name="_xlnm._FilterDatabase" localSheetId="4" hidden="1">'Зад 3 и 8 без выбросов'!$A$1:$H$311</definedName>
    <definedName name="_xlnm._FilterDatabase" localSheetId="3" hidden="1">'Зад 8 с выбросами'!$A$1:$H$334</definedName>
    <definedName name="_xlnm._FilterDatabase" localSheetId="2" hidden="1">'Подсчет выбросов'!$A$1:$H$334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17" l="1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51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26" i="17"/>
  <c r="K5" i="17"/>
  <c r="M15" i="17" s="1"/>
  <c r="L70" i="17"/>
  <c r="L86" i="17"/>
  <c r="L102" i="17"/>
  <c r="L118" i="17"/>
  <c r="L134" i="17"/>
  <c r="L150" i="17"/>
  <c r="L166" i="17"/>
  <c r="L182" i="17"/>
  <c r="L198" i="17"/>
  <c r="L214" i="17"/>
  <c r="K4" i="17"/>
  <c r="L7" i="17" s="1"/>
  <c r="F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L278" i="17" l="1"/>
  <c r="L22" i="17"/>
  <c r="L54" i="17"/>
  <c r="L38" i="17"/>
  <c r="L262" i="17"/>
  <c r="L6" i="17"/>
  <c r="L294" i="17"/>
  <c r="L246" i="17"/>
  <c r="L230" i="17"/>
  <c r="L245" i="17"/>
  <c r="L85" i="17"/>
  <c r="L276" i="17"/>
  <c r="L100" i="17"/>
  <c r="L275" i="17"/>
  <c r="L99" i="17"/>
  <c r="L290" i="17"/>
  <c r="L194" i="17"/>
  <c r="L130" i="17"/>
  <c r="L18" i="17"/>
  <c r="L241" i="17"/>
  <c r="L129" i="17"/>
  <c r="L256" i="17"/>
  <c r="L112" i="17"/>
  <c r="L287" i="17"/>
  <c r="L191" i="17"/>
  <c r="L63" i="17"/>
  <c r="L286" i="17"/>
  <c r="L270" i="17"/>
  <c r="L254" i="17"/>
  <c r="L238" i="17"/>
  <c r="L222" i="17"/>
  <c r="L206" i="17"/>
  <c r="L190" i="17"/>
  <c r="L174" i="17"/>
  <c r="L158" i="17"/>
  <c r="L142" i="17"/>
  <c r="L126" i="17"/>
  <c r="L110" i="17"/>
  <c r="L94" i="17"/>
  <c r="L78" i="17"/>
  <c r="L62" i="17"/>
  <c r="L46" i="17"/>
  <c r="L30" i="17"/>
  <c r="L14" i="17"/>
  <c r="L293" i="17"/>
  <c r="L181" i="17"/>
  <c r="L53" i="17"/>
  <c r="L228" i="17"/>
  <c r="L116" i="17"/>
  <c r="L291" i="17"/>
  <c r="L131" i="17"/>
  <c r="L274" i="17"/>
  <c r="L162" i="17"/>
  <c r="L66" i="17"/>
  <c r="L177" i="17"/>
  <c r="L33" i="17"/>
  <c r="L272" i="17"/>
  <c r="L160" i="17"/>
  <c r="L64" i="17"/>
  <c r="L239" i="17"/>
  <c r="L127" i="17"/>
  <c r="L79" i="17"/>
  <c r="L301" i="17"/>
  <c r="L285" i="17"/>
  <c r="L269" i="17"/>
  <c r="L253" i="17"/>
  <c r="L237" i="17"/>
  <c r="L221" i="17"/>
  <c r="L205" i="17"/>
  <c r="L189" i="17"/>
  <c r="L173" i="17"/>
  <c r="L157" i="17"/>
  <c r="L141" i="17"/>
  <c r="L125" i="17"/>
  <c r="L109" i="17"/>
  <c r="L93" i="17"/>
  <c r="L77" i="17"/>
  <c r="L61" i="17"/>
  <c r="L45" i="17"/>
  <c r="L29" i="17"/>
  <c r="L13" i="17"/>
  <c r="L213" i="17"/>
  <c r="L101" i="17"/>
  <c r="L260" i="17"/>
  <c r="L148" i="17"/>
  <c r="L52" i="17"/>
  <c r="L227" i="17"/>
  <c r="L163" i="17"/>
  <c r="L35" i="17"/>
  <c r="L242" i="17"/>
  <c r="L146" i="17"/>
  <c r="L50" i="17"/>
  <c r="L289" i="17"/>
  <c r="L193" i="17"/>
  <c r="L97" i="17"/>
  <c r="L192" i="17"/>
  <c r="L96" i="17"/>
  <c r="L16" i="17"/>
  <c r="L223" i="17"/>
  <c r="L111" i="17"/>
  <c r="L15" i="17"/>
  <c r="L300" i="17"/>
  <c r="L284" i="17"/>
  <c r="L268" i="17"/>
  <c r="L252" i="17"/>
  <c r="L236" i="17"/>
  <c r="L220" i="17"/>
  <c r="L204" i="17"/>
  <c r="L188" i="17"/>
  <c r="L172" i="17"/>
  <c r="L156" i="17"/>
  <c r="L140" i="17"/>
  <c r="L124" i="17"/>
  <c r="L108" i="17"/>
  <c r="L92" i="17"/>
  <c r="L76" i="17"/>
  <c r="L60" i="17"/>
  <c r="L44" i="17"/>
  <c r="L28" i="17"/>
  <c r="L12" i="17"/>
  <c r="L229" i="17"/>
  <c r="L69" i="17"/>
  <c r="L2" i="17"/>
  <c r="L164" i="17"/>
  <c r="L20" i="17"/>
  <c r="L243" i="17"/>
  <c r="L67" i="17"/>
  <c r="L257" i="17"/>
  <c r="L161" i="17"/>
  <c r="L65" i="17"/>
  <c r="L240" i="17"/>
  <c r="L128" i="17"/>
  <c r="L48" i="17"/>
  <c r="L271" i="17"/>
  <c r="L175" i="17"/>
  <c r="L31" i="17"/>
  <c r="L299" i="17"/>
  <c r="L283" i="17"/>
  <c r="L267" i="17"/>
  <c r="L251" i="17"/>
  <c r="L235" i="17"/>
  <c r="L219" i="17"/>
  <c r="L203" i="17"/>
  <c r="L187" i="17"/>
  <c r="L171" i="17"/>
  <c r="L155" i="17"/>
  <c r="L139" i="17"/>
  <c r="L123" i="17"/>
  <c r="L107" i="17"/>
  <c r="L91" i="17"/>
  <c r="L75" i="17"/>
  <c r="L59" i="17"/>
  <c r="L43" i="17"/>
  <c r="L27" i="17"/>
  <c r="L11" i="17"/>
  <c r="L277" i="17"/>
  <c r="L149" i="17"/>
  <c r="L21" i="17"/>
  <c r="L292" i="17"/>
  <c r="L180" i="17"/>
  <c r="L68" i="17"/>
  <c r="L259" i="17"/>
  <c r="L147" i="17"/>
  <c r="L3" i="17"/>
  <c r="L226" i="17"/>
  <c r="L98" i="17"/>
  <c r="L273" i="17"/>
  <c r="L145" i="17"/>
  <c r="L49" i="17"/>
  <c r="L288" i="17"/>
  <c r="L144" i="17"/>
  <c r="L32" i="17"/>
  <c r="L255" i="17"/>
  <c r="L143" i="17"/>
  <c r="L47" i="17"/>
  <c r="L298" i="17"/>
  <c r="L282" i="17"/>
  <c r="L266" i="17"/>
  <c r="L250" i="17"/>
  <c r="L234" i="17"/>
  <c r="L218" i="17"/>
  <c r="L202" i="17"/>
  <c r="L186" i="17"/>
  <c r="L170" i="17"/>
  <c r="L154" i="17"/>
  <c r="L138" i="17"/>
  <c r="L122" i="17"/>
  <c r="L106" i="17"/>
  <c r="L90" i="17"/>
  <c r="L74" i="17"/>
  <c r="L58" i="17"/>
  <c r="L42" i="17"/>
  <c r="L26" i="17"/>
  <c r="L10" i="17"/>
  <c r="L133" i="17"/>
  <c r="L196" i="17"/>
  <c r="L84" i="17"/>
  <c r="L211" i="17"/>
  <c r="L83" i="17"/>
  <c r="L210" i="17"/>
  <c r="L82" i="17"/>
  <c r="L113" i="17"/>
  <c r="L224" i="17"/>
  <c r="L80" i="17"/>
  <c r="L207" i="17"/>
  <c r="L95" i="17"/>
  <c r="L297" i="17"/>
  <c r="L281" i="17"/>
  <c r="L265" i="17"/>
  <c r="L249" i="17"/>
  <c r="L233" i="17"/>
  <c r="L217" i="17"/>
  <c r="L201" i="17"/>
  <c r="L185" i="17"/>
  <c r="L169" i="17"/>
  <c r="L153" i="17"/>
  <c r="L137" i="17"/>
  <c r="L121" i="17"/>
  <c r="L105" i="17"/>
  <c r="L89" i="17"/>
  <c r="L73" i="17"/>
  <c r="L57" i="17"/>
  <c r="L41" i="17"/>
  <c r="L25" i="17"/>
  <c r="L9" i="17"/>
  <c r="L197" i="17"/>
  <c r="L117" i="17"/>
  <c r="L5" i="17"/>
  <c r="L212" i="17"/>
  <c r="L36" i="17"/>
  <c r="L195" i="17"/>
  <c r="L51" i="17"/>
  <c r="L258" i="17"/>
  <c r="L114" i="17"/>
  <c r="L209" i="17"/>
  <c r="L17" i="17"/>
  <c r="L176" i="17"/>
  <c r="L296" i="17"/>
  <c r="L264" i="17"/>
  <c r="L248" i="17"/>
  <c r="L232" i="17"/>
  <c r="L216" i="17"/>
  <c r="L200" i="17"/>
  <c r="L184" i="17"/>
  <c r="L168" i="17"/>
  <c r="L152" i="17"/>
  <c r="L136" i="17"/>
  <c r="L120" i="17"/>
  <c r="L104" i="17"/>
  <c r="L88" i="17"/>
  <c r="L72" i="17"/>
  <c r="L56" i="17"/>
  <c r="L40" i="17"/>
  <c r="L24" i="17"/>
  <c r="L8" i="17"/>
  <c r="L261" i="17"/>
  <c r="L165" i="17"/>
  <c r="L37" i="17"/>
  <c r="L244" i="17"/>
  <c r="L132" i="17"/>
  <c r="L4" i="17"/>
  <c r="L179" i="17"/>
  <c r="L115" i="17"/>
  <c r="L19" i="17"/>
  <c r="L178" i="17"/>
  <c r="L34" i="17"/>
  <c r="L225" i="17"/>
  <c r="L81" i="17"/>
  <c r="L208" i="17"/>
  <c r="L159" i="17"/>
  <c r="L280" i="17"/>
  <c r="L295" i="17"/>
  <c r="L279" i="17"/>
  <c r="L263" i="17"/>
  <c r="L247" i="17"/>
  <c r="L231" i="17"/>
  <c r="L215" i="17"/>
  <c r="L199" i="17"/>
  <c r="L183" i="17"/>
  <c r="L167" i="17"/>
  <c r="L151" i="17"/>
  <c r="L135" i="17"/>
  <c r="L119" i="17"/>
  <c r="L103" i="17"/>
  <c r="L87" i="17"/>
  <c r="L71" i="17"/>
  <c r="L55" i="17"/>
  <c r="L39" i="17"/>
  <c r="L23" i="17"/>
  <c r="M233" i="17"/>
  <c r="M187" i="17"/>
  <c r="M13" i="17"/>
  <c r="M186" i="17"/>
  <c r="M58" i="17"/>
  <c r="M139" i="17"/>
  <c r="M138" i="17"/>
  <c r="M45" i="17"/>
  <c r="M299" i="17"/>
  <c r="M170" i="17"/>
  <c r="M251" i="17"/>
  <c r="M286" i="17"/>
  <c r="M250" i="17"/>
  <c r="M204" i="17"/>
  <c r="M158" i="17"/>
  <c r="M122" i="17"/>
  <c r="M76" i="17"/>
  <c r="M30" i="17"/>
  <c r="M269" i="17"/>
  <c r="M59" i="17"/>
  <c r="M268" i="17"/>
  <c r="M12" i="17"/>
  <c r="M267" i="17"/>
  <c r="M57" i="17"/>
  <c r="M46" i="17"/>
  <c r="M219" i="17"/>
  <c r="M91" i="17"/>
  <c r="M300" i="17"/>
  <c r="M126" i="17"/>
  <c r="M217" i="17"/>
  <c r="M43" i="17"/>
  <c r="M252" i="17"/>
  <c r="M42" i="17"/>
  <c r="M169" i="17"/>
  <c r="M285" i="17"/>
  <c r="M249" i="17"/>
  <c r="M203" i="17"/>
  <c r="M157" i="17"/>
  <c r="M121" i="17"/>
  <c r="M75" i="17"/>
  <c r="M29" i="17"/>
  <c r="M141" i="17"/>
  <c r="M93" i="17"/>
  <c r="M92" i="17"/>
  <c r="M301" i="17"/>
  <c r="M9" i="17"/>
  <c r="M44" i="17"/>
  <c r="M171" i="17"/>
  <c r="M206" i="17"/>
  <c r="M123" i="17"/>
  <c r="M284" i="17"/>
  <c r="M238" i="17"/>
  <c r="M202" i="17"/>
  <c r="M156" i="17"/>
  <c r="M110" i="17"/>
  <c r="M74" i="17"/>
  <c r="M28" i="17"/>
  <c r="M140" i="17"/>
  <c r="M11" i="17"/>
  <c r="M254" i="17"/>
  <c r="M253" i="17"/>
  <c r="M298" i="17"/>
  <c r="M205" i="17"/>
  <c r="M283" i="17"/>
  <c r="M237" i="17"/>
  <c r="M201" i="17"/>
  <c r="M155" i="17"/>
  <c r="M109" i="17"/>
  <c r="M73" i="17"/>
  <c r="M27" i="17"/>
  <c r="M174" i="17"/>
  <c r="M265" i="17"/>
  <c r="M172" i="17"/>
  <c r="M89" i="17"/>
  <c r="M124" i="17"/>
  <c r="M77" i="17"/>
  <c r="M282" i="17"/>
  <c r="M236" i="17"/>
  <c r="M190" i="17"/>
  <c r="M154" i="17"/>
  <c r="M108" i="17"/>
  <c r="M62" i="17"/>
  <c r="M26" i="17"/>
  <c r="M105" i="17"/>
  <c r="M94" i="17"/>
  <c r="M185" i="17"/>
  <c r="M266" i="17"/>
  <c r="M10" i="17"/>
  <c r="M137" i="17"/>
  <c r="M218" i="17"/>
  <c r="M125" i="17"/>
  <c r="M78" i="17"/>
  <c r="M41" i="17"/>
  <c r="M281" i="17"/>
  <c r="M235" i="17"/>
  <c r="M189" i="17"/>
  <c r="M153" i="17"/>
  <c r="M107" i="17"/>
  <c r="M61" i="17"/>
  <c r="M25" i="17"/>
  <c r="M222" i="17"/>
  <c r="M221" i="17"/>
  <c r="M220" i="17"/>
  <c r="M173" i="17"/>
  <c r="M90" i="17"/>
  <c r="M297" i="17"/>
  <c r="M270" i="17"/>
  <c r="M234" i="17"/>
  <c r="M188" i="17"/>
  <c r="M142" i="17"/>
  <c r="M106" i="17"/>
  <c r="M60" i="17"/>
  <c r="M14" i="17"/>
  <c r="M184" i="17"/>
  <c r="M279" i="17"/>
  <c r="M231" i="17"/>
  <c r="M183" i="17"/>
  <c r="M135" i="17"/>
  <c r="M71" i="17"/>
  <c r="M23" i="17"/>
  <c r="M278" i="17"/>
  <c r="M230" i="17"/>
  <c r="M182" i="17"/>
  <c r="M134" i="17"/>
  <c r="M70" i="17"/>
  <c r="M6" i="17"/>
  <c r="M292" i="17"/>
  <c r="M276" i="17"/>
  <c r="M260" i="17"/>
  <c r="M244" i="17"/>
  <c r="M228" i="17"/>
  <c r="M212" i="17"/>
  <c r="M196" i="17"/>
  <c r="M180" i="17"/>
  <c r="M164" i="17"/>
  <c r="M148" i="17"/>
  <c r="M132" i="17"/>
  <c r="M116" i="17"/>
  <c r="M100" i="17"/>
  <c r="M84" i="17"/>
  <c r="M68" i="17"/>
  <c r="M52" i="17"/>
  <c r="M36" i="17"/>
  <c r="M20" i="17"/>
  <c r="M4" i="17"/>
  <c r="M280" i="17"/>
  <c r="M248" i="17"/>
  <c r="M200" i="17"/>
  <c r="M152" i="17"/>
  <c r="M120" i="17"/>
  <c r="M88" i="17"/>
  <c r="M56" i="17"/>
  <c r="M8" i="17"/>
  <c r="M263" i="17"/>
  <c r="M215" i="17"/>
  <c r="M167" i="17"/>
  <c r="M119" i="17"/>
  <c r="M87" i="17"/>
  <c r="M55" i="17"/>
  <c r="M7" i="17"/>
  <c r="M262" i="17"/>
  <c r="M214" i="17"/>
  <c r="M166" i="17"/>
  <c r="M118" i="17"/>
  <c r="M86" i="17"/>
  <c r="M54" i="17"/>
  <c r="M22" i="17"/>
  <c r="M293" i="17"/>
  <c r="M245" i="17"/>
  <c r="M197" i="17"/>
  <c r="M149" i="17"/>
  <c r="M85" i="17"/>
  <c r="M37" i="17"/>
  <c r="M275" i="17"/>
  <c r="M227" i="17"/>
  <c r="M179" i="17"/>
  <c r="M99" i="17"/>
  <c r="M19" i="17"/>
  <c r="M290" i="17"/>
  <c r="M274" i="17"/>
  <c r="M258" i="17"/>
  <c r="M242" i="17"/>
  <c r="M226" i="17"/>
  <c r="M210" i="17"/>
  <c r="M194" i="17"/>
  <c r="M178" i="17"/>
  <c r="M162" i="17"/>
  <c r="M146" i="17"/>
  <c r="M130" i="17"/>
  <c r="M114" i="17"/>
  <c r="M98" i="17"/>
  <c r="M82" i="17"/>
  <c r="M66" i="17"/>
  <c r="M50" i="17"/>
  <c r="M34" i="17"/>
  <c r="M18" i="17"/>
  <c r="M2" i="17"/>
  <c r="M261" i="17"/>
  <c r="M213" i="17"/>
  <c r="M165" i="17"/>
  <c r="M133" i="17"/>
  <c r="M101" i="17"/>
  <c r="M53" i="17"/>
  <c r="M21" i="17"/>
  <c r="M243" i="17"/>
  <c r="M163" i="17"/>
  <c r="M115" i="17"/>
  <c r="M51" i="17"/>
  <c r="M289" i="17"/>
  <c r="M273" i="17"/>
  <c r="M257" i="17"/>
  <c r="M241" i="17"/>
  <c r="M225" i="17"/>
  <c r="M209" i="17"/>
  <c r="M193" i="17"/>
  <c r="M177" i="17"/>
  <c r="M161" i="17"/>
  <c r="M145" i="17"/>
  <c r="M129" i="17"/>
  <c r="M113" i="17"/>
  <c r="M97" i="17"/>
  <c r="M81" i="17"/>
  <c r="M65" i="17"/>
  <c r="M49" i="17"/>
  <c r="M33" i="17"/>
  <c r="M17" i="17"/>
  <c r="M259" i="17"/>
  <c r="M195" i="17"/>
  <c r="M131" i="17"/>
  <c r="M83" i="17"/>
  <c r="M35" i="17"/>
  <c r="M288" i="17"/>
  <c r="M272" i="17"/>
  <c r="M256" i="17"/>
  <c r="M240" i="17"/>
  <c r="M224" i="17"/>
  <c r="M208" i="17"/>
  <c r="M192" i="17"/>
  <c r="M176" i="17"/>
  <c r="M160" i="17"/>
  <c r="M144" i="17"/>
  <c r="M128" i="17"/>
  <c r="M112" i="17"/>
  <c r="M96" i="17"/>
  <c r="M80" i="17"/>
  <c r="M64" i="17"/>
  <c r="M48" i="17"/>
  <c r="M32" i="17"/>
  <c r="M16" i="17"/>
  <c r="M296" i="17"/>
  <c r="M264" i="17"/>
  <c r="M232" i="17"/>
  <c r="M216" i="17"/>
  <c r="M168" i="17"/>
  <c r="M136" i="17"/>
  <c r="M104" i="17"/>
  <c r="M72" i="17"/>
  <c r="M40" i="17"/>
  <c r="M24" i="17"/>
  <c r="M295" i="17"/>
  <c r="M247" i="17"/>
  <c r="M199" i="17"/>
  <c r="M151" i="17"/>
  <c r="M103" i="17"/>
  <c r="M39" i="17"/>
  <c r="M294" i="17"/>
  <c r="M246" i="17"/>
  <c r="M198" i="17"/>
  <c r="M150" i="17"/>
  <c r="M102" i="17"/>
  <c r="M38" i="17"/>
  <c r="M277" i="17"/>
  <c r="M229" i="17"/>
  <c r="M181" i="17"/>
  <c r="M117" i="17"/>
  <c r="M69" i="17"/>
  <c r="M5" i="17"/>
  <c r="M291" i="17"/>
  <c r="M211" i="17"/>
  <c r="M147" i="17"/>
  <c r="M67" i="17"/>
  <c r="M3" i="17"/>
  <c r="M287" i="17"/>
  <c r="M271" i="17"/>
  <c r="M255" i="17"/>
  <c r="M239" i="17"/>
  <c r="M223" i="17"/>
  <c r="M207" i="17"/>
  <c r="M191" i="17"/>
  <c r="M175" i="17"/>
  <c r="M159" i="17"/>
  <c r="M143" i="17"/>
  <c r="M127" i="17"/>
  <c r="M111" i="17"/>
  <c r="M95" i="17"/>
  <c r="M79" i="17"/>
  <c r="M63" i="17"/>
  <c r="M47" i="17"/>
  <c r="M31" i="17"/>
  <c r="R3" i="11"/>
  <c r="R2" i="11"/>
  <c r="J3" i="11"/>
  <c r="J2" i="11"/>
  <c r="V4" i="10"/>
  <c r="V5" i="10" s="1"/>
  <c r="V3" i="10"/>
  <c r="V2" i="10"/>
  <c r="V10" i="10" s="1"/>
  <c r="R4" i="10"/>
  <c r="R5" i="10" s="1"/>
  <c r="R3" i="10"/>
  <c r="R2" i="10"/>
  <c r="R10" i="10" s="1"/>
  <c r="N4" i="10"/>
  <c r="N5" i="10" s="1"/>
  <c r="N3" i="10"/>
  <c r="N2" i="10"/>
  <c r="N10" i="10" s="1"/>
  <c r="N6" i="10" l="1"/>
  <c r="N7" i="10" s="1"/>
  <c r="V6" i="10"/>
  <c r="V7" i="10" s="1"/>
  <c r="R6" i="10"/>
  <c r="R7" i="10" s="1"/>
  <c r="R11" i="10" s="1"/>
  <c r="R12" i="10" s="1"/>
  <c r="R13" i="10" s="1"/>
  <c r="R14" i="10" s="1"/>
  <c r="R15" i="10" s="1"/>
  <c r="R16" i="10" s="1"/>
  <c r="R17" i="10" s="1"/>
  <c r="R18" i="10" s="1"/>
  <c r="R19" i="10" s="1"/>
  <c r="N11" i="10"/>
  <c r="N12" i="10" s="1"/>
  <c r="N13" i="10" s="1"/>
  <c r="N14" i="10" s="1"/>
  <c r="N15" i="10" s="1"/>
  <c r="N16" i="10" s="1"/>
  <c r="N17" i="10" s="1"/>
  <c r="N18" i="10" s="1"/>
  <c r="N19" i="10" s="1"/>
  <c r="V11" i="10" l="1"/>
  <c r="V12" i="10" s="1"/>
  <c r="V13" i="10" s="1"/>
  <c r="V14" i="10" s="1"/>
  <c r="V15" i="10" s="1"/>
  <c r="V16" i="10" s="1"/>
  <c r="V17" i="10" s="1"/>
  <c r="V18" i="10" s="1"/>
  <c r="V19" i="10" s="1"/>
  <c r="J4" i="10"/>
  <c r="J5" i="10" s="1"/>
  <c r="J3" i="10"/>
  <c r="J2" i="10"/>
  <c r="J10" i="10" s="1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" i="5"/>
  <c r="J6" i="10" l="1"/>
  <c r="J7" i="10"/>
  <c r="J11" i="10"/>
  <c r="J12" i="10" s="1"/>
  <c r="J13" i="10" s="1"/>
  <c r="J14" i="10" s="1"/>
  <c r="J15" i="10" s="1"/>
  <c r="J16" i="10" s="1"/>
  <c r="J17" i="10" s="1"/>
  <c r="J18" i="10" s="1"/>
  <c r="J19" i="10" s="1"/>
  <c r="M2" i="6"/>
  <c r="M3" i="6"/>
  <c r="M4" i="6" l="1"/>
  <c r="M6" i="6" s="1"/>
  <c r="M5" i="6" l="1"/>
  <c r="H93" i="6" s="1"/>
  <c r="H299" i="6"/>
  <c r="H257" i="6"/>
  <c r="H68" i="6"/>
  <c r="H307" i="6"/>
  <c r="H327" i="6"/>
  <c r="H62" i="6"/>
  <c r="H143" i="6"/>
  <c r="H210" i="6"/>
  <c r="H330" i="6"/>
  <c r="H159" i="6"/>
  <c r="H322" i="6"/>
  <c r="H189" i="6"/>
  <c r="H39" i="6"/>
  <c r="H264" i="6"/>
  <c r="H289" i="6"/>
  <c r="H160" i="6"/>
  <c r="H172" i="6"/>
  <c r="H3" i="6"/>
  <c r="H288" i="6"/>
  <c r="H91" i="6"/>
  <c r="H51" i="6"/>
  <c r="H64" i="6"/>
  <c r="H134" i="6"/>
  <c r="H253" i="6"/>
  <c r="H222" i="6"/>
  <c r="H317" i="6"/>
  <c r="H4" i="6"/>
  <c r="H238" i="6"/>
  <c r="H312" i="6"/>
  <c r="H96" i="6"/>
  <c r="H306" i="6"/>
  <c r="H195" i="6"/>
  <c r="H240" i="6"/>
  <c r="H82" i="6"/>
  <c r="H308" i="6"/>
  <c r="H127" i="6"/>
  <c r="H114" i="6"/>
  <c r="H137" i="6"/>
  <c r="H92" i="6"/>
  <c r="H27" i="6"/>
  <c r="H300" i="6"/>
  <c r="H291" i="6"/>
  <c r="H183" i="6"/>
  <c r="H318" i="6"/>
  <c r="H32" i="6"/>
  <c r="H70" i="6"/>
  <c r="H98" i="6"/>
  <c r="H58" i="6"/>
  <c r="H208" i="6"/>
  <c r="H196" i="6"/>
  <c r="H181" i="6"/>
  <c r="H106" i="6"/>
  <c r="H69" i="6"/>
  <c r="H173" i="6"/>
  <c r="H283" i="6"/>
  <c r="H170" i="6"/>
  <c r="H182" i="6"/>
  <c r="H45" i="6"/>
  <c r="H67" i="6"/>
  <c r="H48" i="6"/>
  <c r="H221" i="6"/>
  <c r="H168" i="6"/>
  <c r="H103" i="6"/>
  <c r="H6" i="6"/>
  <c r="H72" i="6"/>
  <c r="H314" i="6"/>
  <c r="H75" i="6"/>
  <c r="H198" i="6"/>
  <c r="H63" i="6"/>
  <c r="H28" i="6"/>
  <c r="H292" i="6"/>
  <c r="H179" i="6"/>
  <c r="H271" i="6"/>
  <c r="H204" i="6"/>
  <c r="H146" i="6"/>
  <c r="H14" i="6"/>
  <c r="H301" i="6"/>
  <c r="H274" i="6"/>
  <c r="H119" i="6"/>
  <c r="H215" i="6"/>
  <c r="H78" i="6"/>
  <c r="H334" i="6"/>
  <c r="H176" i="6"/>
  <c r="H207" i="6"/>
  <c r="H273" i="6"/>
  <c r="H316" i="6"/>
  <c r="H123" i="6"/>
  <c r="H153" i="6"/>
  <c r="H333" i="6"/>
  <c r="H251" i="6"/>
  <c r="H315" i="6"/>
  <c r="H279" i="6"/>
  <c r="H201" i="6"/>
  <c r="H22" i="6"/>
  <c r="H85" i="6"/>
  <c r="H158" i="6"/>
  <c r="H108" i="6"/>
  <c r="H209" i="6"/>
  <c r="H245" i="6"/>
  <c r="H180" i="6"/>
  <c r="H269" i="6"/>
  <c r="H218" i="6"/>
  <c r="H162" i="6"/>
  <c r="H331" i="6"/>
  <c r="H83" i="6"/>
  <c r="H100" i="6"/>
  <c r="H34" i="6"/>
  <c r="H33" i="6"/>
  <c r="H135" i="6"/>
  <c r="H213" i="6"/>
  <c r="H203" i="6"/>
  <c r="H237" i="6"/>
  <c r="H15" i="6"/>
  <c r="H11" i="6"/>
  <c r="H278" i="6"/>
  <c r="H95" i="6"/>
  <c r="H133" i="6"/>
  <c r="H43" i="6"/>
  <c r="H53" i="6"/>
  <c r="H270" i="6"/>
  <c r="H149" i="6"/>
  <c r="H187" i="6"/>
  <c r="H263" i="6"/>
  <c r="H247" i="6"/>
  <c r="H94" i="6"/>
  <c r="H47" i="6"/>
  <c r="H304" i="6"/>
  <c r="H2" i="6"/>
  <c r="H155" i="6"/>
  <c r="H18" i="6"/>
  <c r="H65" i="6"/>
  <c r="H88" i="6"/>
  <c r="H297" i="6"/>
  <c r="H282" i="6"/>
  <c r="H110" i="6"/>
  <c r="H144" i="6"/>
  <c r="H217" i="6"/>
  <c r="H40" i="6"/>
  <c r="H138" i="6"/>
  <c r="H9" i="6"/>
  <c r="H281" i="6"/>
  <c r="H113" i="6"/>
  <c r="H174" i="6"/>
  <c r="H12" i="6"/>
  <c r="H252" i="6"/>
  <c r="H202" i="6"/>
  <c r="H265" i="6"/>
  <c r="H36" i="6"/>
  <c r="H250" i="6"/>
  <c r="H194" i="6"/>
  <c r="H296" i="6"/>
  <c r="H115" i="6"/>
  <c r="H239" i="6"/>
  <c r="H165" i="6"/>
  <c r="H124" i="6"/>
  <c r="H167" i="6"/>
  <c r="H328" i="6"/>
  <c r="H293" i="6"/>
  <c r="H233" i="6"/>
  <c r="H23" i="6"/>
  <c r="H59" i="6"/>
  <c r="H313" i="6"/>
  <c r="H71" i="6"/>
  <c r="H169" i="6"/>
  <c r="H284" i="6"/>
  <c r="H243" i="6"/>
  <c r="H192" i="6"/>
  <c r="H24" i="6"/>
  <c r="H79" i="6"/>
  <c r="H74" i="6"/>
  <c r="H311" i="6"/>
  <c r="H126" i="6"/>
  <c r="H287" i="6"/>
  <c r="H223" i="6"/>
  <c r="H272" i="6"/>
  <c r="H73" i="6"/>
  <c r="H44" i="6"/>
  <c r="H13" i="6"/>
  <c r="H7" i="6"/>
  <c r="H90" i="6"/>
  <c r="H142" i="6"/>
  <c r="H224" i="6"/>
  <c r="H105" i="6"/>
  <c r="H242" i="6"/>
  <c r="H260" i="6"/>
  <c r="H19" i="6"/>
  <c r="H255" i="6"/>
  <c r="H310" i="6"/>
  <c r="H220" i="6"/>
  <c r="H186" i="6"/>
  <c r="H249" i="6"/>
  <c r="H132" i="6"/>
  <c r="H87" i="6"/>
  <c r="H214" i="6"/>
  <c r="H326" i="6"/>
  <c r="H76" i="6"/>
  <c r="H266" i="6"/>
  <c r="H80" i="6"/>
  <c r="H230" i="6"/>
  <c r="H52" i="6"/>
  <c r="H298" i="6"/>
  <c r="H267" i="6"/>
  <c r="H49" i="6"/>
  <c r="H147" i="6"/>
  <c r="H256" i="6"/>
  <c r="H102" i="6"/>
  <c r="H25" i="6"/>
  <c r="H199" i="6"/>
  <c r="H244" i="6"/>
  <c r="H101" i="6"/>
  <c r="H332" i="6"/>
  <c r="H231" i="6"/>
  <c r="H16" i="6"/>
  <c r="H325" i="6"/>
  <c r="H248" i="6"/>
  <c r="H30" i="6"/>
  <c r="H280" i="6"/>
  <c r="H118" i="6"/>
  <c r="H177" i="6"/>
  <c r="H5" i="6"/>
  <c r="H107" i="6"/>
  <c r="H277" i="6"/>
  <c r="H225" i="6"/>
  <c r="H229" i="6"/>
  <c r="H111" i="6"/>
  <c r="H112" i="6"/>
  <c r="H305" i="6"/>
  <c r="H262" i="6"/>
  <c r="H116" i="6"/>
  <c r="H235" i="6"/>
  <c r="H145" i="6"/>
  <c r="H35" i="6"/>
  <c r="H319" i="6"/>
  <c r="H290" i="6"/>
  <c r="H139" i="6"/>
  <c r="H190" i="6"/>
  <c r="H84" i="6"/>
  <c r="H104" i="6"/>
  <c r="H206" i="6"/>
  <c r="H216" i="6"/>
  <c r="H99" i="6"/>
  <c r="H175" i="6"/>
  <c r="H205" i="6"/>
  <c r="H131" i="6"/>
  <c r="H303" i="6"/>
  <c r="H258" i="6"/>
  <c r="H163" i="6"/>
  <c r="H254" i="6"/>
  <c r="H219" i="6"/>
  <c r="H211" i="6"/>
  <c r="H156" i="6"/>
  <c r="H129" i="6"/>
  <c r="H227" i="6"/>
  <c r="H286" i="6"/>
  <c r="H141" i="6"/>
  <c r="H228" i="6"/>
  <c r="H171" i="6"/>
  <c r="H268" i="6"/>
  <c r="H89" i="6"/>
  <c r="H117" i="6"/>
  <c r="H66" i="6"/>
  <c r="H150" i="6"/>
  <c r="H148" i="6"/>
  <c r="H184" i="6"/>
  <c r="H140" i="6"/>
  <c r="H50" i="6"/>
  <c r="H57" i="6"/>
  <c r="H42" i="6"/>
  <c r="H154" i="6"/>
  <c r="H234" i="6"/>
  <c r="H212" i="6"/>
  <c r="H166" i="6"/>
  <c r="H8" i="6"/>
  <c r="H41" i="6"/>
  <c r="H309" i="6"/>
  <c r="H321" i="6"/>
  <c r="H56" i="6"/>
  <c r="H241" i="6"/>
  <c r="H232" i="6"/>
  <c r="H29" i="6"/>
  <c r="H38" i="6"/>
  <c r="H10" i="6"/>
  <c r="H323" i="6"/>
  <c r="H122" i="6"/>
  <c r="H61" i="6"/>
  <c r="H178" i="6"/>
  <c r="H276" i="6"/>
  <c r="H121" i="6"/>
  <c r="H125" i="6"/>
  <c r="H246" i="6"/>
  <c r="H86" i="6"/>
  <c r="H161" i="6"/>
  <c r="H329" i="6"/>
  <c r="H97" i="6"/>
  <c r="H21" i="6"/>
  <c r="H136" i="6"/>
  <c r="H152" i="6"/>
  <c r="H324" i="6"/>
  <c r="H294" i="6"/>
  <c r="H193" i="6"/>
  <c r="H236" i="6"/>
  <c r="H130" i="6"/>
  <c r="H320" i="6"/>
  <c r="H128" i="6"/>
  <c r="H302" i="6"/>
  <c r="H46" i="6"/>
  <c r="H151" i="6"/>
  <c r="H295" i="6"/>
  <c r="H275" i="6"/>
  <c r="H259" i="6"/>
  <c r="H197" i="6"/>
  <c r="H164" i="6"/>
  <c r="H54" i="6"/>
  <c r="H261" i="6"/>
  <c r="H285" i="6"/>
  <c r="H77" i="6"/>
  <c r="H120" i="6"/>
  <c r="H109" i="6"/>
  <c r="H200" i="6"/>
  <c r="H17" i="6"/>
  <c r="H37" i="6"/>
  <c r="H20" i="6" l="1"/>
  <c r="H26" i="6"/>
  <c r="H188" i="6"/>
  <c r="H31" i="6"/>
  <c r="H157" i="6"/>
  <c r="H191" i="6"/>
  <c r="H185" i="6"/>
  <c r="H60" i="6"/>
  <c r="H55" i="6"/>
  <c r="H226" i="6"/>
  <c r="H81" i="6"/>
</calcChain>
</file>

<file path=xl/sharedStrings.xml><?xml version="1.0" encoding="utf-8"?>
<sst xmlns="http://schemas.openxmlformats.org/spreadsheetml/2006/main" count="3253" uniqueCount="298">
  <si>
    <t>&lt;TICKER&gt;</t>
  </si>
  <si>
    <t>&lt;PER&gt;</t>
  </si>
  <si>
    <t>&lt;DATE&gt;</t>
  </si>
  <si>
    <t>&lt;CLOSE&gt;</t>
  </si>
  <si>
    <t>&lt;VOL&gt;</t>
  </si>
  <si>
    <t>D</t>
  </si>
  <si>
    <t>13/01/21</t>
  </si>
  <si>
    <t>14/01/21</t>
  </si>
  <si>
    <t>15/01/21</t>
  </si>
  <si>
    <t>19/01/21</t>
  </si>
  <si>
    <t>20/01/21</t>
  </si>
  <si>
    <t>21/01/21</t>
  </si>
  <si>
    <t>22/01/21</t>
  </si>
  <si>
    <t>25/01/21</t>
  </si>
  <si>
    <t>26/01/21</t>
  </si>
  <si>
    <t>27/01/21</t>
  </si>
  <si>
    <t>28/01/21</t>
  </si>
  <si>
    <t>29/01/21</t>
  </si>
  <si>
    <t>16/02/21</t>
  </si>
  <si>
    <t>17/02/21</t>
  </si>
  <si>
    <t>18/02/21</t>
  </si>
  <si>
    <t>19/02/21</t>
  </si>
  <si>
    <t>22/02/21</t>
  </si>
  <si>
    <t>24/02/21</t>
  </si>
  <si>
    <t>25/02/21</t>
  </si>
  <si>
    <t>26/02/21</t>
  </si>
  <si>
    <t>15/03/21</t>
  </si>
  <si>
    <t>16/03/21</t>
  </si>
  <si>
    <t>17/03/21</t>
  </si>
  <si>
    <t>18/03/21</t>
  </si>
  <si>
    <t>19/03/21</t>
  </si>
  <si>
    <t>22/03/21</t>
  </si>
  <si>
    <t>23/03/21</t>
  </si>
  <si>
    <t>24/03/21</t>
  </si>
  <si>
    <t>25/03/21</t>
  </si>
  <si>
    <t>26/03/21</t>
  </si>
  <si>
    <t>29/03/21</t>
  </si>
  <si>
    <t>30/03/21</t>
  </si>
  <si>
    <t>31/03/21</t>
  </si>
  <si>
    <t>13/04/21</t>
  </si>
  <si>
    <t>14/04/21</t>
  </si>
  <si>
    <t>15/04/21</t>
  </si>
  <si>
    <t>16/04/21</t>
  </si>
  <si>
    <t>19/04/21</t>
  </si>
  <si>
    <t>20/04/21</t>
  </si>
  <si>
    <t>21/04/21</t>
  </si>
  <si>
    <t>22/04/21</t>
  </si>
  <si>
    <t>23/04/21</t>
  </si>
  <si>
    <t>26/04/21</t>
  </si>
  <si>
    <t>27/04/21</t>
  </si>
  <si>
    <t>28/04/21</t>
  </si>
  <si>
    <t>29/04/21</t>
  </si>
  <si>
    <t>30/04/21</t>
  </si>
  <si>
    <t>13/01/20</t>
  </si>
  <si>
    <t>14/01/20</t>
  </si>
  <si>
    <t>15/01/20</t>
  </si>
  <si>
    <t>16/01/20</t>
  </si>
  <si>
    <t>17/01/20</t>
  </si>
  <si>
    <t>21/01/20</t>
  </si>
  <si>
    <t>22/01/20</t>
  </si>
  <si>
    <t>23/01/20</t>
  </si>
  <si>
    <t>24/01/20</t>
  </si>
  <si>
    <t>27/01/20</t>
  </si>
  <si>
    <t>28/01/20</t>
  </si>
  <si>
    <t>29/01/20</t>
  </si>
  <si>
    <t>30/01/20</t>
  </si>
  <si>
    <t>31/01/20</t>
  </si>
  <si>
    <t>13/02/20</t>
  </si>
  <si>
    <t>14/02/20</t>
  </si>
  <si>
    <t>18/02/20</t>
  </si>
  <si>
    <t>19/02/20</t>
  </si>
  <si>
    <t>20/02/20</t>
  </si>
  <si>
    <t>21/02/20</t>
  </si>
  <si>
    <t>26/02/20</t>
  </si>
  <si>
    <t>27/02/20</t>
  </si>
  <si>
    <t>28/02/20</t>
  </si>
  <si>
    <t>13/03/20</t>
  </si>
  <si>
    <t>16/03/20</t>
  </si>
  <si>
    <t>17/03/20</t>
  </si>
  <si>
    <t>18/03/20</t>
  </si>
  <si>
    <t>19/03/20</t>
  </si>
  <si>
    <t>20/03/20</t>
  </si>
  <si>
    <t>23/03/20</t>
  </si>
  <si>
    <t>24/03/20</t>
  </si>
  <si>
    <t>25/03/20</t>
  </si>
  <si>
    <t>26/03/20</t>
  </si>
  <si>
    <t>27/03/20</t>
  </si>
  <si>
    <t>30/03/20</t>
  </si>
  <si>
    <t>31/03/20</t>
  </si>
  <si>
    <t>13/04/20</t>
  </si>
  <si>
    <t>14/04/20</t>
  </si>
  <si>
    <t>15/04/20</t>
  </si>
  <si>
    <t>16/04/20</t>
  </si>
  <si>
    <t>17/04/20</t>
  </si>
  <si>
    <t>21/04/20</t>
  </si>
  <si>
    <t>22/04/20</t>
  </si>
  <si>
    <t>23/04/20</t>
  </si>
  <si>
    <t>24/04/20</t>
  </si>
  <si>
    <t>27/04/20</t>
  </si>
  <si>
    <t>28/04/20</t>
  </si>
  <si>
    <t>29/04/20</t>
  </si>
  <si>
    <t>30/04/20</t>
  </si>
  <si>
    <t>13/05/20</t>
  </si>
  <si>
    <t>14/05/20</t>
  </si>
  <si>
    <t>15/05/20</t>
  </si>
  <si>
    <t>18/05/20</t>
  </si>
  <si>
    <t>19/05/20</t>
  </si>
  <si>
    <t>20/05/20</t>
  </si>
  <si>
    <t>21/05/20</t>
  </si>
  <si>
    <t>22/05/20</t>
  </si>
  <si>
    <t>26/05/20</t>
  </si>
  <si>
    <t>27/05/20</t>
  </si>
  <si>
    <t>28/05/20</t>
  </si>
  <si>
    <t>29/05/20</t>
  </si>
  <si>
    <t>15/06/20</t>
  </si>
  <si>
    <t>16/06/20</t>
  </si>
  <si>
    <t>17/06/20</t>
  </si>
  <si>
    <t>18/06/20</t>
  </si>
  <si>
    <t>19/06/20</t>
  </si>
  <si>
    <t>22/06/20</t>
  </si>
  <si>
    <t>23/06/20</t>
  </si>
  <si>
    <t>25/06/20</t>
  </si>
  <si>
    <t>26/06/20</t>
  </si>
  <si>
    <t>29/06/20</t>
  </si>
  <si>
    <t>30/06/20</t>
  </si>
  <si>
    <t>13/07/20</t>
  </si>
  <si>
    <t>14/07/20</t>
  </si>
  <si>
    <t>15/07/20</t>
  </si>
  <si>
    <t>16/07/20</t>
  </si>
  <si>
    <t>17/07/20</t>
  </si>
  <si>
    <t>20/07/20</t>
  </si>
  <si>
    <t>21/07/20</t>
  </si>
  <si>
    <t>22/07/20</t>
  </si>
  <si>
    <t>23/07/20</t>
  </si>
  <si>
    <t>24/07/20</t>
  </si>
  <si>
    <t>27/07/20</t>
  </si>
  <si>
    <t>28/07/20</t>
  </si>
  <si>
    <t>29/07/20</t>
  </si>
  <si>
    <t>30/07/20</t>
  </si>
  <si>
    <t>31/07/20</t>
  </si>
  <si>
    <t>13/08/20</t>
  </si>
  <si>
    <t>14/08/20</t>
  </si>
  <si>
    <t>17/08/20</t>
  </si>
  <si>
    <t>18/08/20</t>
  </si>
  <si>
    <t>19/08/20</t>
  </si>
  <si>
    <t>20/08/20</t>
  </si>
  <si>
    <t>21/08/20</t>
  </si>
  <si>
    <t>24/08/20</t>
  </si>
  <si>
    <t>25/08/20</t>
  </si>
  <si>
    <t>26/08/20</t>
  </si>
  <si>
    <t>27/08/20</t>
  </si>
  <si>
    <t>28/08/20</t>
  </si>
  <si>
    <t>31/08/20</t>
  </si>
  <si>
    <t>14/09/20</t>
  </si>
  <si>
    <t>15/09/20</t>
  </si>
  <si>
    <t>16/09/20</t>
  </si>
  <si>
    <t>17/09/20</t>
  </si>
  <si>
    <t>18/09/20</t>
  </si>
  <si>
    <t>21/09/20</t>
  </si>
  <si>
    <t>22/09/20</t>
  </si>
  <si>
    <t>23/09/20</t>
  </si>
  <si>
    <t>24/09/20</t>
  </si>
  <si>
    <t>25/09/20</t>
  </si>
  <si>
    <t>28/09/20</t>
  </si>
  <si>
    <t>29/09/20</t>
  </si>
  <si>
    <t>30/09/20</t>
  </si>
  <si>
    <t>13/10/20</t>
  </si>
  <si>
    <t>14/10/20</t>
  </si>
  <si>
    <t>15/10/20</t>
  </si>
  <si>
    <t>16/10/20</t>
  </si>
  <si>
    <t>19/10/20</t>
  </si>
  <si>
    <t>20/10/20</t>
  </si>
  <si>
    <t>21/10/20</t>
  </si>
  <si>
    <t>22/10/20</t>
  </si>
  <si>
    <t>23/10/20</t>
  </si>
  <si>
    <t>26/10/20</t>
  </si>
  <si>
    <t>27/10/20</t>
  </si>
  <si>
    <t>28/10/20</t>
  </si>
  <si>
    <t>29/10/20</t>
  </si>
  <si>
    <t>30/10/20</t>
  </si>
  <si>
    <t>13/11/20</t>
  </si>
  <si>
    <t>16/11/20</t>
  </si>
  <si>
    <t>17/11/20</t>
  </si>
  <si>
    <t>18/11/20</t>
  </si>
  <si>
    <t>19/11/20</t>
  </si>
  <si>
    <t>20/11/20</t>
  </si>
  <si>
    <t>23/11/20</t>
  </si>
  <si>
    <t>24/11/20</t>
  </si>
  <si>
    <t>25/11/20</t>
  </si>
  <si>
    <t>27/11/20</t>
  </si>
  <si>
    <t>30/11/20</t>
  </si>
  <si>
    <t>14/12/20</t>
  </si>
  <si>
    <t>15/12/20</t>
  </si>
  <si>
    <t>16/12/20</t>
  </si>
  <si>
    <t>17/12/20</t>
  </si>
  <si>
    <t>18/12/20</t>
  </si>
  <si>
    <t>21/12/20</t>
  </si>
  <si>
    <t>22/12/20</t>
  </si>
  <si>
    <t>23/12/20</t>
  </si>
  <si>
    <t>24/12/20</t>
  </si>
  <si>
    <t>28/12/20</t>
  </si>
  <si>
    <t>29/12/20</t>
  </si>
  <si>
    <t>30/12/20</t>
  </si>
  <si>
    <t>Дата</t>
  </si>
  <si>
    <t>Доходность</t>
  </si>
  <si>
    <t>Цена закрытия</t>
  </si>
  <si>
    <t>Объем продаж</t>
  </si>
  <si>
    <t>Логодоходности</t>
  </si>
  <si>
    <t>Ln цен</t>
  </si>
  <si>
    <t>Ln объем</t>
  </si>
  <si>
    <t>квантиль 1</t>
  </si>
  <si>
    <t>квантиль 3</t>
  </si>
  <si>
    <t>м.диапазон</t>
  </si>
  <si>
    <t>нижн граница</t>
  </si>
  <si>
    <t>верх граница</t>
  </si>
  <si>
    <t>флаг того что выброс</t>
  </si>
  <si>
    <t>Выброс</t>
  </si>
  <si>
    <t>На диаграмме объема продаж видны некоторое количество выбросов, которые могут быть связаны с вбросом в определенные дни определенного количества акций</t>
  </si>
  <si>
    <t>На диаграмме размаха по доходности также видно некоторое количество выбросов, которые связаны с минимальными скачками цен на акций относительно акции на промежутке измерения доходности</t>
  </si>
  <si>
    <t>На диаграмме размаха по объемам продаж количество и качество выбросов изменилось не сильно так как выбросы удалялись по доходности</t>
  </si>
  <si>
    <t>На диграмме размаха по доходности больше не присутсвуют "усы" так как они были удалены</t>
  </si>
  <si>
    <t>Ассиметричная</t>
  </si>
  <si>
    <t>Симметричная</t>
  </si>
  <si>
    <t>Симметриная</t>
  </si>
  <si>
    <t>На колокол похожа</t>
  </si>
  <si>
    <t xml:space="preserve">На колокол не похожа </t>
  </si>
  <si>
    <t xml:space="preserve">кол карманов </t>
  </si>
  <si>
    <t>диапазон</t>
  </si>
  <si>
    <t>граница карманов</t>
  </si>
  <si>
    <t>мин</t>
  </si>
  <si>
    <t>макс</t>
  </si>
  <si>
    <t>кол данных</t>
  </si>
  <si>
    <t xml:space="preserve"> </t>
  </si>
  <si>
    <t>Карман</t>
  </si>
  <si>
    <t>Еще</t>
  </si>
  <si>
    <t>Частота</t>
  </si>
  <si>
    <t>цена закрытия  доп параметры</t>
  </si>
  <si>
    <t>объем продаж</t>
  </si>
  <si>
    <t>доходность</t>
  </si>
  <si>
    <t xml:space="preserve">ширина </t>
  </si>
  <si>
    <t>ширина</t>
  </si>
  <si>
    <t>ассиметрия</t>
  </si>
  <si>
    <t>Эксцесс</t>
  </si>
  <si>
    <t>цена закрытия</t>
  </si>
  <si>
    <t>эксцесс</t>
  </si>
  <si>
    <t>На графике опять же можно увидеть некоторые зависимости, но уже относительно объема. Доходность повышается когда идут некоторые "пики" когда большой объем продаж</t>
  </si>
  <si>
    <t>На графике аналогично доходнии представлены значительные колебания и примерно такие  же зависимости</t>
  </si>
  <si>
    <t>По доходности</t>
  </si>
  <si>
    <t>флаг того что выброс по доходности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</si>
  <si>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</si>
  <si>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</si>
  <si>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</si>
  <si>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</si>
  <si>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</si>
  <si>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</si>
  <si>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</si>
  <si>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</si>
  <si>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</si>
  <si>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</si>
  <si>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</si>
  <si>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</si>
  <si>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Описательная статистика по цене закрытия</t>
  </si>
  <si>
    <t>Описательная статистика по объемам продаж</t>
  </si>
  <si>
    <t>Описательная статистика по доходности</t>
  </si>
  <si>
    <t>Описательная статистика по логудохдности</t>
  </si>
  <si>
    <t>ср знач</t>
  </si>
  <si>
    <t>ср геом</t>
  </si>
  <si>
    <t>ср гарм</t>
  </si>
  <si>
    <t>МЕДИАНА</t>
  </si>
  <si>
    <t>мода</t>
  </si>
  <si>
    <t>Мг1</t>
  </si>
  <si>
    <t>мг2</t>
  </si>
  <si>
    <t>24/02/20</t>
  </si>
  <si>
    <t>24/06/20</t>
  </si>
  <si>
    <t>31/12/20</t>
  </si>
  <si>
    <t>23/02/21</t>
  </si>
  <si>
    <t>Столбец1</t>
  </si>
  <si>
    <t>`</t>
  </si>
  <si>
    <t>US1.BA</t>
  </si>
  <si>
    <t>на данной диаграмме наблюдается минимальное количество выбросов</t>
  </si>
  <si>
    <t>На ппредставленной диаграмме остался один ус, который при попытке его удаления покажет следующий так как выборка сложная</t>
  </si>
  <si>
    <t>На графике виден большой спад, который не был компенсирован на протежении всего переиода на 100%</t>
  </si>
  <si>
    <t>Если сопоставить график цен и график объема то видна некотороя зависимость от падения цены после некоторых кризисных ситуаций и уменьшения объема продаж</t>
  </si>
  <si>
    <t>Стандартно в начале 2020 года компаниям было плохо из-за ковид мер. Компания боенг оценила это еще более болезнено так как бизнес из-за мер страдает больше</t>
  </si>
  <si>
    <t>откат после падения на фоне https://skiesmag.com/news/dozens-boeing-777-grounded-united-airlines-engine-failure/</t>
  </si>
  <si>
    <t>на фоне https://www.bbc.com/news/business-54877337</t>
  </si>
  <si>
    <t>макс получил разрешение на взлет https://apnews.com/article/technology-steve-dickson-coronavirus-pandemic-airlines-c7fb5a10cc92354a792fd19d0028cf68</t>
  </si>
  <si>
    <t>новость на снятие запретов https://www.reuters.com/article/us-boeing-737max-easa-idUSKCN26G1H8</t>
  </si>
  <si>
    <t>новость о выводе из строя большого парка https://edition.cnn.com/2020/07/17/business/boeing-747-british-airways/index.html</t>
  </si>
  <si>
    <t>тестовые полеты 737max https://skiesmag.com/news/boeing-cleared-737-max-test-flights/</t>
  </si>
  <si>
    <t xml:space="preserve"> новости  о тестовых полетах 737  max  https://www.reuters.com/article/us-boeing-737max-idUSKBN23H2O7</t>
  </si>
  <si>
    <t>награды от правительства США https://seapowermagazine.org/navy-awards-boeing-3-1-billion-for-harpoon-slam-er-missile-systems/</t>
  </si>
  <si>
    <t>сокращение и собирание денег https://www.reuters.com/article/us-boeing-results-idUSKBN22B1N7</t>
  </si>
  <si>
    <t>возобновление производства в СШАhttps://www.kentreporter.com/business/boeing-to-resume-washington-airplane-production-next-week/</t>
  </si>
  <si>
    <t>отставка производства https://www.reuters.com/article/us-health-coronavirus-boeing-idUSKBN21N0WT</t>
  </si>
  <si>
    <t>COVID</t>
  </si>
  <si>
    <t>новый БАГ в по https://www.reuters.com/article/us-boeing-737max-idUSKBN20026S</t>
  </si>
  <si>
    <t>скиптицизм аналитиков https://www.reuters.com/article/us-boeing-737max-idUSKBN206291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</si>
</sst>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2" fillId="2" borderId="0" xfId="0" applyFont="1" applyFill="1"/>
    <xf numFmtId="0" fontId="1" fillId="0" borderId="0" xfId="0" applyFont="1" applyFill="1" applyBorder="1" applyAlignment="1">
      <alignment horizontal="centerContinuous"/>
    </xf>
    <xf numFmtId="0" fontId="0" fillId="0" borderId="0" xfId="0" applyBorder="1"/>
    <xf numFmtId="0" fontId="1" fillId="0" borderId="2" xfId="0" applyFont="1" applyFill="1" applyBorder="1" applyAlignment="1">
      <alignment horizontal="centerContinuous"/>
    </xf>
    <xf numFmtId="166" fontId="0" fillId="0" borderId="0" xfId="0" applyNumberFormat="1"/>
    <xf numFmtId="0" fontId="2" fillId="3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strike/>
      </font>
      <fill>
        <patternFill>
          <bgColor theme="7" tint="0.59996337778862885"/>
        </patternFill>
      </fill>
    </dxf>
    <dxf>
      <font>
        <strike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цены</a:t>
            </a:r>
            <a:r>
              <a:rPr lang="ru-RU" baseline="0"/>
              <a:t> продажи</a:t>
            </a:r>
          </a:p>
        </c:rich>
      </c:tx>
      <c:layout>
        <c:manualLayout>
          <c:xMode val="edge"/>
          <c:yMode val="edge"/>
          <c:x val="7.7664862204724405E-2"/>
          <c:y val="5.286343612334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4'!$I$22:$I$32</c:f>
              <c:strCache>
                <c:ptCount val="11"/>
                <c:pt idx="0">
                  <c:v>2705</c:v>
                </c:pt>
                <c:pt idx="1">
                  <c:v>3044.722222</c:v>
                </c:pt>
                <c:pt idx="2">
                  <c:v>3384.444444</c:v>
                </c:pt>
                <c:pt idx="3">
                  <c:v>3724.166667</c:v>
                </c:pt>
                <c:pt idx="4">
                  <c:v>4063.888889</c:v>
                </c:pt>
                <c:pt idx="5">
                  <c:v>4403.611111</c:v>
                </c:pt>
                <c:pt idx="6">
                  <c:v>4743.333333</c:v>
                </c:pt>
                <c:pt idx="7">
                  <c:v>5083.055556</c:v>
                </c:pt>
                <c:pt idx="8">
                  <c:v>5422.777778</c:v>
                </c:pt>
                <c:pt idx="9">
                  <c:v>5762.5</c:v>
                </c:pt>
                <c:pt idx="10">
                  <c:v>Еще</c:v>
                </c:pt>
              </c:strCache>
            </c:strRef>
          </c:cat>
          <c:val>
            <c:numRef>
              <c:f>'Зад. 4'!$J$22:$J$32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31</c:v>
                </c:pt>
                <c:pt idx="3">
                  <c:v>36</c:v>
                </c:pt>
                <c:pt idx="4">
                  <c:v>28</c:v>
                </c:pt>
                <c:pt idx="5">
                  <c:v>16</c:v>
                </c:pt>
                <c:pt idx="6">
                  <c:v>43</c:v>
                </c:pt>
                <c:pt idx="7">
                  <c:v>74</c:v>
                </c:pt>
                <c:pt idx="8">
                  <c:v>62</c:v>
                </c:pt>
                <c:pt idx="9">
                  <c:v>15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2-4EEF-BB40-7FCC0C85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203167"/>
        <c:axId val="747196927"/>
      </c:barChart>
      <c:catAx>
        <c:axId val="74720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6927"/>
        <c:crosses val="autoZero"/>
        <c:auto val="1"/>
        <c:lblAlgn val="ctr"/>
        <c:lblOffset val="100"/>
        <c:noMultiLvlLbl val="0"/>
      </c:catAx>
      <c:valAx>
        <c:axId val="74719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203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логодоходности</a:t>
            </a:r>
            <a:r>
              <a:rPr lang="ru-RU" baseline="0"/>
              <a:t> в зависимости 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Зад.7!$E$3:$E$311</c:f>
              <c:numCache>
                <c:formatCode>General</c:formatCode>
                <c:ptCount val="309"/>
                <c:pt idx="0">
                  <c:v>-1.3213215135616657E-3</c:v>
                </c:pt>
                <c:pt idx="1">
                  <c:v>2.9705220252943419E-3</c:v>
                </c:pt>
                <c:pt idx="2">
                  <c:v>1.0194436684787294E-2</c:v>
                </c:pt>
                <c:pt idx="3">
                  <c:v>-1.7682630460131011E-2</c:v>
                </c:pt>
                <c:pt idx="4">
                  <c:v>1.5099148451274504E-2</c:v>
                </c:pt>
                <c:pt idx="5">
                  <c:v>-2.000126738537631E-2</c:v>
                </c:pt>
                <c:pt idx="6">
                  <c:v>1.3944044212734295E-3</c:v>
                </c:pt>
                <c:pt idx="7">
                  <c:v>7.1836353714253287E-3</c:v>
                </c:pt>
                <c:pt idx="8">
                  <c:v>-8.1534499704102419E-3</c:v>
                </c:pt>
                <c:pt idx="9">
                  <c:v>6.8292653541417369E-3</c:v>
                </c:pt>
                <c:pt idx="10">
                  <c:v>-2.4232711133651049E-2</c:v>
                </c:pt>
                <c:pt idx="11">
                  <c:v>-3.3794101380648332E-2</c:v>
                </c:pt>
                <c:pt idx="12">
                  <c:v>-1.4303636501045087E-2</c:v>
                </c:pt>
                <c:pt idx="13">
                  <c:v>2.8940362240615875E-2</c:v>
                </c:pt>
                <c:pt idx="14">
                  <c:v>1.5912475780700198E-2</c:v>
                </c:pt>
                <c:pt idx="15">
                  <c:v>-2.0198917038700175E-2</c:v>
                </c:pt>
                <c:pt idx="16">
                  <c:v>-1.5794045677626167E-4</c:v>
                </c:pt>
                <c:pt idx="17">
                  <c:v>1.6573320651397085E-2</c:v>
                </c:pt>
                <c:pt idx="18">
                  <c:v>4.2477391208166149E-3</c:v>
                </c:pt>
                <c:pt idx="19">
                  <c:v>-1.5747865862914052E-2</c:v>
                </c:pt>
                <c:pt idx="20">
                  <c:v>-6.3692474501858606E-3</c:v>
                </c:pt>
                <c:pt idx="21">
                  <c:v>5.9920075840333145E-3</c:v>
                </c:pt>
                <c:pt idx="22">
                  <c:v>3.5611613442039579E-2</c:v>
                </c:pt>
                <c:pt idx="23">
                  <c:v>-1.3356529549401032E-2</c:v>
                </c:pt>
                <c:pt idx="24">
                  <c:v>2.2685227349963821E-2</c:v>
                </c:pt>
                <c:pt idx="25">
                  <c:v>-4.6437382927070887E-4</c:v>
                </c:pt>
                <c:pt idx="26">
                  <c:v>9.2467500812090601E-3</c:v>
                </c:pt>
                <c:pt idx="27">
                  <c:v>-6.8783107669860896E-3</c:v>
                </c:pt>
                <c:pt idx="28">
                  <c:v>-4.6365545944173246E-3</c:v>
                </c:pt>
                <c:pt idx="29">
                  <c:v>-1.2252823003432371E-3</c:v>
                </c:pt>
                <c:pt idx="30">
                  <c:v>-6.5206668696823743E-3</c:v>
                </c:pt>
                <c:pt idx="31">
                  <c:v>-1.7790914006265694E-2</c:v>
                </c:pt>
                <c:pt idx="32">
                  <c:v>-3.7974365817703019E-2</c:v>
                </c:pt>
                <c:pt idx="33">
                  <c:v>-4.0291558273129462E-2</c:v>
                </c:pt>
                <c:pt idx="34">
                  <c:v>-5.8956564715737847E-2</c:v>
                </c:pt>
                <c:pt idx="35">
                  <c:v>-4.6153019494152056E-2</c:v>
                </c:pt>
                <c:pt idx="36">
                  <c:v>4.9792222886691169E-2</c:v>
                </c:pt>
                <c:pt idx="37">
                  <c:v>-2.8067094080401124E-2</c:v>
                </c:pt>
                <c:pt idx="38">
                  <c:v>6.7729554491411702E-3</c:v>
                </c:pt>
                <c:pt idx="39">
                  <c:v>6.1625809852387855E-3</c:v>
                </c:pt>
                <c:pt idx="40">
                  <c:v>1.2676870337754354E-2</c:v>
                </c:pt>
                <c:pt idx="41">
                  <c:v>-3.8218206803655806E-2</c:v>
                </c:pt>
                <c:pt idx="42">
                  <c:v>-3.241024415075449E-2</c:v>
                </c:pt>
                <c:pt idx="43">
                  <c:v>-6.1164991287901968E-2</c:v>
                </c:pt>
                <c:pt idx="44">
                  <c:v>-2.1494790673122266E-2</c:v>
                </c:pt>
                <c:pt idx="45">
                  <c:v>-5.9950130708736254E-2</c:v>
                </c:pt>
                <c:pt idx="46">
                  <c:v>1.3324378500010918E-2</c:v>
                </c:pt>
                <c:pt idx="47">
                  <c:v>-4.8217898824677863E-2</c:v>
                </c:pt>
                <c:pt idx="48">
                  <c:v>3.6771399097123021E-2</c:v>
                </c:pt>
                <c:pt idx="49">
                  <c:v>3.4019619183186169E-2</c:v>
                </c:pt>
                <c:pt idx="50">
                  <c:v>-3.0280026179897827E-2</c:v>
                </c:pt>
                <c:pt idx="51">
                  <c:v>-4.4192672837974178E-2</c:v>
                </c:pt>
                <c:pt idx="52">
                  <c:v>3.4303419183010532E-2</c:v>
                </c:pt>
                <c:pt idx="53">
                  <c:v>-1.0328383957614554E-2</c:v>
                </c:pt>
                <c:pt idx="54">
                  <c:v>2.0260547691451442E-2</c:v>
                </c:pt>
                <c:pt idx="55">
                  <c:v>-6.4688715300145583E-2</c:v>
                </c:pt>
                <c:pt idx="56">
                  <c:v>-3.2613788808873809E-3</c:v>
                </c:pt>
                <c:pt idx="57">
                  <c:v>1.7578125879997335E-2</c:v>
                </c:pt>
                <c:pt idx="58">
                  <c:v>1.3793322132335769E-2</c:v>
                </c:pt>
                <c:pt idx="59">
                  <c:v>-5.4777246861025079E-2</c:v>
                </c:pt>
                <c:pt idx="60">
                  <c:v>-1.5108309739833282E-2</c:v>
                </c:pt>
                <c:pt idx="61">
                  <c:v>-4.7383025562304261E-2</c:v>
                </c:pt>
                <c:pt idx="62">
                  <c:v>-2.7920081830807408E-2</c:v>
                </c:pt>
                <c:pt idx="63">
                  <c:v>5.4149286019408806E-2</c:v>
                </c:pt>
                <c:pt idx="64">
                  <c:v>3.6337102062328583E-2</c:v>
                </c:pt>
                <c:pt idx="65">
                  <c:v>-3.4395429284233635E-2</c:v>
                </c:pt>
                <c:pt idx="66">
                  <c:v>-2.8969280202720757E-2</c:v>
                </c:pt>
                <c:pt idx="67">
                  <c:v>-2.9339976345421803E-2</c:v>
                </c:pt>
                <c:pt idx="68">
                  <c:v>7.4569116790176946E-3</c:v>
                </c:pt>
                <c:pt idx="69">
                  <c:v>-2.0871040118785735E-2</c:v>
                </c:pt>
                <c:pt idx="70">
                  <c:v>-3.7391048474761934E-2</c:v>
                </c:pt>
                <c:pt idx="71">
                  <c:v>2.1612215601925756E-2</c:v>
                </c:pt>
                <c:pt idx="72">
                  <c:v>4.1296000691210095E-2</c:v>
                </c:pt>
                <c:pt idx="73">
                  <c:v>-1.0056152749256747E-2</c:v>
                </c:pt>
                <c:pt idx="74">
                  <c:v>5.1096954311365315E-2</c:v>
                </c:pt>
                <c:pt idx="75">
                  <c:v>3.2290471523441167E-2</c:v>
                </c:pt>
                <c:pt idx="76">
                  <c:v>1.8712830428813157E-3</c:v>
                </c:pt>
                <c:pt idx="77">
                  <c:v>-2.7413811863941304E-2</c:v>
                </c:pt>
                <c:pt idx="78">
                  <c:v>3.797413316320522E-2</c:v>
                </c:pt>
                <c:pt idx="79">
                  <c:v>1.2996572827180137E-2</c:v>
                </c:pt>
                <c:pt idx="80">
                  <c:v>6.2294581270165843E-2</c:v>
                </c:pt>
                <c:pt idx="81">
                  <c:v>-6.0581208675270198E-2</c:v>
                </c:pt>
                <c:pt idx="82">
                  <c:v>-6.4194176986789489E-2</c:v>
                </c:pt>
                <c:pt idx="83">
                  <c:v>7.4126985589769703E-3</c:v>
                </c:pt>
                <c:pt idx="84">
                  <c:v>3.5199682131630231E-2</c:v>
                </c:pt>
                <c:pt idx="85">
                  <c:v>-2.7165834341071046E-2</c:v>
                </c:pt>
                <c:pt idx="86">
                  <c:v>-1.0917315425014998E-3</c:v>
                </c:pt>
                <c:pt idx="87">
                  <c:v>-2.8169390807666971E-2</c:v>
                </c:pt>
                <c:pt idx="88">
                  <c:v>8.3646828851353904E-3</c:v>
                </c:pt>
                <c:pt idx="89">
                  <c:v>-3.2948958968524265E-3</c:v>
                </c:pt>
                <c:pt idx="90">
                  <c:v>-6.1187033746405162E-2</c:v>
                </c:pt>
                <c:pt idx="91">
                  <c:v>-1.0238414900992563E-2</c:v>
                </c:pt>
                <c:pt idx="92">
                  <c:v>-2.8884968372957568E-2</c:v>
                </c:pt>
                <c:pt idx="93">
                  <c:v>-5.9506362585126739E-2</c:v>
                </c:pt>
                <c:pt idx="94">
                  <c:v>-1.5571582069714198E-2</c:v>
                </c:pt>
                <c:pt idx="95">
                  <c:v>2.4369992675825742E-3</c:v>
                </c:pt>
                <c:pt idx="96">
                  <c:v>3.8684401432656688E-2</c:v>
                </c:pt>
                <c:pt idx="97">
                  <c:v>-4.8412374976626656E-2</c:v>
                </c:pt>
                <c:pt idx="98">
                  <c:v>5.2926388903183682E-3</c:v>
                </c:pt>
                <c:pt idx="99">
                  <c:v>-3.8112253986685461E-2</c:v>
                </c:pt>
                <c:pt idx="100">
                  <c:v>2.9406356040186075E-2</c:v>
                </c:pt>
                <c:pt idx="101">
                  <c:v>-1.5761702454762529E-2</c:v>
                </c:pt>
                <c:pt idx="102">
                  <c:v>2.4634280958360948E-2</c:v>
                </c:pt>
                <c:pt idx="103">
                  <c:v>4.2686921129767463E-2</c:v>
                </c:pt>
                <c:pt idx="104">
                  <c:v>-5.0159213746284868E-2</c:v>
                </c:pt>
                <c:pt idx="105">
                  <c:v>-6.9702618946771416E-3</c:v>
                </c:pt>
                <c:pt idx="106">
                  <c:v>2.3122417420854212E-2</c:v>
                </c:pt>
                <c:pt idx="107">
                  <c:v>7.2009019185097405E-3</c:v>
                </c:pt>
                <c:pt idx="108">
                  <c:v>-1.8751953016924536E-2</c:v>
                </c:pt>
                <c:pt idx="109">
                  <c:v>-1.5189876344636621E-2</c:v>
                </c:pt>
                <c:pt idx="110">
                  <c:v>-2.1137887425455883E-2</c:v>
                </c:pt>
                <c:pt idx="111">
                  <c:v>4.5443296169901315E-3</c:v>
                </c:pt>
                <c:pt idx="112">
                  <c:v>-2.9567577802193157E-2</c:v>
                </c:pt>
                <c:pt idx="113">
                  <c:v>-2.4707677482394094E-2</c:v>
                </c:pt>
                <c:pt idx="114">
                  <c:v>-2.4320538520181845E-2</c:v>
                </c:pt>
                <c:pt idx="115">
                  <c:v>2.6541664803511316E-2</c:v>
                </c:pt>
                <c:pt idx="116">
                  <c:v>1.6927288588557531E-2</c:v>
                </c:pt>
                <c:pt idx="117">
                  <c:v>5.4478545117074444E-2</c:v>
                </c:pt>
                <c:pt idx="118">
                  <c:v>-1.2007302374456399E-2</c:v>
                </c:pt>
                <c:pt idx="119">
                  <c:v>-1.2741259448456912E-2</c:v>
                </c:pt>
                <c:pt idx="120">
                  <c:v>5.2924220630092202E-2</c:v>
                </c:pt>
                <c:pt idx="121">
                  <c:v>4.7307727021805458E-3</c:v>
                </c:pt>
                <c:pt idx="122">
                  <c:v>-2.6101155481672491E-2</c:v>
                </c:pt>
                <c:pt idx="123">
                  <c:v>-4.1119418302893096E-3</c:v>
                </c:pt>
                <c:pt idx="124">
                  <c:v>1.8877576543274432E-2</c:v>
                </c:pt>
                <c:pt idx="125">
                  <c:v>-3.4391599169733542E-2</c:v>
                </c:pt>
                <c:pt idx="126">
                  <c:v>-1.0634668417010353E-2</c:v>
                </c:pt>
                <c:pt idx="127">
                  <c:v>-5.6553906254731929E-3</c:v>
                </c:pt>
                <c:pt idx="128">
                  <c:v>2.1245213066254493E-3</c:v>
                </c:pt>
                <c:pt idx="129">
                  <c:v>-1.2815363761244663E-2</c:v>
                </c:pt>
                <c:pt idx="130">
                  <c:v>6.2382828548018507E-2</c:v>
                </c:pt>
                <c:pt idx="131">
                  <c:v>-2.0059602808052045E-2</c:v>
                </c:pt>
                <c:pt idx="132">
                  <c:v>-1.6912868148274515E-2</c:v>
                </c:pt>
                <c:pt idx="133">
                  <c:v>1.3415258436064736E-2</c:v>
                </c:pt>
                <c:pt idx="134">
                  <c:v>9.7171384769333437E-3</c:v>
                </c:pt>
                <c:pt idx="135">
                  <c:v>-2.3190612602142561E-2</c:v>
                </c:pt>
                <c:pt idx="136">
                  <c:v>2.1517265723943026E-3</c:v>
                </c:pt>
                <c:pt idx="137">
                  <c:v>1.5448773931013567E-2</c:v>
                </c:pt>
                <c:pt idx="138">
                  <c:v>-3.5101534451505413E-2</c:v>
                </c:pt>
                <c:pt idx="139">
                  <c:v>1.3768162888524003E-2</c:v>
                </c:pt>
                <c:pt idx="140">
                  <c:v>-6.0708625812152424E-2</c:v>
                </c:pt>
                <c:pt idx="141">
                  <c:v>-1.429148657204954E-3</c:v>
                </c:pt>
                <c:pt idx="142">
                  <c:v>-1.9654646702507435E-2</c:v>
                </c:pt>
                <c:pt idx="143">
                  <c:v>1.5729530295896556E-2</c:v>
                </c:pt>
                <c:pt idx="144">
                  <c:v>3.1764304660120882E-2</c:v>
                </c:pt>
                <c:pt idx="145">
                  <c:v>-1.1311925036204862E-2</c:v>
                </c:pt>
                <c:pt idx="146">
                  <c:v>2.4409138388355411E-2</c:v>
                </c:pt>
                <c:pt idx="147">
                  <c:v>3.5805932231920034E-4</c:v>
                </c:pt>
                <c:pt idx="148">
                  <c:v>-3.998950501807802E-2</c:v>
                </c:pt>
                <c:pt idx="149">
                  <c:v>-2.9493599126054339E-2</c:v>
                </c:pt>
                <c:pt idx="150">
                  <c:v>2.7464648567258353E-3</c:v>
                </c:pt>
                <c:pt idx="151">
                  <c:v>-3.6570827535109075E-2</c:v>
                </c:pt>
                <c:pt idx="152">
                  <c:v>-3.5008623925343436E-2</c:v>
                </c:pt>
                <c:pt idx="153">
                  <c:v>6.3075580366230316E-2</c:v>
                </c:pt>
                <c:pt idx="154">
                  <c:v>-1.5827624914372108E-2</c:v>
                </c:pt>
                <c:pt idx="155">
                  <c:v>9.8534949657124761E-3</c:v>
                </c:pt>
                <c:pt idx="156">
                  <c:v>1.6626534687763702E-2</c:v>
                </c:pt>
                <c:pt idx="157">
                  <c:v>4.1660467794928796E-4</c:v>
                </c:pt>
                <c:pt idx="158">
                  <c:v>1.8861811097973823E-2</c:v>
                </c:pt>
                <c:pt idx="159">
                  <c:v>-7.0950877285139755E-2</c:v>
                </c:pt>
                <c:pt idx="160">
                  <c:v>3.1590016509467092E-2</c:v>
                </c:pt>
                <c:pt idx="161">
                  <c:v>1.9844307235928428E-2</c:v>
                </c:pt>
                <c:pt idx="162">
                  <c:v>-3.7581694843040244E-3</c:v>
                </c:pt>
                <c:pt idx="163">
                  <c:v>4.7801148137741241E-4</c:v>
                </c:pt>
                <c:pt idx="164">
                  <c:v>-3.198767549339724E-2</c:v>
                </c:pt>
                <c:pt idx="165">
                  <c:v>6.7005014791190493E-3</c:v>
                </c:pt>
                <c:pt idx="166">
                  <c:v>6.3515542709493269E-3</c:v>
                </c:pt>
                <c:pt idx="167">
                  <c:v>1.845760826195144E-2</c:v>
                </c:pt>
                <c:pt idx="168">
                  <c:v>-1.3755571679456105E-3</c:v>
                </c:pt>
                <c:pt idx="169">
                  <c:v>8.3752098697937444E-4</c:v>
                </c:pt>
                <c:pt idx="170">
                  <c:v>-2.0296679834898686E-2</c:v>
                </c:pt>
                <c:pt idx="171">
                  <c:v>3.1357686992205008E-2</c:v>
                </c:pt>
                <c:pt idx="172">
                  <c:v>-1.0224187024791156E-2</c:v>
                </c:pt>
                <c:pt idx="173">
                  <c:v>-3.9672509049623661E-2</c:v>
                </c:pt>
                <c:pt idx="174">
                  <c:v>-3.5755382812829799E-2</c:v>
                </c:pt>
                <c:pt idx="175">
                  <c:v>-4.5879000785258445E-2</c:v>
                </c:pt>
                <c:pt idx="176">
                  <c:v>6.7451350738701634E-5</c:v>
                </c:pt>
                <c:pt idx="177">
                  <c:v>-2.6518776517558726E-2</c:v>
                </c:pt>
                <c:pt idx="178">
                  <c:v>2.9078562354513407E-2</c:v>
                </c:pt>
                <c:pt idx="179">
                  <c:v>3.373558885545775E-2</c:v>
                </c:pt>
                <c:pt idx="180">
                  <c:v>-1.4743247750753745E-2</c:v>
                </c:pt>
                <c:pt idx="181">
                  <c:v>3.7571619082318861E-2</c:v>
                </c:pt>
                <c:pt idx="182">
                  <c:v>3.4272691582744844E-3</c:v>
                </c:pt>
                <c:pt idx="183">
                  <c:v>5.0822011275721085E-2</c:v>
                </c:pt>
                <c:pt idx="184">
                  <c:v>-3.4835831301658911E-2</c:v>
                </c:pt>
                <c:pt idx="185">
                  <c:v>-3.1212476330611697E-2</c:v>
                </c:pt>
                <c:pt idx="186">
                  <c:v>5.7265348556406089E-2</c:v>
                </c:pt>
                <c:pt idx="187">
                  <c:v>3.7242473141175583E-2</c:v>
                </c:pt>
                <c:pt idx="188">
                  <c:v>-3.2707317975784446E-2</c:v>
                </c:pt>
                <c:pt idx="189">
                  <c:v>1.1005515958879856E-2</c:v>
                </c:pt>
                <c:pt idx="190">
                  <c:v>-2.922077502835118E-2</c:v>
                </c:pt>
                <c:pt idx="191">
                  <c:v>5.6665763916198375E-2</c:v>
                </c:pt>
                <c:pt idx="192">
                  <c:v>3.3371333989968541E-2</c:v>
                </c:pt>
                <c:pt idx="193">
                  <c:v>-4.1282568606370871E-3</c:v>
                </c:pt>
                <c:pt idx="194">
                  <c:v>-4.5608537355806902E-3</c:v>
                </c:pt>
                <c:pt idx="195">
                  <c:v>-2.615047856551669E-2</c:v>
                </c:pt>
                <c:pt idx="196">
                  <c:v>9.951269424165585E-3</c:v>
                </c:pt>
                <c:pt idx="197">
                  <c:v>4.9038184199996691E-2</c:v>
                </c:pt>
                <c:pt idx="198">
                  <c:v>5.81508712457455E-2</c:v>
                </c:pt>
                <c:pt idx="199">
                  <c:v>-1.9669415258673124E-2</c:v>
                </c:pt>
                <c:pt idx="200">
                  <c:v>2.2994404117124147E-2</c:v>
                </c:pt>
                <c:pt idx="201">
                  <c:v>-6.4073059904536742E-3</c:v>
                </c:pt>
                <c:pt idx="202">
                  <c:v>-1.9256406983327746E-2</c:v>
                </c:pt>
                <c:pt idx="203">
                  <c:v>1.0592092853186711E-2</c:v>
                </c:pt>
                <c:pt idx="204">
                  <c:v>-1.7687389557506098E-2</c:v>
                </c:pt>
                <c:pt idx="205">
                  <c:v>-6.621386798277556E-3</c:v>
                </c:pt>
                <c:pt idx="206">
                  <c:v>2.6189451896273517E-3</c:v>
                </c:pt>
                <c:pt idx="207">
                  <c:v>-1.5374781221312674E-2</c:v>
                </c:pt>
                <c:pt idx="208">
                  <c:v>-2.1025153825777982E-2</c:v>
                </c:pt>
                <c:pt idx="209">
                  <c:v>-4.5764596514855814E-3</c:v>
                </c:pt>
                <c:pt idx="210">
                  <c:v>-4.2781787444017109E-3</c:v>
                </c:pt>
                <c:pt idx="211">
                  <c:v>-1.9631572036486033E-3</c:v>
                </c:pt>
                <c:pt idx="212">
                  <c:v>3.4216142326016961E-3</c:v>
                </c:pt>
                <c:pt idx="213">
                  <c:v>-1.1266950735099356E-2</c:v>
                </c:pt>
                <c:pt idx="214">
                  <c:v>-4.9868506172609578E-3</c:v>
                </c:pt>
                <c:pt idx="215">
                  <c:v>6.9410705917174965E-4</c:v>
                </c:pt>
                <c:pt idx="216">
                  <c:v>2.0794351431431546E-3</c:v>
                </c:pt>
                <c:pt idx="217">
                  <c:v>-1.1887764792068893E-2</c:v>
                </c:pt>
                <c:pt idx="218">
                  <c:v>-5.4970760713599763E-2</c:v>
                </c:pt>
                <c:pt idx="219">
                  <c:v>4.3318136262666118E-2</c:v>
                </c:pt>
                <c:pt idx="220">
                  <c:v>-2.7923064121309973E-3</c:v>
                </c:pt>
                <c:pt idx="221">
                  <c:v>8.5416153685138243E-3</c:v>
                </c:pt>
                <c:pt idx="222">
                  <c:v>-1.3959107114815222E-2</c:v>
                </c:pt>
                <c:pt idx="223">
                  <c:v>-1.5027047692538788E-2</c:v>
                </c:pt>
                <c:pt idx="224">
                  <c:v>7.9497419468114571E-3</c:v>
                </c:pt>
                <c:pt idx="225">
                  <c:v>-5.6305642150464071E-3</c:v>
                </c:pt>
                <c:pt idx="226">
                  <c:v>1.3089003838660273E-2</c:v>
                </c:pt>
                <c:pt idx="227">
                  <c:v>-2.7281222608089566E-2</c:v>
                </c:pt>
                <c:pt idx="228">
                  <c:v>3.0894767810581158E-2</c:v>
                </c:pt>
                <c:pt idx="229">
                  <c:v>3.6005344942372703E-3</c:v>
                </c:pt>
                <c:pt idx="230">
                  <c:v>-1.9482996174248458E-2</c:v>
                </c:pt>
                <c:pt idx="231">
                  <c:v>-7.6966277756745699E-3</c:v>
                </c:pt>
                <c:pt idx="232">
                  <c:v>-1.1878423913313525E-2</c:v>
                </c:pt>
                <c:pt idx="233">
                  <c:v>-6.7101100399391831E-3</c:v>
                </c:pt>
                <c:pt idx="234">
                  <c:v>-4.0048778677201045E-2</c:v>
                </c:pt>
                <c:pt idx="235">
                  <c:v>1.6100938180179252E-2</c:v>
                </c:pt>
                <c:pt idx="236">
                  <c:v>-1.5431301046958586E-2</c:v>
                </c:pt>
                <c:pt idx="237">
                  <c:v>7.5921160816377958E-3</c:v>
                </c:pt>
                <c:pt idx="238">
                  <c:v>2.697347871432677E-2</c:v>
                </c:pt>
                <c:pt idx="239">
                  <c:v>3.1243359987598019E-2</c:v>
                </c:pt>
                <c:pt idx="240">
                  <c:v>1.5500477784238508E-2</c:v>
                </c:pt>
                <c:pt idx="241">
                  <c:v>-1.3044598091790814E-2</c:v>
                </c:pt>
                <c:pt idx="242">
                  <c:v>1.914982541345514E-2</c:v>
                </c:pt>
                <c:pt idx="243">
                  <c:v>1.5032243537918684E-2</c:v>
                </c:pt>
                <c:pt idx="244">
                  <c:v>-1.5220994010355243E-2</c:v>
                </c:pt>
                <c:pt idx="245">
                  <c:v>-6.4863044917893688E-3</c:v>
                </c:pt>
                <c:pt idx="246">
                  <c:v>2.0877824902678132E-3</c:v>
                </c:pt>
                <c:pt idx="247">
                  <c:v>2.8964513700427699E-2</c:v>
                </c:pt>
                <c:pt idx="248">
                  <c:v>-7.8123591608267673E-3</c:v>
                </c:pt>
                <c:pt idx="249">
                  <c:v>-3.3120921501156649E-2</c:v>
                </c:pt>
                <c:pt idx="250">
                  <c:v>4.2313733669719716E-2</c:v>
                </c:pt>
                <c:pt idx="251">
                  <c:v>-2.1332283311462343E-2</c:v>
                </c:pt>
                <c:pt idx="252">
                  <c:v>-4.2838714447881419E-3</c:v>
                </c:pt>
                <c:pt idx="253">
                  <c:v>-5.8530323252686617E-2</c:v>
                </c:pt>
                <c:pt idx="254">
                  <c:v>-2.1004272770532125E-2</c:v>
                </c:pt>
                <c:pt idx="255">
                  <c:v>5.6710200199673509E-2</c:v>
                </c:pt>
                <c:pt idx="256">
                  <c:v>-5.7211973871275287E-3</c:v>
                </c:pt>
                <c:pt idx="257">
                  <c:v>2.3873401666661142E-2</c:v>
                </c:pt>
                <c:pt idx="258">
                  <c:v>-1.6682499959936134E-2</c:v>
                </c:pt>
                <c:pt idx="259">
                  <c:v>-7.0116179448715373E-3</c:v>
                </c:pt>
                <c:pt idx="260">
                  <c:v>3.4449623582973625E-3</c:v>
                </c:pt>
                <c:pt idx="261">
                  <c:v>2.9528448424441297E-2</c:v>
                </c:pt>
                <c:pt idx="262">
                  <c:v>6.1753979235293237E-2</c:v>
                </c:pt>
                <c:pt idx="263">
                  <c:v>2.718520314490196E-2</c:v>
                </c:pt>
                <c:pt idx="264">
                  <c:v>6.5415903323514546E-2</c:v>
                </c:pt>
                <c:pt idx="265">
                  <c:v>-1.3204598317346163E-2</c:v>
                </c:pt>
                <c:pt idx="266">
                  <c:v>-3.9478305539611971E-2</c:v>
                </c:pt>
                <c:pt idx="267">
                  <c:v>3.1729112553427891E-2</c:v>
                </c:pt>
                <c:pt idx="268">
                  <c:v>-2.8327017180925489E-2</c:v>
                </c:pt>
                <c:pt idx="269">
                  <c:v>-1.3281770771576089E-3</c:v>
                </c:pt>
                <c:pt idx="270">
                  <c:v>-1.826444728679686E-2</c:v>
                </c:pt>
                <c:pt idx="271">
                  <c:v>-4.0085771311889166E-2</c:v>
                </c:pt>
                <c:pt idx="272">
                  <c:v>-8.9910695598573315E-3</c:v>
                </c:pt>
                <c:pt idx="273">
                  <c:v>3.3752407477358075E-2</c:v>
                </c:pt>
                <c:pt idx="274">
                  <c:v>-9.6269809453348263E-3</c:v>
                </c:pt>
                <c:pt idx="275">
                  <c:v>2.3118452398416166E-2</c:v>
                </c:pt>
                <c:pt idx="276">
                  <c:v>4.6555204154213152E-3</c:v>
                </c:pt>
                <c:pt idx="277">
                  <c:v>1.0740054274934732E-2</c:v>
                </c:pt>
                <c:pt idx="278">
                  <c:v>-6.461803414103638E-3</c:v>
                </c:pt>
                <c:pt idx="279">
                  <c:v>2.5118661742838395E-2</c:v>
                </c:pt>
                <c:pt idx="280">
                  <c:v>-1.6420730212327636E-2</c:v>
                </c:pt>
                <c:pt idx="281">
                  <c:v>-1.0399116835844793E-2</c:v>
                </c:pt>
                <c:pt idx="282">
                  <c:v>9.1051258700716071E-3</c:v>
                </c:pt>
                <c:pt idx="283">
                  <c:v>-1.021443227121684E-2</c:v>
                </c:pt>
                <c:pt idx="284">
                  <c:v>-1.0760505549010259E-2</c:v>
                </c:pt>
                <c:pt idx="285">
                  <c:v>1.4400758055413842E-2</c:v>
                </c:pt>
                <c:pt idx="286">
                  <c:v>-3.2043067945552849E-3</c:v>
                </c:pt>
                <c:pt idx="287">
                  <c:v>-4.6466455058773891E-3</c:v>
                </c:pt>
                <c:pt idx="288">
                  <c:v>-1.2094660848686023E-2</c:v>
                </c:pt>
                <c:pt idx="289">
                  <c:v>-1.657563849352555E-2</c:v>
                </c:pt>
                <c:pt idx="290">
                  <c:v>-4.191328657989607E-2</c:v>
                </c:pt>
                <c:pt idx="291">
                  <c:v>7.7871077102411356E-3</c:v>
                </c:pt>
                <c:pt idx="292">
                  <c:v>-6.7623862167050268E-3</c:v>
                </c:pt>
                <c:pt idx="293">
                  <c:v>1.7303445999539851E-2</c:v>
                </c:pt>
                <c:pt idx="294">
                  <c:v>1.2380058494823184E-2</c:v>
                </c:pt>
                <c:pt idx="295">
                  <c:v>3.2673685415416211E-3</c:v>
                </c:pt>
                <c:pt idx="296">
                  <c:v>-2.8012801616330518E-2</c:v>
                </c:pt>
                <c:pt idx="297">
                  <c:v>1.5699589519342476E-3</c:v>
                </c:pt>
                <c:pt idx="298">
                  <c:v>-6.3373454980408814E-3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49E-A840-C4A3260D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54351"/>
        <c:axId val="492454767"/>
      </c:lineChart>
      <c:catAx>
        <c:axId val="49245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54767"/>
        <c:crosses val="autoZero"/>
        <c:auto val="1"/>
        <c:lblAlgn val="ctr"/>
        <c:lblOffset val="100"/>
        <c:noMultiLvlLbl val="0"/>
      </c:catAx>
      <c:valAx>
        <c:axId val="4924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Накопительный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'Зад. 11'!$B$2:$B$311</c:f>
              <c:numCache>
                <c:formatCode>General</c:formatCode>
                <c:ptCount val="31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8-4042-B5EA-143070A3EC5D}"/>
            </c:ext>
          </c:extLst>
        </c:ser>
        <c:ser>
          <c:idx val="1"/>
          <c:order val="1"/>
          <c:tx>
            <c:strRef>
              <c:f>'Зад. 11'!$F$1</c:f>
              <c:strCache>
                <c:ptCount val="1"/>
                <c:pt idx="0">
                  <c:v>ср знач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'Зад. 11'!$F$3:$F$311</c:f>
              <c:numCache>
                <c:formatCode>General</c:formatCode>
                <c:ptCount val="309"/>
                <c:pt idx="0">
                  <c:v>333</c:v>
                </c:pt>
                <c:pt idx="1">
                  <c:v>333.25666666666666</c:v>
                </c:pt>
                <c:pt idx="2">
                  <c:v>334.24</c:v>
                </c:pt>
                <c:pt idx="3">
                  <c:v>333.64800000000002</c:v>
                </c:pt>
                <c:pt idx="4">
                  <c:v>334.09333333333331</c:v>
                </c:pt>
                <c:pt idx="5">
                  <c:v>333.46</c:v>
                </c:pt>
                <c:pt idx="6">
                  <c:v>333.04249999999996</c:v>
                </c:pt>
                <c:pt idx="7">
                  <c:v>332.98222222222216</c:v>
                </c:pt>
                <c:pt idx="8">
                  <c:v>332.66399999999999</c:v>
                </c:pt>
                <c:pt idx="9">
                  <c:v>332.60909090909087</c:v>
                </c:pt>
                <c:pt idx="10">
                  <c:v>331.90083333333331</c:v>
                </c:pt>
                <c:pt idx="11">
                  <c:v>330.47307692307692</c:v>
                </c:pt>
                <c:pt idx="12">
                  <c:v>328.93142857142857</c:v>
                </c:pt>
                <c:pt idx="13">
                  <c:v>328.2</c:v>
                </c:pt>
                <c:pt idx="14">
                  <c:v>327.87875000000003</c:v>
                </c:pt>
                <c:pt idx="15">
                  <c:v>327.21529411764709</c:v>
                </c:pt>
                <c:pt idx="16">
                  <c:v>326.62277777777786</c:v>
                </c:pt>
                <c:pt idx="17">
                  <c:v>326.371052631579</c:v>
                </c:pt>
                <c:pt idx="18">
                  <c:v>326.21300000000008</c:v>
                </c:pt>
                <c:pt idx="19">
                  <c:v>325.82952380952383</c:v>
                </c:pt>
                <c:pt idx="20">
                  <c:v>325.38909090909095</c:v>
                </c:pt>
                <c:pt idx="21">
                  <c:v>325.06956521739136</c:v>
                </c:pt>
                <c:pt idx="22">
                  <c:v>325.25708333333336</c:v>
                </c:pt>
                <c:pt idx="23">
                  <c:v>325.72280000000001</c:v>
                </c:pt>
                <c:pt idx="24">
                  <c:v>326.45000000000005</c:v>
                </c:pt>
                <c:pt idx="25">
                  <c:v>327.11740740740743</c:v>
                </c:pt>
                <c:pt idx="26">
                  <c:v>327.85142857142858</c:v>
                </c:pt>
                <c:pt idx="27">
                  <c:v>328.28689655172411</c:v>
                </c:pt>
                <c:pt idx="28">
                  <c:v>328.64083333333332</c:v>
                </c:pt>
                <c:pt idx="29">
                  <c:v>328.95854838709676</c:v>
                </c:pt>
                <c:pt idx="30">
                  <c:v>329.18765625000003</c:v>
                </c:pt>
                <c:pt idx="31">
                  <c:v>329.22318181818184</c:v>
                </c:pt>
                <c:pt idx="32">
                  <c:v>328.89455882352945</c:v>
                </c:pt>
                <c:pt idx="33">
                  <c:v>328.22585714285714</c:v>
                </c:pt>
                <c:pt idx="34">
                  <c:v>327.10847222222225</c:v>
                </c:pt>
                <c:pt idx="35">
                  <c:v>325.70040540540543</c:v>
                </c:pt>
                <c:pt idx="36">
                  <c:v>324.73592105263157</c:v>
                </c:pt>
                <c:pt idx="37">
                  <c:v>323.61576923076922</c:v>
                </c:pt>
                <c:pt idx="38">
                  <c:v>322.59937499999995</c:v>
                </c:pt>
                <c:pt idx="39">
                  <c:v>321.12280487804873</c:v>
                </c:pt>
                <c:pt idx="40">
                  <c:v>318.97726190476186</c:v>
                </c:pt>
                <c:pt idx="41">
                  <c:v>314.46034883720927</c:v>
                </c:pt>
                <c:pt idx="42">
                  <c:v>309.53511363636358</c:v>
                </c:pt>
                <c:pt idx="43">
                  <c:v>306.04233333333332</c:v>
                </c:pt>
                <c:pt idx="44">
                  <c:v>302.63097826086954</c:v>
                </c:pt>
                <c:pt idx="45">
                  <c:v>298.80925531914892</c:v>
                </c:pt>
                <c:pt idx="46">
                  <c:v>295.18114583333335</c:v>
                </c:pt>
                <c:pt idx="47">
                  <c:v>292.04479591836736</c:v>
                </c:pt>
                <c:pt idx="48">
                  <c:v>289.13989999999995</c:v>
                </c:pt>
                <c:pt idx="49">
                  <c:v>286.4485294117647</c:v>
                </c:pt>
                <c:pt idx="50">
                  <c:v>283.77355769230769</c:v>
                </c:pt>
                <c:pt idx="51">
                  <c:v>281.0793396226415</c:v>
                </c:pt>
                <c:pt idx="52">
                  <c:v>278.57601851851848</c:v>
                </c:pt>
                <c:pt idx="53">
                  <c:v>275.96281818181814</c:v>
                </c:pt>
                <c:pt idx="54">
                  <c:v>273.49223214285712</c:v>
                </c:pt>
                <c:pt idx="55">
                  <c:v>270.95710526315787</c:v>
                </c:pt>
                <c:pt idx="56">
                  <c:v>268.50215517241378</c:v>
                </c:pt>
                <c:pt idx="57">
                  <c:v>266.16906779661014</c:v>
                </c:pt>
                <c:pt idx="58">
                  <c:v>264.08108333333331</c:v>
                </c:pt>
                <c:pt idx="59">
                  <c:v>261.93844262295079</c:v>
                </c:pt>
                <c:pt idx="60">
                  <c:v>259.83266129032251</c:v>
                </c:pt>
                <c:pt idx="61">
                  <c:v>257.69722222222214</c:v>
                </c:pt>
                <c:pt idx="62">
                  <c:v>255.57460937499994</c:v>
                </c:pt>
                <c:pt idx="63">
                  <c:v>253.62161538461532</c:v>
                </c:pt>
                <c:pt idx="64">
                  <c:v>251.79992424242417</c:v>
                </c:pt>
                <c:pt idx="65">
                  <c:v>249.96529850746262</c:v>
                </c:pt>
                <c:pt idx="66">
                  <c:v>248.13051470588229</c:v>
                </c:pt>
                <c:pt idx="67">
                  <c:v>246.29644927536228</c:v>
                </c:pt>
                <c:pt idx="68">
                  <c:v>244.5277857142857</c:v>
                </c:pt>
                <c:pt idx="69">
                  <c:v>242.77330985915492</c:v>
                </c:pt>
                <c:pt idx="70">
                  <c:v>241.21326388888889</c:v>
                </c:pt>
                <c:pt idx="71">
                  <c:v>239.73499999999999</c:v>
                </c:pt>
                <c:pt idx="72">
                  <c:v>238.37263513513508</c:v>
                </c:pt>
                <c:pt idx="73">
                  <c:v>237.0280666666666</c:v>
                </c:pt>
                <c:pt idx="74">
                  <c:v>235.81374999999997</c:v>
                </c:pt>
                <c:pt idx="75">
                  <c:v>234.69266233766231</c:v>
                </c:pt>
                <c:pt idx="76">
                  <c:v>233.60391025641024</c:v>
                </c:pt>
                <c:pt idx="77">
                  <c:v>232.49145569620254</c:v>
                </c:pt>
                <c:pt idx="78">
                  <c:v>231.47731250000001</c:v>
                </c:pt>
                <c:pt idx="79">
                  <c:v>230.51265432098768</c:v>
                </c:pt>
                <c:pt idx="80">
                  <c:v>229.94896341463416</c:v>
                </c:pt>
                <c:pt idx="81">
                  <c:v>229.7905421686747</c:v>
                </c:pt>
                <c:pt idx="82">
                  <c:v>229.47541666666669</c:v>
                </c:pt>
                <c:pt idx="83">
                  <c:v>229.02182352941176</c:v>
                </c:pt>
                <c:pt idx="84">
                  <c:v>228.65831395348835</c:v>
                </c:pt>
                <c:pt idx="85">
                  <c:v>228.24224137931031</c:v>
                </c:pt>
                <c:pt idx="86">
                  <c:v>227.8332386363636</c:v>
                </c:pt>
                <c:pt idx="87">
                  <c:v>227.3734269662921</c:v>
                </c:pt>
                <c:pt idx="88">
                  <c:v>226.94127777777774</c:v>
                </c:pt>
                <c:pt idx="89">
                  <c:v>226.51181318681316</c:v>
                </c:pt>
                <c:pt idx="90">
                  <c:v>225.97048913043474</c:v>
                </c:pt>
                <c:pt idx="91">
                  <c:v>225.42145161290318</c:v>
                </c:pt>
                <c:pt idx="92">
                  <c:v>224.83111702127655</c:v>
                </c:pt>
                <c:pt idx="93">
                  <c:v>224.3924736842105</c:v>
                </c:pt>
                <c:pt idx="94">
                  <c:v>223.93348958333331</c:v>
                </c:pt>
                <c:pt idx="95">
                  <c:v>223.48850515463917</c:v>
                </c:pt>
                <c:pt idx="96">
                  <c:v>223.12535714285715</c:v>
                </c:pt>
                <c:pt idx="97">
                  <c:v>222.67984848484849</c:v>
                </c:pt>
                <c:pt idx="98">
                  <c:v>222.25275000000002</c:v>
                </c:pt>
                <c:pt idx="99">
                  <c:v>221.76747524752477</c:v>
                </c:pt>
                <c:pt idx="100">
                  <c:v>221.34240196078434</c:v>
                </c:pt>
                <c:pt idx="101">
                  <c:v>220.89849514563107</c:v>
                </c:pt>
                <c:pt idx="102">
                  <c:v>220.5052403846154</c:v>
                </c:pt>
                <c:pt idx="103">
                  <c:v>220.19423809523809</c:v>
                </c:pt>
                <c:pt idx="104">
                  <c:v>219.80240566037736</c:v>
                </c:pt>
                <c:pt idx="105">
                  <c:v>219.37827102803737</c:v>
                </c:pt>
                <c:pt idx="106">
                  <c:v>218.99976851851849</c:v>
                </c:pt>
                <c:pt idx="107">
                  <c:v>218.64004587155964</c:v>
                </c:pt>
                <c:pt idx="108">
                  <c:v>218.25649999999999</c:v>
                </c:pt>
                <c:pt idx="109">
                  <c:v>217.85590090090091</c:v>
                </c:pt>
                <c:pt idx="110">
                  <c:v>217.43</c:v>
                </c:pt>
                <c:pt idx="111">
                  <c:v>217.01849557522124</c:v>
                </c:pt>
                <c:pt idx="112">
                  <c:v>216.57052631578949</c:v>
                </c:pt>
                <c:pt idx="113">
                  <c:v>216.09513043478262</c:v>
                </c:pt>
                <c:pt idx="114">
                  <c:v>215.59439655172415</c:v>
                </c:pt>
                <c:pt idx="115">
                  <c:v>215.13854700854699</c:v>
                </c:pt>
                <c:pt idx="116">
                  <c:v>214.71389830508474</c:v>
                </c:pt>
                <c:pt idx="117">
                  <c:v>214.37403361344536</c:v>
                </c:pt>
                <c:pt idx="118">
                  <c:v>214.02249999999998</c:v>
                </c:pt>
                <c:pt idx="119">
                  <c:v>213.65876033057847</c:v>
                </c:pt>
                <c:pt idx="120">
                  <c:v>213.37672131147536</c:v>
                </c:pt>
                <c:pt idx="121">
                  <c:v>213.10617886178858</c:v>
                </c:pt>
                <c:pt idx="122">
                  <c:v>212.80258064516124</c:v>
                </c:pt>
                <c:pt idx="123">
                  <c:v>212.49807999999996</c:v>
                </c:pt>
                <c:pt idx="124">
                  <c:v>212.22484126984122</c:v>
                </c:pt>
                <c:pt idx="125">
                  <c:v>211.90850393700782</c:v>
                </c:pt>
                <c:pt idx="126">
                  <c:v>211.58289062499995</c:v>
                </c:pt>
                <c:pt idx="127">
                  <c:v>211.2548837209302</c:v>
                </c:pt>
                <c:pt idx="128">
                  <c:v>210.93469230769227</c:v>
                </c:pt>
                <c:pt idx="129">
                  <c:v>210.60290076335875</c:v>
                </c:pt>
                <c:pt idx="130">
                  <c:v>210.35780303030299</c:v>
                </c:pt>
                <c:pt idx="131">
                  <c:v>210.08977443609018</c:v>
                </c:pt>
                <c:pt idx="132">
                  <c:v>209.80388059701488</c:v>
                </c:pt>
                <c:pt idx="133">
                  <c:v>209.53940740740734</c:v>
                </c:pt>
                <c:pt idx="134">
                  <c:v>209.2913235294117</c:v>
                </c:pt>
                <c:pt idx="135">
                  <c:v>209.0174452554744</c:v>
                </c:pt>
                <c:pt idx="136">
                  <c:v>208.75021739130429</c:v>
                </c:pt>
                <c:pt idx="137">
                  <c:v>208.50611510791362</c:v>
                </c:pt>
                <c:pt idx="138">
                  <c:v>208.22242857142851</c:v>
                </c:pt>
                <c:pt idx="139">
                  <c:v>207.95936170212761</c:v>
                </c:pt>
                <c:pt idx="140">
                  <c:v>207.62901408450699</c:v>
                </c:pt>
                <c:pt idx="141">
                  <c:v>207.30167832167825</c:v>
                </c:pt>
                <c:pt idx="142">
                  <c:v>206.95715277777771</c:v>
                </c:pt>
                <c:pt idx="143">
                  <c:v>206.63462068965509</c:v>
                </c:pt>
                <c:pt idx="144">
                  <c:v>206.3519178082191</c:v>
                </c:pt>
                <c:pt idx="145">
                  <c:v>206.06040816326524</c:v>
                </c:pt>
                <c:pt idx="146">
                  <c:v>205.80013513513506</c:v>
                </c:pt>
                <c:pt idx="147">
                  <c:v>205.54375838926168</c:v>
                </c:pt>
                <c:pt idx="148">
                  <c:v>205.24699999999993</c:v>
                </c:pt>
                <c:pt idx="149">
                  <c:v>204.92317880794693</c:v>
                </c:pt>
                <c:pt idx="150">
                  <c:v>204.60644736842096</c:v>
                </c:pt>
                <c:pt idx="151">
                  <c:v>204.25705882352932</c:v>
                </c:pt>
                <c:pt idx="152">
                  <c:v>203.87844155844147</c:v>
                </c:pt>
                <c:pt idx="153">
                  <c:v>203.63541935483863</c:v>
                </c:pt>
                <c:pt idx="154">
                  <c:v>203.37878205128195</c:v>
                </c:pt>
                <c:pt idx="155">
                  <c:v>203.13573248407636</c:v>
                </c:pt>
                <c:pt idx="156">
                  <c:v>202.91329113924044</c:v>
                </c:pt>
                <c:pt idx="157">
                  <c:v>202.69408805031441</c:v>
                </c:pt>
                <c:pt idx="158">
                  <c:v>202.49762499999991</c:v>
                </c:pt>
                <c:pt idx="159">
                  <c:v>202.23074534161483</c:v>
                </c:pt>
                <c:pt idx="160">
                  <c:v>201.99876543209871</c:v>
                </c:pt>
                <c:pt idx="161">
                  <c:v>201.7898773006134</c:v>
                </c:pt>
                <c:pt idx="162">
                  <c:v>201.57969512195112</c:v>
                </c:pt>
                <c:pt idx="163">
                  <c:v>201.37254545454536</c:v>
                </c:pt>
                <c:pt idx="164">
                  <c:v>201.13614457831315</c:v>
                </c:pt>
                <c:pt idx="165">
                  <c:v>200.9091017964071</c:v>
                </c:pt>
                <c:pt idx="166">
                  <c:v>200.6909523809523</c:v>
                </c:pt>
                <c:pt idx="167">
                  <c:v>200.49349112426029</c:v>
                </c:pt>
                <c:pt idx="168">
                  <c:v>200.29699999999991</c:v>
                </c:pt>
                <c:pt idx="169">
                  <c:v>200.10362573099408</c:v>
                </c:pt>
                <c:pt idx="170">
                  <c:v>199.89296511627902</c:v>
                </c:pt>
                <c:pt idx="171">
                  <c:v>199.71491329479761</c:v>
                </c:pt>
                <c:pt idx="172">
                  <c:v>199.52902298850569</c:v>
                </c:pt>
                <c:pt idx="173">
                  <c:v>199.30805714285708</c:v>
                </c:pt>
                <c:pt idx="174">
                  <c:v>199.05749999999992</c:v>
                </c:pt>
                <c:pt idx="175">
                  <c:v>198.77045197740105</c:v>
                </c:pt>
                <c:pt idx="176">
                  <c:v>198.48668539325837</c:v>
                </c:pt>
                <c:pt idx="177">
                  <c:v>198.18441340782115</c:v>
                </c:pt>
                <c:pt idx="178">
                  <c:v>197.90916666666661</c:v>
                </c:pt>
                <c:pt idx="179">
                  <c:v>197.66513812154687</c:v>
                </c:pt>
                <c:pt idx="180">
                  <c:v>197.41142857142847</c:v>
                </c:pt>
                <c:pt idx="181">
                  <c:v>197.19218579234965</c:v>
                </c:pt>
                <c:pt idx="182">
                  <c:v>196.97826086956513</c:v>
                </c:pt>
                <c:pt idx="183">
                  <c:v>196.93345945945939</c:v>
                </c:pt>
                <c:pt idx="184">
                  <c:v>196.8544086021505</c:v>
                </c:pt>
                <c:pt idx="185">
                  <c:v>196.74625668449193</c:v>
                </c:pt>
                <c:pt idx="186">
                  <c:v>196.69462765957442</c:v>
                </c:pt>
                <c:pt idx="187">
                  <c:v>196.76544973544969</c:v>
                </c:pt>
                <c:pt idx="188">
                  <c:v>196.79994736842102</c:v>
                </c:pt>
                <c:pt idx="189">
                  <c:v>196.8458638743455</c:v>
                </c:pt>
                <c:pt idx="190">
                  <c:v>196.86046874999997</c:v>
                </c:pt>
                <c:pt idx="191">
                  <c:v>196.93523316062172</c:v>
                </c:pt>
                <c:pt idx="192">
                  <c:v>197.04618556701027</c:v>
                </c:pt>
                <c:pt idx="193">
                  <c:v>197.15138461538456</c:v>
                </c:pt>
                <c:pt idx="194">
                  <c:v>197.25045918367343</c:v>
                </c:pt>
                <c:pt idx="195">
                  <c:v>197.32015228426391</c:v>
                </c:pt>
                <c:pt idx="196">
                  <c:v>197.39979797979791</c:v>
                </c:pt>
                <c:pt idx="197">
                  <c:v>197.53246231155774</c:v>
                </c:pt>
                <c:pt idx="198">
                  <c:v>197.73079999999993</c:v>
                </c:pt>
                <c:pt idx="199">
                  <c:v>197.90417910447758</c:v>
                </c:pt>
                <c:pt idx="200">
                  <c:v>198.10262376237617</c:v>
                </c:pt>
                <c:pt idx="201">
                  <c:v>198.29162561576351</c:v>
                </c:pt>
                <c:pt idx="202">
                  <c:v>198.45666666666662</c:v>
                </c:pt>
                <c:pt idx="203">
                  <c:v>198.63214634146337</c:v>
                </c:pt>
                <c:pt idx="204">
                  <c:v>198.78597087378634</c:v>
                </c:pt>
                <c:pt idx="205">
                  <c:v>198.93096618357484</c:v>
                </c:pt>
                <c:pt idx="206">
                  <c:v>199.07745192307689</c:v>
                </c:pt>
                <c:pt idx="207">
                  <c:v>199.20578947368418</c:v>
                </c:pt>
                <c:pt idx="208">
                  <c:v>199.31052380952377</c:v>
                </c:pt>
                <c:pt idx="209">
                  <c:v>199.40947867298576</c:v>
                </c:pt>
                <c:pt idx="210">
                  <c:v>199.50306603773583</c:v>
                </c:pt>
                <c:pt idx="211">
                  <c:v>199.59375586854458</c:v>
                </c:pt>
                <c:pt idx="212">
                  <c:v>199.6871028037383</c:v>
                </c:pt>
                <c:pt idx="213">
                  <c:v>199.76813953488369</c:v>
                </c:pt>
                <c:pt idx="214">
                  <c:v>199.84342592592589</c:v>
                </c:pt>
                <c:pt idx="215">
                  <c:v>199.91870967741932</c:v>
                </c:pt>
                <c:pt idx="216">
                  <c:v>199.99536697247703</c:v>
                </c:pt>
                <c:pt idx="217">
                  <c:v>200.05963470319631</c:v>
                </c:pt>
                <c:pt idx="218">
                  <c:v>200.07127272727269</c:v>
                </c:pt>
                <c:pt idx="219">
                  <c:v>200.12339366515832</c:v>
                </c:pt>
                <c:pt idx="220">
                  <c:v>200.17238738738735</c:v>
                </c:pt>
                <c:pt idx="221">
                  <c:v>200.22905829596408</c:v>
                </c:pt>
                <c:pt idx="222">
                  <c:v>200.27205357142853</c:v>
                </c:pt>
                <c:pt idx="223">
                  <c:v>200.30075555555553</c:v>
                </c:pt>
                <c:pt idx="224">
                  <c:v>200.3365044247787</c:v>
                </c:pt>
                <c:pt idx="225">
                  <c:v>200.36678414096912</c:v>
                </c:pt>
                <c:pt idx="226">
                  <c:v>200.40877192982452</c:v>
                </c:pt>
                <c:pt idx="227">
                  <c:v>200.42572052401744</c:v>
                </c:pt>
                <c:pt idx="228">
                  <c:v>200.47039130434777</c:v>
                </c:pt>
                <c:pt idx="229">
                  <c:v>200.5179653679653</c:v>
                </c:pt>
                <c:pt idx="230">
                  <c:v>200.54754310344822</c:v>
                </c:pt>
                <c:pt idx="231">
                  <c:v>200.57004291845487</c:v>
                </c:pt>
                <c:pt idx="232">
                  <c:v>200.58196581196574</c:v>
                </c:pt>
                <c:pt idx="233">
                  <c:v>200.58799999999994</c:v>
                </c:pt>
                <c:pt idx="234">
                  <c:v>200.56038135593215</c:v>
                </c:pt>
                <c:pt idx="235">
                  <c:v>200.54628691983118</c:v>
                </c:pt>
                <c:pt idx="236">
                  <c:v>200.51962184873943</c:v>
                </c:pt>
                <c:pt idx="237">
                  <c:v>200.49937238493717</c:v>
                </c:pt>
                <c:pt idx="238">
                  <c:v>200.50158333333326</c:v>
                </c:pt>
                <c:pt idx="239">
                  <c:v>200.53024896265555</c:v>
                </c:pt>
                <c:pt idx="240">
                  <c:v>200.57206611570243</c:v>
                </c:pt>
                <c:pt idx="241">
                  <c:v>200.60230452674892</c:v>
                </c:pt>
                <c:pt idx="242">
                  <c:v>200.64877049180322</c:v>
                </c:pt>
                <c:pt idx="243">
                  <c:v>200.70795918367344</c:v>
                </c:pt>
                <c:pt idx="244">
                  <c:v>200.75345528455281</c:v>
                </c:pt>
                <c:pt idx="245">
                  <c:v>200.79303643724691</c:v>
                </c:pt>
                <c:pt idx="246">
                  <c:v>200.83407258064511</c:v>
                </c:pt>
                <c:pt idx="247">
                  <c:v>200.89967871485939</c:v>
                </c:pt>
                <c:pt idx="248">
                  <c:v>200.95799999999997</c:v>
                </c:pt>
                <c:pt idx="249">
                  <c:v>200.98788844621509</c:v>
                </c:pt>
                <c:pt idx="250">
                  <c:v>201.05329365079362</c:v>
                </c:pt>
                <c:pt idx="251">
                  <c:v>201.10003952569167</c:v>
                </c:pt>
                <c:pt idx="252">
                  <c:v>201.14283464566927</c:v>
                </c:pt>
                <c:pt idx="253">
                  <c:v>201.20305882352937</c:v>
                </c:pt>
                <c:pt idx="254">
                  <c:v>201.24523437499997</c:v>
                </c:pt>
                <c:pt idx="255">
                  <c:v>201.33521400778207</c:v>
                </c:pt>
                <c:pt idx="256">
                  <c:v>201.4195348837209</c:v>
                </c:pt>
                <c:pt idx="257">
                  <c:v>201.52401544401542</c:v>
                </c:pt>
                <c:pt idx="258">
                  <c:v>201.61315384615381</c:v>
                </c:pt>
                <c:pt idx="259">
                  <c:v>201.69559386973177</c:v>
                </c:pt>
                <c:pt idx="260">
                  <c:v>201.78034351145035</c:v>
                </c:pt>
                <c:pt idx="261">
                  <c:v>201.88996197718629</c:v>
                </c:pt>
                <c:pt idx="262">
                  <c:v>202.05439393939392</c:v>
                </c:pt>
                <c:pt idx="263">
                  <c:v>202.24309433962262</c:v>
                </c:pt>
                <c:pt idx="264">
                  <c:v>202.49443609022552</c:v>
                </c:pt>
                <c:pt idx="265">
                  <c:v>202.73067415730333</c:v>
                </c:pt>
                <c:pt idx="266">
                  <c:v>202.92679104477608</c:v>
                </c:pt>
                <c:pt idx="267">
                  <c:v>203.15204460966538</c:v>
                </c:pt>
                <c:pt idx="268">
                  <c:v>203.34837037037033</c:v>
                </c:pt>
                <c:pt idx="269">
                  <c:v>203.54199261992616</c:v>
                </c:pt>
                <c:pt idx="270">
                  <c:v>203.71716911764702</c:v>
                </c:pt>
                <c:pt idx="271">
                  <c:v>203.85490842490839</c:v>
                </c:pt>
                <c:pt idx="272">
                  <c:v>203.98375912408758</c:v>
                </c:pt>
                <c:pt idx="273">
                  <c:v>204.14152727272727</c:v>
                </c:pt>
                <c:pt idx="274">
                  <c:v>204.2895652173913</c:v>
                </c:pt>
                <c:pt idx="275">
                  <c:v>204.45722021660652</c:v>
                </c:pt>
                <c:pt idx="276">
                  <c:v>204.62787769784174</c:v>
                </c:pt>
                <c:pt idx="277">
                  <c:v>204.80706093189966</c:v>
                </c:pt>
                <c:pt idx="278">
                  <c:v>204.97910714285717</c:v>
                </c:pt>
                <c:pt idx="279">
                  <c:v>205.17282918149471</c:v>
                </c:pt>
                <c:pt idx="280">
                  <c:v>205.35019503546104</c:v>
                </c:pt>
                <c:pt idx="281">
                  <c:v>205.51697879858662</c:v>
                </c:pt>
                <c:pt idx="282">
                  <c:v>205.69072183098598</c:v>
                </c:pt>
                <c:pt idx="283">
                  <c:v>205.85415789473689</c:v>
                </c:pt>
                <c:pt idx="284">
                  <c:v>206.00701048951052</c:v>
                </c:pt>
                <c:pt idx="285">
                  <c:v>206.17141114982584</c:v>
                </c:pt>
                <c:pt idx="286">
                  <c:v>206.33185763888892</c:v>
                </c:pt>
                <c:pt idx="287">
                  <c:v>206.48714532871975</c:v>
                </c:pt>
                <c:pt idx="288">
                  <c:v>206.63094827586212</c:v>
                </c:pt>
                <c:pt idx="289">
                  <c:v>206.75974226804129</c:v>
                </c:pt>
                <c:pt idx="290">
                  <c:v>206.85333904109592</c:v>
                </c:pt>
                <c:pt idx="291">
                  <c:v>206.95254266211606</c:v>
                </c:pt>
                <c:pt idx="292">
                  <c:v>207.04566326530616</c:v>
                </c:pt>
                <c:pt idx="293">
                  <c:v>207.15201694915257</c:v>
                </c:pt>
                <c:pt idx="294">
                  <c:v>207.26768581081083</c:v>
                </c:pt>
                <c:pt idx="295">
                  <c:v>207.38523569023573</c:v>
                </c:pt>
                <c:pt idx="296">
                  <c:v>207.4795469798658</c:v>
                </c:pt>
                <c:pt idx="297">
                  <c:v>207.57446488294318</c:v>
                </c:pt>
                <c:pt idx="298">
                  <c:v>207.66378333333336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38-4042-B5EA-143070A3EC5D}"/>
            </c:ext>
          </c:extLst>
        </c:ser>
        <c:ser>
          <c:idx val="2"/>
          <c:order val="2"/>
          <c:tx>
            <c:strRef>
              <c:f>'Зад. 11'!$F$1</c:f>
              <c:strCache>
                <c:ptCount val="1"/>
                <c:pt idx="0">
                  <c:v>ср знач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'Зад. 11'!$G$3:$G$311</c:f>
              <c:numCache>
                <c:formatCode>General</c:formatCode>
                <c:ptCount val="309"/>
                <c:pt idx="0">
                  <c:v>332.99992732731943</c:v>
                </c:pt>
                <c:pt idx="1">
                  <c:v>333.25642060347911</c:v>
                </c:pt>
                <c:pt idx="2">
                  <c:v>334.23549238330094</c:v>
                </c:pt>
                <c:pt idx="3">
                  <c:v>333.64229201916083</c:v>
                </c:pt>
                <c:pt idx="4">
                  <c:v>334.08709156909623</c:v>
                </c:pt>
                <c:pt idx="5">
                  <c:v>333.45102845090702</c:v>
                </c:pt>
                <c:pt idx="6">
                  <c:v>333.03281869669934</c:v>
                </c:pt>
                <c:pt idx="7">
                  <c:v>332.97357448024997</c:v>
                </c:pt>
                <c:pt idx="8">
                  <c:v>332.65484762715806</c:v>
                </c:pt>
                <c:pt idx="9">
                  <c:v>332.60072656567263</c:v>
                </c:pt>
                <c:pt idx="10">
                  <c:v>331.88474964184593</c:v>
                </c:pt>
                <c:pt idx="11">
                  <c:v>330.42006732009702</c:v>
                </c:pt>
                <c:pt idx="12">
                  <c:v>328.83363403992291</c:v>
                </c:pt>
                <c:pt idx="13">
                  <c:v>328.09729442916705</c:v>
                </c:pt>
                <c:pt idx="14">
                  <c:v>327.78017504784737</c:v>
                </c:pt>
                <c:pt idx="15">
                  <c:v>327.1117225314693</c:v>
                </c:pt>
                <c:pt idx="16">
                  <c:v>326.51582199942607</c:v>
                </c:pt>
                <c:pt idx="17">
                  <c:v>326.26804107287506</c:v>
                </c:pt>
                <c:pt idx="18">
                  <c:v>326.11445411184309</c:v>
                </c:pt>
                <c:pt idx="19">
                  <c:v>325.73119987283377</c:v>
                </c:pt>
                <c:pt idx="20">
                  <c:v>325.28898933530439</c:v>
                </c:pt>
                <c:pt idx="21">
                  <c:v>324.97040715058142</c:v>
                </c:pt>
                <c:pt idx="22">
                  <c:v>325.16076895602936</c:v>
                </c:pt>
                <c:pt idx="23">
                  <c:v>325.62238781076712</c:v>
                </c:pt>
                <c:pt idx="24">
                  <c:v>326.33368398207659</c:v>
                </c:pt>
                <c:pt idx="25">
                  <c:v>326.98805293898039</c:v>
                </c:pt>
                <c:pt idx="26">
                  <c:v>327.70505991322614</c:v>
                </c:pt>
                <c:pt idx="27">
                  <c:v>328.13749065894649</c:v>
                </c:pt>
                <c:pt idx="28">
                  <c:v>328.49083472307575</c:v>
                </c:pt>
                <c:pt idx="29">
                  <c:v>328.80873034612733</c:v>
                </c:pt>
                <c:pt idx="30">
                  <c:v>329.03998130363783</c:v>
                </c:pt>
                <c:pt idx="31">
                  <c:v>329.07990427022008</c:v>
                </c:pt>
                <c:pt idx="32">
                  <c:v>328.75009940414731</c:v>
                </c:pt>
                <c:pt idx="33">
                  <c:v>328.06156547987018</c:v>
                </c:pt>
                <c:pt idx="34">
                  <c:v>326.87684858144615</c:v>
                </c:pt>
                <c:pt idx="35">
                  <c:v>325.35401541638817</c:v>
                </c:pt>
                <c:pt idx="36">
                  <c:v>324.34259091848128</c:v>
                </c:pt>
                <c:pt idx="37">
                  <c:v>323.15329383721968</c:v>
                </c:pt>
                <c:pt idx="38">
                  <c:v>322.08203271087064</c:v>
                </c:pt>
                <c:pt idx="39">
                  <c:v>320.46600595515935</c:v>
                </c:pt>
                <c:pt idx="40">
                  <c:v>317.97825053450435</c:v>
                </c:pt>
                <c:pt idx="41">
                  <c:v>311.13384499468367</c:v>
                </c:pt>
                <c:pt idx="42">
                  <c:v>303.05349040970555</c:v>
                </c:pt>
                <c:pt idx="43">
                  <c:v>298.45761272797409</c:v>
                </c:pt>
                <c:pt idx="44">
                  <c:v>293.98938127019187</c:v>
                </c:pt>
                <c:pt idx="45">
                  <c:v>288.58966037529643</c:v>
                </c:pt>
                <c:pt idx="46">
                  <c:v>283.58672649734638</c:v>
                </c:pt>
                <c:pt idx="47">
                  <c:v>279.59157062861061</c:v>
                </c:pt>
                <c:pt idx="48">
                  <c:v>276.01209494560982</c:v>
                </c:pt>
                <c:pt idx="49">
                  <c:v>272.79807362218344</c:v>
                </c:pt>
                <c:pt idx="50">
                  <c:v>269.58594013427506</c:v>
                </c:pt>
                <c:pt idx="51">
                  <c:v>266.30858561333423</c:v>
                </c:pt>
                <c:pt idx="52">
                  <c:v>263.35752122450515</c:v>
                </c:pt>
                <c:pt idx="53">
                  <c:v>260.17188668593826</c:v>
                </c:pt>
                <c:pt idx="54">
                  <c:v>257.22957217736302</c:v>
                </c:pt>
                <c:pt idx="55">
                  <c:v>254.13346792215344</c:v>
                </c:pt>
                <c:pt idx="56">
                  <c:v>251.1653675945949</c:v>
                </c:pt>
                <c:pt idx="57">
                  <c:v>248.40480509194111</c:v>
                </c:pt>
                <c:pt idx="58">
                  <c:v>246.06810729654779</c:v>
                </c:pt>
                <c:pt idx="59">
                  <c:v>243.61007927355655</c:v>
                </c:pt>
                <c:pt idx="60">
                  <c:v>241.19594109084582</c:v>
                </c:pt>
                <c:pt idx="61">
                  <c:v>238.70164339238502</c:v>
                </c:pt>
                <c:pt idx="62">
                  <c:v>236.20682509161301</c:v>
                </c:pt>
                <c:pt idx="63">
                  <c:v>234.00852022854713</c:v>
                </c:pt>
                <c:pt idx="64">
                  <c:v>232.02407941694958</c:v>
                </c:pt>
                <c:pt idx="65">
                  <c:v>229.99685689806131</c:v>
                </c:pt>
                <c:pt idx="66">
                  <c:v>227.94906707684689</c:v>
                </c:pt>
                <c:pt idx="67">
                  <c:v>225.88201322766639</c:v>
                </c:pt>
                <c:pt idx="68">
                  <c:v>223.9158199734531</c:v>
                </c:pt>
                <c:pt idx="69">
                  <c:v>221.95615672931001</c:v>
                </c:pt>
                <c:pt idx="70">
                  <c:v>220.32375243101416</c:v>
                </c:pt>
                <c:pt idx="71">
                  <c:v>218.81236066079981</c:v>
                </c:pt>
                <c:pt idx="72">
                  <c:v>217.4730972335025</c:v>
                </c:pt>
                <c:pt idx="73">
                  <c:v>216.14843649025349</c:v>
                </c:pt>
                <c:pt idx="74">
                  <c:v>215.01089798885741</c:v>
                </c:pt>
                <c:pt idx="75">
                  <c:v>213.99838443586344</c:v>
                </c:pt>
                <c:pt idx="76">
                  <c:v>213.02152968629019</c:v>
                </c:pt>
                <c:pt idx="77">
                  <c:v>212.00011783561561</c:v>
                </c:pt>
                <c:pt idx="78">
                  <c:v>211.10914168943393</c:v>
                </c:pt>
                <c:pt idx="79">
                  <c:v>210.27750869234839</c:v>
                </c:pt>
                <c:pt idx="80">
                  <c:v>209.93949664889277</c:v>
                </c:pt>
                <c:pt idx="81">
                  <c:v>210.02084724592351</c:v>
                </c:pt>
                <c:pt idx="82">
                  <c:v>209.93979057970131</c:v>
                </c:pt>
                <c:pt idx="83">
                  <c:v>209.70536623962801</c:v>
                </c:pt>
                <c:pt idx="84">
                  <c:v>209.56240238745127</c:v>
                </c:pt>
                <c:pt idx="85">
                  <c:v>209.35743691980514</c:v>
                </c:pt>
                <c:pt idx="86">
                  <c:v>209.15472864856025</c:v>
                </c:pt>
                <c:pt idx="87">
                  <c:v>208.89063888243226</c:v>
                </c:pt>
                <c:pt idx="88">
                  <c:v>208.65213162176664</c:v>
                </c:pt>
                <c:pt idx="89">
                  <c:v>208.41158346245024</c:v>
                </c:pt>
                <c:pt idx="90">
                  <c:v>208.03812567622725</c:v>
                </c:pt>
                <c:pt idx="91">
                  <c:v>207.65048542345801</c:v>
                </c:pt>
                <c:pt idx="92">
                  <c:v>207.20811013056792</c:v>
                </c:pt>
                <c:pt idx="93">
                  <c:v>206.93921180308567</c:v>
                </c:pt>
                <c:pt idx="94">
                  <c:v>206.64273266084678</c:v>
                </c:pt>
                <c:pt idx="95">
                  <c:v>206.3579626210406</c:v>
                </c:pt>
                <c:pt idx="96">
                  <c:v>206.16074830692838</c:v>
                </c:pt>
                <c:pt idx="97">
                  <c:v>205.86700448106069</c:v>
                </c:pt>
                <c:pt idx="98">
                  <c:v>205.59042246868302</c:v>
                </c:pt>
                <c:pt idx="99">
                  <c:v>205.2422153849954</c:v>
                </c:pt>
                <c:pt idx="100">
                  <c:v>204.9604895231071</c:v>
                </c:pt>
                <c:pt idx="101">
                  <c:v>204.6532898710669</c:v>
                </c:pt>
                <c:pt idx="102">
                  <c:v>204.40085545613294</c:v>
                </c:pt>
                <c:pt idx="103">
                  <c:v>204.23654572943278</c:v>
                </c:pt>
                <c:pt idx="104">
                  <c:v>203.97891886253097</c:v>
                </c:pt>
                <c:pt idx="105">
                  <c:v>203.68069787420356</c:v>
                </c:pt>
                <c:pt idx="106">
                  <c:v>203.4319728714745</c:v>
                </c:pt>
                <c:pt idx="107">
                  <c:v>203.20153077937007</c:v>
                </c:pt>
                <c:pt idx="108">
                  <c:v>202.94093375079987</c:v>
                </c:pt>
                <c:pt idx="109">
                  <c:v>202.65762266409098</c:v>
                </c:pt>
                <c:pt idx="110">
                  <c:v>202.34156392874419</c:v>
                </c:pt>
                <c:pt idx="111">
                  <c:v>202.03970398959672</c:v>
                </c:pt>
                <c:pt idx="112">
                  <c:v>201.69126000496126</c:v>
                </c:pt>
                <c:pt idx="113">
                  <c:v>201.30620611524967</c:v>
                </c:pt>
                <c:pt idx="114">
                  <c:v>200.88638508951973</c:v>
                </c:pt>
                <c:pt idx="115">
                  <c:v>200.52007689891545</c:v>
                </c:pt>
                <c:pt idx="116">
                  <c:v>200.18934381241522</c:v>
                </c:pt>
                <c:pt idx="117">
                  <c:v>199.95622068547883</c:v>
                </c:pt>
                <c:pt idx="118">
                  <c:v>199.7072637925119</c:v>
                </c:pt>
                <c:pt idx="119">
                  <c:v>199.44172196212756</c:v>
                </c:pt>
                <c:pt idx="120">
                  <c:v>199.26730214562906</c:v>
                </c:pt>
                <c:pt idx="121">
                  <c:v>199.10352494755023</c:v>
                </c:pt>
                <c:pt idx="122">
                  <c:v>198.90064904793655</c:v>
                </c:pt>
                <c:pt idx="123">
                  <c:v>198.69468467335901</c:v>
                </c:pt>
                <c:pt idx="124">
                  <c:v>198.52193853653671</c:v>
                </c:pt>
                <c:pt idx="125">
                  <c:v>198.29835300501904</c:v>
                </c:pt>
                <c:pt idx="126">
                  <c:v>198.06205059947072</c:v>
                </c:pt>
                <c:pt idx="127">
                  <c:v>197.82101416368025</c:v>
                </c:pt>
                <c:pt idx="128">
                  <c:v>197.58720161998258</c:v>
                </c:pt>
                <c:pt idx="129">
                  <c:v>197.33792282936133</c:v>
                </c:pt>
                <c:pt idx="130">
                  <c:v>197.1858958566304</c:v>
                </c:pt>
                <c:pt idx="131">
                  <c:v>197.0065539222314</c:v>
                </c:pt>
                <c:pt idx="132">
                  <c:v>196.80520679073283</c:v>
                </c:pt>
                <c:pt idx="133">
                  <c:v>196.62658207557863</c:v>
                </c:pt>
                <c:pt idx="134">
                  <c:v>196.46477957830868</c:v>
                </c:pt>
                <c:pt idx="135">
                  <c:v>196.27224269979297</c:v>
                </c:pt>
                <c:pt idx="136">
                  <c:v>196.08573820555134</c:v>
                </c:pt>
                <c:pt idx="137">
                  <c:v>195.92386485703892</c:v>
                </c:pt>
                <c:pt idx="138">
                  <c:v>195.71535783239153</c:v>
                </c:pt>
                <c:pt idx="139">
                  <c:v>195.52911736538053</c:v>
                </c:pt>
                <c:pt idx="140">
                  <c:v>195.26217608854142</c:v>
                </c:pt>
                <c:pt idx="141">
                  <c:v>194.99737626092167</c:v>
                </c:pt>
                <c:pt idx="142">
                  <c:v>194.71002796306297</c:v>
                </c:pt>
                <c:pt idx="143">
                  <c:v>194.44815030682491</c:v>
                </c:pt>
                <c:pt idx="144">
                  <c:v>194.23245837086088</c:v>
                </c:pt>
                <c:pt idx="145">
                  <c:v>194.00500579363347</c:v>
                </c:pt>
                <c:pt idx="146">
                  <c:v>193.81285014163285</c:v>
                </c:pt>
                <c:pt idx="147">
                  <c:v>193.62392556374971</c:v>
                </c:pt>
                <c:pt idx="148">
                  <c:v>193.3861374947343</c:v>
                </c:pt>
                <c:pt idx="149">
                  <c:v>193.11406210807993</c:v>
                </c:pt>
                <c:pt idx="150">
                  <c:v>192.84942646014807</c:v>
                </c:pt>
                <c:pt idx="151">
                  <c:v>192.54257767653053</c:v>
                </c:pt>
                <c:pt idx="152">
                  <c:v>192.1964959608668</c:v>
                </c:pt>
                <c:pt idx="153">
                  <c:v>192.01645351811786</c:v>
                </c:pt>
                <c:pt idx="154">
                  <c:v>191.8194219201483</c:v>
                </c:pt>
                <c:pt idx="155">
                  <c:v>191.63712559272176</c:v>
                </c:pt>
                <c:pt idx="156">
                  <c:v>191.47745513324759</c:v>
                </c:pt>
                <c:pt idx="157">
                  <c:v>191.32042493274156</c:v>
                </c:pt>
                <c:pt idx="158">
                  <c:v>191.18802110937722</c:v>
                </c:pt>
                <c:pt idx="159">
                  <c:v>190.97317372190847</c:v>
                </c:pt>
                <c:pt idx="160">
                  <c:v>190.79841783798821</c:v>
                </c:pt>
                <c:pt idx="161">
                  <c:v>190.64917220440964</c:v>
                </c:pt>
                <c:pt idx="162">
                  <c:v>190.49749582810708</c:v>
                </c:pt>
                <c:pt idx="163">
                  <c:v>190.348327884816</c:v>
                </c:pt>
                <c:pt idx="164">
                  <c:v>190.16442423412667</c:v>
                </c:pt>
                <c:pt idx="165">
                  <c:v>189.99052031291004</c:v>
                </c:pt>
                <c:pt idx="166">
                  <c:v>189.82601947433454</c:v>
                </c:pt>
                <c:pt idx="167">
                  <c:v>189.68432085281151</c:v>
                </c:pt>
                <c:pt idx="168">
                  <c:v>189.54285949343125</c:v>
                </c:pt>
                <c:pt idx="169">
                  <c:v>189.4040839654827</c:v>
                </c:pt>
                <c:pt idx="170">
                  <c:v>189.24468900822754</c:v>
                </c:pt>
                <c:pt idx="171">
                  <c:v>189.12154533539376</c:v>
                </c:pt>
                <c:pt idx="172">
                  <c:v>188.98879061192056</c:v>
                </c:pt>
                <c:pt idx="173">
                  <c:v>188.81483549668107</c:v>
                </c:pt>
                <c:pt idx="174">
                  <c:v>188.60469455384109</c:v>
                </c:pt>
                <c:pt idx="175">
                  <c:v>188.34833115809352</c:v>
                </c:pt>
                <c:pt idx="176">
                  <c:v>188.09526214280254</c:v>
                </c:pt>
                <c:pt idx="177">
                  <c:v>187.81752791663064</c:v>
                </c:pt>
                <c:pt idx="178">
                  <c:v>187.57358251935207</c:v>
                </c:pt>
                <c:pt idx="179">
                  <c:v>187.36756341670545</c:v>
                </c:pt>
                <c:pt idx="180">
                  <c:v>187.14886986787187</c:v>
                </c:pt>
                <c:pt idx="181">
                  <c:v>186.97120050468729</c:v>
                </c:pt>
                <c:pt idx="182">
                  <c:v>186.79910763495607</c:v>
                </c:pt>
                <c:pt idx="183">
                  <c:v>186.80927756633486</c:v>
                </c:pt>
                <c:pt idx="184">
                  <c:v>186.78435267998839</c:v>
                </c:pt>
                <c:pt idx="185">
                  <c:v>186.72852787669095</c:v>
                </c:pt>
                <c:pt idx="186">
                  <c:v>186.73018327039364</c:v>
                </c:pt>
                <c:pt idx="187">
                  <c:v>186.84662825168496</c:v>
                </c:pt>
                <c:pt idx="188">
                  <c:v>186.92973740753854</c:v>
                </c:pt>
                <c:pt idx="189">
                  <c:v>187.02278873522721</c:v>
                </c:pt>
                <c:pt idx="190">
                  <c:v>187.0864412369952</c:v>
                </c:pt>
                <c:pt idx="191">
                  <c:v>187.20441153774229</c:v>
                </c:pt>
                <c:pt idx="192">
                  <c:v>187.3534641351859</c:v>
                </c:pt>
                <c:pt idx="193">
                  <c:v>187.49713538508877</c:v>
                </c:pt>
                <c:pt idx="194">
                  <c:v>187.63508283892781</c:v>
                </c:pt>
                <c:pt idx="195">
                  <c:v>187.74680593165897</c:v>
                </c:pt>
                <c:pt idx="196">
                  <c:v>187.86690778036211</c:v>
                </c:pt>
                <c:pt idx="197">
                  <c:v>188.03220800909131</c:v>
                </c:pt>
                <c:pt idx="198">
                  <c:v>188.25072526702002</c:v>
                </c:pt>
                <c:pt idx="199">
                  <c:v>188.44887629761084</c:v>
                </c:pt>
                <c:pt idx="200">
                  <c:v>188.66674632911844</c:v>
                </c:pt>
                <c:pt idx="201">
                  <c:v>188.87675640424848</c:v>
                </c:pt>
                <c:pt idx="202">
                  <c:v>189.06709022764551</c:v>
                </c:pt>
                <c:pt idx="203">
                  <c:v>189.26553499962202</c:v>
                </c:pt>
                <c:pt idx="204">
                  <c:v>189.44599164443321</c:v>
                </c:pt>
                <c:pt idx="205">
                  <c:v>189.61880881333204</c:v>
                </c:pt>
                <c:pt idx="206">
                  <c:v>189.79250933783302</c:v>
                </c:pt>
                <c:pt idx="207">
                  <c:v>189.95073053436704</c:v>
                </c:pt>
                <c:pt idx="208">
                  <c:v>190.08854230953847</c:v>
                </c:pt>
                <c:pt idx="209">
                  <c:v>190.22102055775207</c:v>
                </c:pt>
                <c:pt idx="210">
                  <c:v>190.34849874821356</c:v>
                </c:pt>
                <c:pt idx="211">
                  <c:v>190.47310864958342</c:v>
                </c:pt>
                <c:pt idx="212">
                  <c:v>190.59968185265075</c:v>
                </c:pt>
                <c:pt idx="213">
                  <c:v>190.71516599091839</c:v>
                </c:pt>
                <c:pt idx="214">
                  <c:v>190.82524414930882</c:v>
                </c:pt>
                <c:pt idx="215">
                  <c:v>190.93498115547652</c:v>
                </c:pt>
                <c:pt idx="216">
                  <c:v>191.0455959568551</c:v>
                </c:pt>
                <c:pt idx="217">
                  <c:v>191.14488777050232</c:v>
                </c:pt>
                <c:pt idx="218">
                  <c:v>191.19554838932228</c:v>
                </c:pt>
                <c:pt idx="219">
                  <c:v>191.28325347865569</c:v>
                </c:pt>
                <c:pt idx="220">
                  <c:v>191.36780109089401</c:v>
                </c:pt>
                <c:pt idx="221">
                  <c:v>191.45896064946012</c:v>
                </c:pt>
                <c:pt idx="222">
                  <c:v>191.53741263444456</c:v>
                </c:pt>
                <c:pt idx="223">
                  <c:v>191.60240203375184</c:v>
                </c:pt>
                <c:pt idx="224">
                  <c:v>191.67358022731398</c:v>
                </c:pt>
                <c:pt idx="225">
                  <c:v>191.73940138311312</c:v>
                </c:pt>
                <c:pt idx="226">
                  <c:v>191.81567888838654</c:v>
                </c:pt>
                <c:pt idx="227">
                  <c:v>191.86846113219423</c:v>
                </c:pt>
                <c:pt idx="228">
                  <c:v>191.94658024290439</c:v>
                </c:pt>
                <c:pt idx="229">
                  <c:v>192.02704744221015</c:v>
                </c:pt>
                <c:pt idx="230">
                  <c:v>192.09072210199028</c:v>
                </c:pt>
                <c:pt idx="231">
                  <c:v>192.14752377759129</c:v>
                </c:pt>
                <c:pt idx="232">
                  <c:v>192.19410005069363</c:v>
                </c:pt>
                <c:pt idx="233">
                  <c:v>192.23480199078131</c:v>
                </c:pt>
                <c:pt idx="234">
                  <c:v>192.24254152526638</c:v>
                </c:pt>
                <c:pt idx="235">
                  <c:v>192.26327729536254</c:v>
                </c:pt>
                <c:pt idx="236">
                  <c:v>192.27137424375937</c:v>
                </c:pt>
                <c:pt idx="237">
                  <c:v>192.28551185040141</c:v>
                </c:pt>
                <c:pt idx="238">
                  <c:v>192.32114633207524</c:v>
                </c:pt>
                <c:pt idx="239">
                  <c:v>192.38143042158171</c:v>
                </c:pt>
                <c:pt idx="240">
                  <c:v>192.45356151449954</c:v>
                </c:pt>
                <c:pt idx="241">
                  <c:v>192.51479089249563</c:v>
                </c:pt>
                <c:pt idx="242">
                  <c:v>192.59065210972884</c:v>
                </c:pt>
                <c:pt idx="243">
                  <c:v>192.67774517163238</c:v>
                </c:pt>
                <c:pt idx="244">
                  <c:v>192.75224235251775</c:v>
                </c:pt>
                <c:pt idx="245">
                  <c:v>192.82110115756433</c:v>
                </c:pt>
                <c:pt idx="246">
                  <c:v>192.8910527941984</c:v>
                </c:pt>
                <c:pt idx="247">
                  <c:v>192.98291475559944</c:v>
                </c:pt>
                <c:pt idx="248">
                  <c:v>193.06805168367387</c:v>
                </c:pt>
                <c:pt idx="249">
                  <c:v>193.12706141190694</c:v>
                </c:pt>
                <c:pt idx="250">
                  <c:v>193.21806146886715</c:v>
                </c:pt>
                <c:pt idx="251">
                  <c:v>193.29208597037973</c:v>
                </c:pt>
                <c:pt idx="252">
                  <c:v>193.36229442200136</c:v>
                </c:pt>
                <c:pt idx="253">
                  <c:v>193.44801837030349</c:v>
                </c:pt>
                <c:pt idx="254">
                  <c:v>193.51723181858841</c:v>
                </c:pt>
                <c:pt idx="255">
                  <c:v>193.62865293820894</c:v>
                </c:pt>
                <c:pt idx="256">
                  <c:v>193.73497758051269</c:v>
                </c:pt>
                <c:pt idx="257">
                  <c:v>193.85840702562638</c:v>
                </c:pt>
                <c:pt idx="258">
                  <c:v>193.96851865493687</c:v>
                </c:pt>
                <c:pt idx="259">
                  <c:v>194.07263462125127</c:v>
                </c:pt>
                <c:pt idx="260">
                  <c:v>194.17856423797818</c:v>
                </c:pt>
                <c:pt idx="261">
                  <c:v>194.30555999063299</c:v>
                </c:pt>
                <c:pt idx="262">
                  <c:v>194.47716188380318</c:v>
                </c:pt>
                <c:pt idx="263">
                  <c:v>194.66758758874585</c:v>
                </c:pt>
                <c:pt idx="264">
                  <c:v>194.90469181756276</c:v>
                </c:pt>
                <c:pt idx="265">
                  <c:v>195.13065503099236</c:v>
                </c:pt>
                <c:pt idx="266">
                  <c:v>195.32641590759189</c:v>
                </c:pt>
                <c:pt idx="267">
                  <c:v>195.54397898185002</c:v>
                </c:pt>
                <c:pt idx="268">
                  <c:v>195.73963304532182</c:v>
                </c:pt>
                <c:pt idx="269">
                  <c:v>195.93307649454417</c:v>
                </c:pt>
                <c:pt idx="270">
                  <c:v>196.1121175193114</c:v>
                </c:pt>
                <c:pt idx="271">
                  <c:v>196.26118870426282</c:v>
                </c:pt>
                <c:pt idx="272">
                  <c:v>196.40283896181504</c:v>
                </c:pt>
                <c:pt idx="273">
                  <c:v>196.56768461426068</c:v>
                </c:pt>
                <c:pt idx="274">
                  <c:v>196.72461064534622</c:v>
                </c:pt>
                <c:pt idx="275">
                  <c:v>196.89695991916335</c:v>
                </c:pt>
                <c:pt idx="276">
                  <c:v>197.07151886438132</c:v>
                </c:pt>
                <c:pt idx="277">
                  <c:v>197.25257264157142</c:v>
                </c:pt>
                <c:pt idx="278">
                  <c:v>197.42794146831511</c:v>
                </c:pt>
                <c:pt idx="279">
                  <c:v>197.61988087243026</c:v>
                </c:pt>
                <c:pt idx="280">
                  <c:v>197.79912553936245</c:v>
                </c:pt>
                <c:pt idx="281">
                  <c:v>197.96998957975399</c:v>
                </c:pt>
                <c:pt idx="282">
                  <c:v>198.14614891692298</c:v>
                </c:pt>
                <c:pt idx="283">
                  <c:v>198.31411942546853</c:v>
                </c:pt>
                <c:pt idx="284">
                  <c:v>198.4735886753698</c:v>
                </c:pt>
                <c:pt idx="285">
                  <c:v>198.64204052016737</c:v>
                </c:pt>
                <c:pt idx="286">
                  <c:v>198.80725209089164</c:v>
                </c:pt>
                <c:pt idx="287">
                  <c:v>198.96825720426767</c:v>
                </c:pt>
                <c:pt idx="288">
                  <c:v>199.11997636582979</c:v>
                </c:pt>
                <c:pt idx="289">
                  <c:v>199.25941695385009</c:v>
                </c:pt>
                <c:pt idx="290">
                  <c:v>199.36937985019932</c:v>
                </c:pt>
                <c:pt idx="291">
                  <c:v>199.483953856867</c:v>
                </c:pt>
                <c:pt idx="292">
                  <c:v>199.59322266259665</c:v>
                </c:pt>
                <c:pt idx="293">
                  <c:v>199.71352391109744</c:v>
                </c:pt>
                <c:pt idx="294">
                  <c:v>199.84144218741309</c:v>
                </c:pt>
                <c:pt idx="295">
                  <c:v>199.97078008273772</c:v>
                </c:pt>
                <c:pt idx="296">
                  <c:v>200.08052381389729</c:v>
                </c:pt>
                <c:pt idx="297">
                  <c:v>200.19064423551916</c:v>
                </c:pt>
                <c:pt idx="298">
                  <c:v>200.29585933275789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38-4042-B5EA-143070A3EC5D}"/>
            </c:ext>
          </c:extLst>
        </c:ser>
        <c:ser>
          <c:idx val="3"/>
          <c:order val="3"/>
          <c:tx>
            <c:strRef>
              <c:f>'Зад. 11'!$H$1</c:f>
              <c:strCache>
                <c:ptCount val="1"/>
                <c:pt idx="0">
                  <c:v>ср гарм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'Зад. 11'!$H$3:$H$311</c:f>
              <c:numCache>
                <c:formatCode>General</c:formatCode>
                <c:ptCount val="309"/>
                <c:pt idx="0">
                  <c:v>332.99985465465465</c:v>
                </c:pt>
                <c:pt idx="1">
                  <c:v>333.25617456721972</c:v>
                </c:pt>
                <c:pt idx="2">
                  <c:v>334.231000637634</c:v>
                </c:pt>
                <c:pt idx="3">
                  <c:v>333.63660204708884</c:v>
                </c:pt>
                <c:pt idx="4">
                  <c:v>334.08085746307324</c:v>
                </c:pt>
                <c:pt idx="5">
                  <c:v>333.44206085737392</c:v>
                </c:pt>
                <c:pt idx="6">
                  <c:v>333.02315137907976</c:v>
                </c:pt>
                <c:pt idx="7">
                  <c:v>332.96494216648841</c:v>
                </c:pt>
                <c:pt idx="8">
                  <c:v>332.64571704327068</c:v>
                </c:pt>
                <c:pt idx="9">
                  <c:v>332.59238466955867</c:v>
                </c:pt>
                <c:pt idx="10">
                  <c:v>331.86859822106419</c:v>
                </c:pt>
                <c:pt idx="11">
                  <c:v>330.36587652966784</c:v>
                </c:pt>
                <c:pt idx="12">
                  <c:v>328.7333405292444</c:v>
                </c:pt>
                <c:pt idx="13">
                  <c:v>327.99245605319197</c:v>
                </c:pt>
                <c:pt idx="14">
                  <c:v>327.67976915662376</c:v>
                </c:pt>
                <c:pt idx="15">
                  <c:v>327.00659506684002</c:v>
                </c:pt>
                <c:pt idx="16">
                  <c:v>326.40758281316351</c:v>
                </c:pt>
                <c:pt idx="17">
                  <c:v>326.16395393084082</c:v>
                </c:pt>
                <c:pt idx="18">
                  <c:v>326.01497444145861</c:v>
                </c:pt>
                <c:pt idx="19">
                  <c:v>325.63214337659446</c:v>
                </c:pt>
                <c:pt idx="20">
                  <c:v>325.1883333435693</c:v>
                </c:pt>
                <c:pt idx="21">
                  <c:v>324.8708609436473</c:v>
                </c:pt>
                <c:pt idx="22">
                  <c:v>325.06398137970979</c:v>
                </c:pt>
                <c:pt idx="23">
                  <c:v>325.52143198585856</c:v>
                </c:pt>
                <c:pt idx="24">
                  <c:v>326.21711027618665</c:v>
                </c:pt>
                <c:pt idx="25">
                  <c:v>326.85858027691523</c:v>
                </c:pt>
                <c:pt idx="26">
                  <c:v>327.55885072286407</c:v>
                </c:pt>
                <c:pt idx="27">
                  <c:v>327.98806046837854</c:v>
                </c:pt>
                <c:pt idx="28">
                  <c:v>328.34061498361149</c:v>
                </c:pt>
                <c:pt idx="29">
                  <c:v>328.65850513021871</c:v>
                </c:pt>
                <c:pt idx="30">
                  <c:v>328.89174277924684</c:v>
                </c:pt>
                <c:pt idx="31">
                  <c:v>328.93604364490011</c:v>
                </c:pt>
                <c:pt idx="32">
                  <c:v>328.60524003605434</c:v>
                </c:pt>
                <c:pt idx="33">
                  <c:v>327.89636453643925</c:v>
                </c:pt>
                <c:pt idx="34">
                  <c:v>326.63944647811832</c:v>
                </c:pt>
                <c:pt idx="35">
                  <c:v>324.99045706457218</c:v>
                </c:pt>
                <c:pt idx="36">
                  <c:v>323.93052288367062</c:v>
                </c:pt>
                <c:pt idx="37">
                  <c:v>322.66820698646131</c:v>
                </c:pt>
                <c:pt idx="38">
                  <c:v>321.54015152885546</c:v>
                </c:pt>
                <c:pt idx="39">
                  <c:v>319.76994022933798</c:v>
                </c:pt>
                <c:pt idx="40">
                  <c:v>316.87113120374977</c:v>
                </c:pt>
                <c:pt idx="41">
                  <c:v>305.91476440693941</c:v>
                </c:pt>
                <c:pt idx="42">
                  <c:v>291.79226541022098</c:v>
                </c:pt>
                <c:pt idx="43">
                  <c:v>285.97645705269838</c:v>
                </c:pt>
                <c:pt idx="44">
                  <c:v>280.38245779423039</c:v>
                </c:pt>
                <c:pt idx="45">
                  <c:v>272.95264688090077</c:v>
                </c:pt>
                <c:pt idx="46">
                  <c:v>266.35169270024153</c:v>
                </c:pt>
                <c:pt idx="47">
                  <c:v>261.640329320376</c:v>
                </c:pt>
                <c:pt idx="48">
                  <c:v>257.6098121992423</c:v>
                </c:pt>
                <c:pt idx="49">
                  <c:v>254.14083733727338</c:v>
                </c:pt>
                <c:pt idx="50">
                  <c:v>250.64747334842551</c:v>
                </c:pt>
                <c:pt idx="51">
                  <c:v>247.02187347400351</c:v>
                </c:pt>
                <c:pt idx="52">
                  <c:v>243.89152444294456</c:v>
                </c:pt>
                <c:pt idx="53">
                  <c:v>240.35776941696528</c:v>
                </c:pt>
                <c:pt idx="54">
                  <c:v>237.19519849170072</c:v>
                </c:pt>
                <c:pt idx="55">
                  <c:v>233.75504187618071</c:v>
                </c:pt>
                <c:pt idx="56">
                  <c:v>230.50368811385746</c:v>
                </c:pt>
                <c:pt idx="57">
                  <c:v>227.56620482648188</c:v>
                </c:pt>
                <c:pt idx="58">
                  <c:v>225.25655623459022</c:v>
                </c:pt>
                <c:pt idx="59">
                  <c:v>222.74128467384531</c:v>
                </c:pt>
                <c:pt idx="60">
                  <c:v>220.27070990271451</c:v>
                </c:pt>
                <c:pt idx="61">
                  <c:v>217.65215886466794</c:v>
                </c:pt>
                <c:pt idx="62">
                  <c:v>215.01078405804788</c:v>
                </c:pt>
                <c:pt idx="63">
                  <c:v>212.81212502803564</c:v>
                </c:pt>
                <c:pt idx="64">
                  <c:v>210.90942518269139</c:v>
                </c:pt>
                <c:pt idx="65">
                  <c:v>208.92470568040918</c:v>
                </c:pt>
                <c:pt idx="66">
                  <c:v>206.89010071999616</c:v>
                </c:pt>
                <c:pt idx="67">
                  <c:v>204.8073620113762</c:v>
                </c:pt>
                <c:pt idx="68">
                  <c:v>202.85981124688587</c:v>
                </c:pt>
                <c:pt idx="69">
                  <c:v>200.90435507204009</c:v>
                </c:pt>
                <c:pt idx="70">
                  <c:v>199.40854987028527</c:v>
                </c:pt>
                <c:pt idx="71">
                  <c:v>198.06297484127958</c:v>
                </c:pt>
                <c:pt idx="72">
                  <c:v>196.93000444625753</c:v>
                </c:pt>
                <c:pt idx="73">
                  <c:v>195.80242839089919</c:v>
                </c:pt>
                <c:pt idx="74">
                  <c:v>194.89772529881938</c:v>
                </c:pt>
                <c:pt idx="75">
                  <c:v>194.13191040615337</c:v>
                </c:pt>
                <c:pt idx="76">
                  <c:v>193.39749521265171</c:v>
                </c:pt>
                <c:pt idx="77">
                  <c:v>192.59982556517957</c:v>
                </c:pt>
                <c:pt idx="78">
                  <c:v>191.94610069479032</c:v>
                </c:pt>
                <c:pt idx="79">
                  <c:v>191.3513335709838</c:v>
                </c:pt>
                <c:pt idx="80">
                  <c:v>191.26196193424354</c:v>
                </c:pt>
                <c:pt idx="81">
                  <c:v>191.53379079434359</c:v>
                </c:pt>
                <c:pt idx="82">
                  <c:v>191.66606037438612</c:v>
                </c:pt>
                <c:pt idx="83">
                  <c:v>191.65724929988821</c:v>
                </c:pt>
                <c:pt idx="84">
                  <c:v>191.72604635384695</c:v>
                </c:pt>
                <c:pt idx="85">
                  <c:v>191.73445079909112</c:v>
                </c:pt>
                <c:pt idx="86">
                  <c:v>191.74029378024966</c:v>
                </c:pt>
                <c:pt idx="87">
                  <c:v>191.68463440820608</c:v>
                </c:pt>
                <c:pt idx="88">
                  <c:v>191.64842878962125</c:v>
                </c:pt>
                <c:pt idx="89">
                  <c:v>191.60596757149349</c:v>
                </c:pt>
                <c:pt idx="90">
                  <c:v>191.43056698160839</c:v>
                </c:pt>
                <c:pt idx="91">
                  <c:v>191.23634526197634</c:v>
                </c:pt>
                <c:pt idx="92">
                  <c:v>190.9816020728253</c:v>
                </c:pt>
                <c:pt idx="93">
                  <c:v>190.8957920865563</c:v>
                </c:pt>
                <c:pt idx="94">
                  <c:v>190.77935422546173</c:v>
                </c:pt>
                <c:pt idx="95">
                  <c:v>190.67051348121225</c:v>
                </c:pt>
                <c:pt idx="96">
                  <c:v>190.64183041264334</c:v>
                </c:pt>
                <c:pt idx="97">
                  <c:v>190.51689910356754</c:v>
                </c:pt>
                <c:pt idx="98">
                  <c:v>190.40531463714197</c:v>
                </c:pt>
                <c:pt idx="99">
                  <c:v>190.21870441112424</c:v>
                </c:pt>
                <c:pt idx="100">
                  <c:v>190.09535008631508</c:v>
                </c:pt>
                <c:pt idx="101">
                  <c:v>189.94335065145589</c:v>
                </c:pt>
                <c:pt idx="102">
                  <c:v>189.84251354244381</c:v>
                </c:pt>
                <c:pt idx="103">
                  <c:v>189.82333787942005</c:v>
                </c:pt>
                <c:pt idx="104">
                  <c:v>189.71150885069073</c:v>
                </c:pt>
                <c:pt idx="105">
                  <c:v>189.55619568759528</c:v>
                </c:pt>
                <c:pt idx="106">
                  <c:v>189.44754493910577</c:v>
                </c:pt>
                <c:pt idx="107">
                  <c:v>189.35423031319104</c:v>
                </c:pt>
                <c:pt idx="108">
                  <c:v>189.22842350936986</c:v>
                </c:pt>
                <c:pt idx="109">
                  <c:v>189.07710427653029</c:v>
                </c:pt>
                <c:pt idx="110">
                  <c:v>188.88955532627531</c:v>
                </c:pt>
                <c:pt idx="111">
                  <c:v>188.71408521175823</c:v>
                </c:pt>
                <c:pt idx="112">
                  <c:v>188.48728150648097</c:v>
                </c:pt>
                <c:pt idx="113">
                  <c:v>188.21850483956914</c:v>
                </c:pt>
                <c:pt idx="114">
                  <c:v>187.90881011271381</c:v>
                </c:pt>
                <c:pt idx="115">
                  <c:v>187.65527934240311</c:v>
                </c:pt>
                <c:pt idx="116">
                  <c:v>187.4375055876998</c:v>
                </c:pt>
                <c:pt idx="117">
                  <c:v>187.31856919822795</c:v>
                </c:pt>
                <c:pt idx="118">
                  <c:v>187.18152152796711</c:v>
                </c:pt>
                <c:pt idx="119">
                  <c:v>187.02540476263542</c:v>
                </c:pt>
                <c:pt idx="120">
                  <c:v>186.95893100528784</c:v>
                </c:pt>
                <c:pt idx="121">
                  <c:v>186.90106155218356</c:v>
                </c:pt>
                <c:pt idx="122">
                  <c:v>186.80283023584411</c:v>
                </c:pt>
                <c:pt idx="123">
                  <c:v>186.69972266758873</c:v>
                </c:pt>
                <c:pt idx="124">
                  <c:v>186.62794122196641</c:v>
                </c:pt>
                <c:pt idx="125">
                  <c:v>186.50351130548898</c:v>
                </c:pt>
                <c:pt idx="126">
                  <c:v>186.36432452775892</c:v>
                </c:pt>
                <c:pt idx="127">
                  <c:v>186.21854210539004</c:v>
                </c:pt>
                <c:pt idx="128">
                  <c:v>186.07856450245515</c:v>
                </c:pt>
                <c:pt idx="129">
                  <c:v>185.92086414218818</c:v>
                </c:pt>
                <c:pt idx="130">
                  <c:v>185.86027045422506</c:v>
                </c:pt>
                <c:pt idx="131">
                  <c:v>185.77112602464786</c:v>
                </c:pt>
                <c:pt idx="132">
                  <c:v>185.65827913523444</c:v>
                </c:pt>
                <c:pt idx="133">
                  <c:v>185.5670231328661</c:v>
                </c:pt>
                <c:pt idx="134">
                  <c:v>185.49124779875501</c:v>
                </c:pt>
                <c:pt idx="135">
                  <c:v>185.38315519104154</c:v>
                </c:pt>
                <c:pt idx="136">
                  <c:v>185.27986506458458</c:v>
                </c:pt>
                <c:pt idx="137">
                  <c:v>185.20014612907715</c:v>
                </c:pt>
                <c:pt idx="138">
                  <c:v>185.07162411118469</c:v>
                </c:pt>
                <c:pt idx="139">
                  <c:v>184.96475379728619</c:v>
                </c:pt>
                <c:pt idx="140">
                  <c:v>184.77153387427438</c:v>
                </c:pt>
                <c:pt idx="141">
                  <c:v>184.57929544033794</c:v>
                </c:pt>
                <c:pt idx="142">
                  <c:v>184.36098133887955</c:v>
                </c:pt>
                <c:pt idx="143">
                  <c:v>184.16933161784874</c:v>
                </c:pt>
                <c:pt idx="144">
                  <c:v>184.02595803729162</c:v>
                </c:pt>
                <c:pt idx="145">
                  <c:v>183.86893018377629</c:v>
                </c:pt>
                <c:pt idx="146">
                  <c:v>183.74792612113026</c:v>
                </c:pt>
                <c:pt idx="147">
                  <c:v>183.62918581078142</c:v>
                </c:pt>
                <c:pt idx="148">
                  <c:v>183.45754114578139</c:v>
                </c:pt>
                <c:pt idx="149">
                  <c:v>183.24713787202123</c:v>
                </c:pt>
                <c:pt idx="150">
                  <c:v>183.0438423300125</c:v>
                </c:pt>
                <c:pt idx="151">
                  <c:v>182.79174755441502</c:v>
                </c:pt>
                <c:pt idx="152">
                  <c:v>182.49261705126514</c:v>
                </c:pt>
                <c:pt idx="153">
                  <c:v>182.37734971382324</c:v>
                </c:pt>
                <c:pt idx="154">
                  <c:v>182.24326542726141</c:v>
                </c:pt>
                <c:pt idx="155">
                  <c:v>182.12374361507176</c:v>
                </c:pt>
                <c:pt idx="156">
                  <c:v>182.0268149878363</c:v>
                </c:pt>
                <c:pt idx="157">
                  <c:v>181.93172291176856</c:v>
                </c:pt>
                <c:pt idx="158">
                  <c:v>181.86089605891229</c:v>
                </c:pt>
                <c:pt idx="159">
                  <c:v>181.70291689609951</c:v>
                </c:pt>
                <c:pt idx="160">
                  <c:v>181.58682383613674</c:v>
                </c:pt>
                <c:pt idx="161">
                  <c:v>181.49641441943083</c:v>
                </c:pt>
                <c:pt idx="162">
                  <c:v>181.40269740663666</c:v>
                </c:pt>
                <c:pt idx="163">
                  <c:v>181.31078038718323</c:v>
                </c:pt>
                <c:pt idx="164">
                  <c:v>181.18165577612709</c:v>
                </c:pt>
                <c:pt idx="165">
                  <c:v>181.06234362881483</c:v>
                </c:pt>
                <c:pt idx="166">
                  <c:v>180.95216622143687</c:v>
                </c:pt>
                <c:pt idx="167">
                  <c:v>180.86497258723051</c:v>
                </c:pt>
                <c:pt idx="168">
                  <c:v>180.77730576338834</c:v>
                </c:pt>
                <c:pt idx="169">
                  <c:v>180.69170436740595</c:v>
                </c:pt>
                <c:pt idx="170">
                  <c:v>180.58392858299487</c:v>
                </c:pt>
                <c:pt idx="171">
                  <c:v>180.51300136032907</c:v>
                </c:pt>
                <c:pt idx="172">
                  <c:v>180.43157215027765</c:v>
                </c:pt>
                <c:pt idx="173">
                  <c:v>180.30621465789488</c:v>
                </c:pt>
                <c:pt idx="174">
                  <c:v>180.14071856529372</c:v>
                </c:pt>
                <c:pt idx="175">
                  <c:v>179.92205283038254</c:v>
                </c:pt>
                <c:pt idx="176">
                  <c:v>179.70644787860891</c:v>
                </c:pt>
                <c:pt idx="177">
                  <c:v>179.46114066124082</c:v>
                </c:pt>
                <c:pt idx="178">
                  <c:v>179.25464500328172</c:v>
                </c:pt>
                <c:pt idx="179">
                  <c:v>179.09043618611489</c:v>
                </c:pt>
                <c:pt idx="180">
                  <c:v>178.91133500565053</c:v>
                </c:pt>
                <c:pt idx="181">
                  <c:v>178.77704550481968</c:v>
                </c:pt>
                <c:pt idx="182">
                  <c:v>178.64818672663802</c:v>
                </c:pt>
                <c:pt idx="183">
                  <c:v>178.69959287811793</c:v>
                </c:pt>
                <c:pt idx="184">
                  <c:v>178.71820778087169</c:v>
                </c:pt>
                <c:pt idx="185">
                  <c:v>178.70690958814524</c:v>
                </c:pt>
                <c:pt idx="186">
                  <c:v>178.74926979059987</c:v>
                </c:pt>
                <c:pt idx="187">
                  <c:v>178.89042961551235</c:v>
                </c:pt>
                <c:pt idx="188">
                  <c:v>179.0036289733585</c:v>
                </c:pt>
                <c:pt idx="189">
                  <c:v>179.12482682291997</c:v>
                </c:pt>
                <c:pt idx="190">
                  <c:v>179.22079001245842</c:v>
                </c:pt>
                <c:pt idx="191">
                  <c:v>179.36184292783625</c:v>
                </c:pt>
                <c:pt idx="192">
                  <c:v>179.52746321066371</c:v>
                </c:pt>
                <c:pt idx="193">
                  <c:v>179.68855078375418</c:v>
                </c:pt>
                <c:pt idx="194">
                  <c:v>179.84481211663345</c:v>
                </c:pt>
                <c:pt idx="195">
                  <c:v>179.97963615959392</c:v>
                </c:pt>
                <c:pt idx="196">
                  <c:v>180.12098752657212</c:v>
                </c:pt>
                <c:pt idx="197">
                  <c:v>180.29781515257028</c:v>
                </c:pt>
                <c:pt idx="198">
                  <c:v>180.51433412406985</c:v>
                </c:pt>
                <c:pt idx="199">
                  <c:v>180.71560394346301</c:v>
                </c:pt>
                <c:pt idx="200">
                  <c:v>180.93116177783895</c:v>
                </c:pt>
                <c:pt idx="201">
                  <c:v>181.14073743322982</c:v>
                </c:pt>
                <c:pt idx="202">
                  <c:v>181.33548313672748</c:v>
                </c:pt>
                <c:pt idx="203">
                  <c:v>181.53604367707922</c:v>
                </c:pt>
                <c:pt idx="204">
                  <c:v>181.72289138909326</c:v>
                </c:pt>
                <c:pt idx="205">
                  <c:v>181.90370243340305</c:v>
                </c:pt>
                <c:pt idx="206">
                  <c:v>182.08495203655525</c:v>
                </c:pt>
                <c:pt idx="207">
                  <c:v>182.25408881518175</c:v>
                </c:pt>
                <c:pt idx="208">
                  <c:v>182.40702103857052</c:v>
                </c:pt>
                <c:pt idx="209">
                  <c:v>182.5554815757686</c:v>
                </c:pt>
                <c:pt idx="210">
                  <c:v>182.69971423061546</c:v>
                </c:pt>
                <c:pt idx="211">
                  <c:v>182.84141073092417</c:v>
                </c:pt>
                <c:pt idx="212">
                  <c:v>182.98444221303245</c:v>
                </c:pt>
                <c:pt idx="213">
                  <c:v>183.11831529313196</c:v>
                </c:pt>
                <c:pt idx="214">
                  <c:v>183.24756230258805</c:v>
                </c:pt>
                <c:pt idx="215">
                  <c:v>183.37629587712581</c:v>
                </c:pt>
                <c:pt idx="216">
                  <c:v>183.5055112088663</c:v>
                </c:pt>
                <c:pt idx="217">
                  <c:v>183.62522648094892</c:v>
                </c:pt>
                <c:pt idx="218">
                  <c:v>183.70350571582946</c:v>
                </c:pt>
                <c:pt idx="219">
                  <c:v>183.81312400630281</c:v>
                </c:pt>
                <c:pt idx="220">
                  <c:v>183.91987023201423</c:v>
                </c:pt>
                <c:pt idx="221">
                  <c:v>184.03190316743246</c:v>
                </c:pt>
                <c:pt idx="222">
                  <c:v>184.13307194858348</c:v>
                </c:pt>
                <c:pt idx="223">
                  <c:v>184.22256848191319</c:v>
                </c:pt>
                <c:pt idx="224">
                  <c:v>184.31711639592973</c:v>
                </c:pt>
                <c:pt idx="225">
                  <c:v>184.40686775288717</c:v>
                </c:pt>
                <c:pt idx="226">
                  <c:v>184.505287642063</c:v>
                </c:pt>
                <c:pt idx="227">
                  <c:v>184.58334964183447</c:v>
                </c:pt>
                <c:pt idx="228">
                  <c:v>184.68287912288503</c:v>
                </c:pt>
                <c:pt idx="229">
                  <c:v>184.7841742245835</c:v>
                </c:pt>
                <c:pt idx="230">
                  <c:v>184.87099869634841</c:v>
                </c:pt>
                <c:pt idx="231">
                  <c:v>184.95168857447123</c:v>
                </c:pt>
                <c:pt idx="232">
                  <c:v>185.02326316934125</c:v>
                </c:pt>
                <c:pt idx="233">
                  <c:v>185.0894568706141</c:v>
                </c:pt>
                <c:pt idx="234">
                  <c:v>185.12575623660916</c:v>
                </c:pt>
                <c:pt idx="235">
                  <c:v>185.17366981983287</c:v>
                </c:pt>
                <c:pt idx="236">
                  <c:v>185.20983986819476</c:v>
                </c:pt>
                <c:pt idx="237">
                  <c:v>185.25131332916047</c:v>
                </c:pt>
                <c:pt idx="238">
                  <c:v>185.31191744052168</c:v>
                </c:pt>
                <c:pt idx="239">
                  <c:v>185.39387768514123</c:v>
                </c:pt>
                <c:pt idx="240">
                  <c:v>185.48577449820104</c:v>
                </c:pt>
                <c:pt idx="241">
                  <c:v>185.56817161770149</c:v>
                </c:pt>
                <c:pt idx="242">
                  <c:v>185.66285254511149</c:v>
                </c:pt>
                <c:pt idx="243">
                  <c:v>185.76677116237397</c:v>
                </c:pt>
                <c:pt idx="244">
                  <c:v>185.85994904157093</c:v>
                </c:pt>
                <c:pt idx="245">
                  <c:v>185.94816578095961</c:v>
                </c:pt>
                <c:pt idx="246">
                  <c:v>186.03713635743128</c:v>
                </c:pt>
                <c:pt idx="247">
                  <c:v>186.14430547281393</c:v>
                </c:pt>
                <c:pt idx="248">
                  <c:v>186.24572830170666</c:v>
                </c:pt>
                <c:pt idx="249">
                  <c:v>186.32483374467515</c:v>
                </c:pt>
                <c:pt idx="250">
                  <c:v>186.43078555651545</c:v>
                </c:pt>
                <c:pt idx="251">
                  <c:v>186.52238405462774</c:v>
                </c:pt>
                <c:pt idx="252">
                  <c:v>186.61058541035487</c:v>
                </c:pt>
                <c:pt idx="253">
                  <c:v>186.71167135980011</c:v>
                </c:pt>
                <c:pt idx="254">
                  <c:v>186.79871121826955</c:v>
                </c:pt>
                <c:pt idx="255">
                  <c:v>186.92050219699215</c:v>
                </c:pt>
                <c:pt idx="256">
                  <c:v>187.03803865772301</c:v>
                </c:pt>
                <c:pt idx="257">
                  <c:v>187.16911567055666</c:v>
                </c:pt>
                <c:pt idx="258">
                  <c:v>187.28943229819203</c:v>
                </c:pt>
                <c:pt idx="259">
                  <c:v>187.40476621450853</c:v>
                </c:pt>
                <c:pt idx="260">
                  <c:v>187.5214288192112</c:v>
                </c:pt>
                <c:pt idx="261">
                  <c:v>187.65474650388623</c:v>
                </c:pt>
                <c:pt idx="262">
                  <c:v>187.8219357696519</c:v>
                </c:pt>
                <c:pt idx="263">
                  <c:v>188.00273926268423</c:v>
                </c:pt>
                <c:pt idx="264">
                  <c:v>188.21597860815095</c:v>
                </c:pt>
                <c:pt idx="265">
                  <c:v>188.42153129134419</c:v>
                </c:pt>
                <c:pt idx="266">
                  <c:v>188.60586636525946</c:v>
                </c:pt>
                <c:pt idx="267">
                  <c:v>188.80539825092757</c:v>
                </c:pt>
                <c:pt idx="268">
                  <c:v>188.98944567568907</c:v>
                </c:pt>
                <c:pt idx="269">
                  <c:v>189.17180487864817</c:v>
                </c:pt>
                <c:pt idx="270">
                  <c:v>189.34367432331476</c:v>
                </c:pt>
                <c:pt idx="271">
                  <c:v>189.49317500876583</c:v>
                </c:pt>
                <c:pt idx="272">
                  <c:v>189.63690591086711</c:v>
                </c:pt>
                <c:pt idx="273">
                  <c:v>189.79798408780886</c:v>
                </c:pt>
                <c:pt idx="274">
                  <c:v>189.95305346787543</c:v>
                </c:pt>
                <c:pt idx="275">
                  <c:v>190.11942510867053</c:v>
                </c:pt>
                <c:pt idx="276">
                  <c:v>190.28730117661476</c:v>
                </c:pt>
                <c:pt idx="277">
                  <c:v>190.45978101416242</c:v>
                </c:pt>
                <c:pt idx="278">
                  <c:v>190.62803410075338</c:v>
                </c:pt>
                <c:pt idx="279">
                  <c:v>190.8080875842717</c:v>
                </c:pt>
                <c:pt idx="280">
                  <c:v>190.97894609048339</c:v>
                </c:pt>
                <c:pt idx="281">
                  <c:v>191.14361157130716</c:v>
                </c:pt>
                <c:pt idx="282">
                  <c:v>191.31202371271422</c:v>
                </c:pt>
                <c:pt idx="283">
                  <c:v>191.47436564572607</c:v>
                </c:pt>
                <c:pt idx="284">
                  <c:v>191.63033861971178</c:v>
                </c:pt>
                <c:pt idx="285">
                  <c:v>191.79281869760007</c:v>
                </c:pt>
                <c:pt idx="286">
                  <c:v>191.952821586803</c:v>
                </c:pt>
                <c:pt idx="287">
                  <c:v>192.10962493292669</c:v>
                </c:pt>
                <c:pt idx="288">
                  <c:v>192.25942647188566</c:v>
                </c:pt>
                <c:pt idx="289">
                  <c:v>192.39986289614279</c:v>
                </c:pt>
                <c:pt idx="290">
                  <c:v>192.51728161323436</c:v>
                </c:pt>
                <c:pt idx="291">
                  <c:v>192.63823751043194</c:v>
                </c:pt>
                <c:pt idx="292">
                  <c:v>192.75488635149696</c:v>
                </c:pt>
                <c:pt idx="293">
                  <c:v>192.8801160404453</c:v>
                </c:pt>
                <c:pt idx="294">
                  <c:v>193.0111553693919</c:v>
                </c:pt>
                <c:pt idx="295">
                  <c:v>193.14318599168115</c:v>
                </c:pt>
                <c:pt idx="296">
                  <c:v>193.2598061286655</c:v>
                </c:pt>
                <c:pt idx="297">
                  <c:v>193.37661882680828</c:v>
                </c:pt>
                <c:pt idx="298">
                  <c:v>193.489428855254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38-4042-B5EA-143070A3EC5D}"/>
            </c:ext>
          </c:extLst>
        </c:ser>
        <c:ser>
          <c:idx val="4"/>
          <c:order val="4"/>
          <c:tx>
            <c:strRef>
              <c:f>'Зад. 11'!$I$1</c:f>
              <c:strCache>
                <c:ptCount val="1"/>
                <c:pt idx="0">
                  <c:v>МЕДИАНА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'Зад. 11'!$I$3:$I$311</c:f>
              <c:numCache>
                <c:formatCode>General</c:formatCode>
                <c:ptCount val="309"/>
                <c:pt idx="0">
                  <c:v>333</c:v>
                </c:pt>
                <c:pt idx="1">
                  <c:v>333.22</c:v>
                </c:pt>
                <c:pt idx="2">
                  <c:v>333.495</c:v>
                </c:pt>
                <c:pt idx="3">
                  <c:v>333.22</c:v>
                </c:pt>
                <c:pt idx="4">
                  <c:v>333.495</c:v>
                </c:pt>
                <c:pt idx="5">
                  <c:v>333.22</c:v>
                </c:pt>
                <c:pt idx="6">
                  <c:v>333</c:v>
                </c:pt>
                <c:pt idx="7">
                  <c:v>332.78</c:v>
                </c:pt>
                <c:pt idx="8">
                  <c:v>332.64</c:v>
                </c:pt>
                <c:pt idx="9">
                  <c:v>332.5</c:v>
                </c:pt>
                <c:pt idx="10">
                  <c:v>332.28</c:v>
                </c:pt>
                <c:pt idx="11">
                  <c:v>332.06</c:v>
                </c:pt>
                <c:pt idx="12">
                  <c:v>331.66999999999996</c:v>
                </c:pt>
                <c:pt idx="13">
                  <c:v>331.28</c:v>
                </c:pt>
                <c:pt idx="14">
                  <c:v>330.7</c:v>
                </c:pt>
                <c:pt idx="15">
                  <c:v>330.12</c:v>
                </c:pt>
                <c:pt idx="16">
                  <c:v>329.96000000000004</c:v>
                </c:pt>
                <c:pt idx="17">
                  <c:v>329.8</c:v>
                </c:pt>
                <c:pt idx="18">
                  <c:v>329.73</c:v>
                </c:pt>
                <c:pt idx="19">
                  <c:v>329.66</c:v>
                </c:pt>
                <c:pt idx="20">
                  <c:v>326.88499999999999</c:v>
                </c:pt>
                <c:pt idx="21">
                  <c:v>324.11</c:v>
                </c:pt>
                <c:pt idx="22">
                  <c:v>326.84000000000003</c:v>
                </c:pt>
                <c:pt idx="23">
                  <c:v>329.57</c:v>
                </c:pt>
                <c:pt idx="24">
                  <c:v>329.61500000000001</c:v>
                </c:pt>
                <c:pt idx="25">
                  <c:v>329.66</c:v>
                </c:pt>
                <c:pt idx="26">
                  <c:v>329.73</c:v>
                </c:pt>
                <c:pt idx="27">
                  <c:v>329.8</c:v>
                </c:pt>
                <c:pt idx="28">
                  <c:v>329.96000000000004</c:v>
                </c:pt>
                <c:pt idx="29">
                  <c:v>330.12</c:v>
                </c:pt>
                <c:pt idx="30">
                  <c:v>330.7</c:v>
                </c:pt>
                <c:pt idx="31">
                  <c:v>330.36</c:v>
                </c:pt>
                <c:pt idx="32">
                  <c:v>330.24</c:v>
                </c:pt>
                <c:pt idx="33">
                  <c:v>330.12</c:v>
                </c:pt>
                <c:pt idx="34">
                  <c:v>329.96000000000004</c:v>
                </c:pt>
                <c:pt idx="35">
                  <c:v>329.8</c:v>
                </c:pt>
                <c:pt idx="36">
                  <c:v>329.73</c:v>
                </c:pt>
                <c:pt idx="37">
                  <c:v>329.66</c:v>
                </c:pt>
                <c:pt idx="38">
                  <c:v>329.61500000000001</c:v>
                </c:pt>
                <c:pt idx="39">
                  <c:v>329.57</c:v>
                </c:pt>
                <c:pt idx="40">
                  <c:v>326.84000000000003</c:v>
                </c:pt>
                <c:pt idx="41">
                  <c:v>324.11</c:v>
                </c:pt>
                <c:pt idx="42">
                  <c:v>323.65999999999997</c:v>
                </c:pt>
                <c:pt idx="43">
                  <c:v>323.20999999999998</c:v>
                </c:pt>
                <c:pt idx="44">
                  <c:v>323.13499999999999</c:v>
                </c:pt>
                <c:pt idx="45">
                  <c:v>323.06</c:v>
                </c:pt>
                <c:pt idx="46">
                  <c:v>322.45</c:v>
                </c:pt>
                <c:pt idx="47">
                  <c:v>321.83999999999997</c:v>
                </c:pt>
                <c:pt idx="48">
                  <c:v>320</c:v>
                </c:pt>
                <c:pt idx="49">
                  <c:v>318.16000000000003</c:v>
                </c:pt>
                <c:pt idx="50">
                  <c:v>318.10500000000002</c:v>
                </c:pt>
                <c:pt idx="51">
                  <c:v>318.05</c:v>
                </c:pt>
                <c:pt idx="52">
                  <c:v>318.04500000000002</c:v>
                </c:pt>
                <c:pt idx="53">
                  <c:v>318.04000000000002</c:v>
                </c:pt>
                <c:pt idx="54">
                  <c:v>318</c:v>
                </c:pt>
                <c:pt idx="55">
                  <c:v>317.95999999999998</c:v>
                </c:pt>
                <c:pt idx="56">
                  <c:v>317.27999999999997</c:v>
                </c:pt>
                <c:pt idx="57">
                  <c:v>316.60000000000002</c:v>
                </c:pt>
                <c:pt idx="58">
                  <c:v>316.57500000000005</c:v>
                </c:pt>
                <c:pt idx="59">
                  <c:v>316.55</c:v>
                </c:pt>
                <c:pt idx="60">
                  <c:v>316.34500000000003</c:v>
                </c:pt>
                <c:pt idx="61">
                  <c:v>316.14</c:v>
                </c:pt>
                <c:pt idx="62">
                  <c:v>314.74</c:v>
                </c:pt>
                <c:pt idx="63">
                  <c:v>313.33999999999997</c:v>
                </c:pt>
                <c:pt idx="64">
                  <c:v>311.11500000000001</c:v>
                </c:pt>
                <c:pt idx="65">
                  <c:v>308.89</c:v>
                </c:pt>
                <c:pt idx="66">
                  <c:v>307.19</c:v>
                </c:pt>
                <c:pt idx="67">
                  <c:v>305.49</c:v>
                </c:pt>
                <c:pt idx="68">
                  <c:v>297.27</c:v>
                </c:pt>
                <c:pt idx="69">
                  <c:v>289.05</c:v>
                </c:pt>
                <c:pt idx="70">
                  <c:v>288.52499999999998</c:v>
                </c:pt>
                <c:pt idx="71">
                  <c:v>288</c:v>
                </c:pt>
                <c:pt idx="72">
                  <c:v>285.48</c:v>
                </c:pt>
                <c:pt idx="73">
                  <c:v>282.95999999999998</c:v>
                </c:pt>
                <c:pt idx="74">
                  <c:v>282.005</c:v>
                </c:pt>
                <c:pt idx="75">
                  <c:v>281.05</c:v>
                </c:pt>
                <c:pt idx="76">
                  <c:v>278.02999999999997</c:v>
                </c:pt>
                <c:pt idx="77">
                  <c:v>275.01</c:v>
                </c:pt>
                <c:pt idx="78">
                  <c:v>268.53499999999997</c:v>
                </c:pt>
                <c:pt idx="79">
                  <c:v>262.06</c:v>
                </c:pt>
                <c:pt idx="80">
                  <c:v>246.535</c:v>
                </c:pt>
                <c:pt idx="81">
                  <c:v>231.01</c:v>
                </c:pt>
                <c:pt idx="82">
                  <c:v>223.905</c:v>
                </c:pt>
                <c:pt idx="83">
                  <c:v>216.8</c:v>
                </c:pt>
                <c:pt idx="84">
                  <c:v>210.06</c:v>
                </c:pt>
                <c:pt idx="85">
                  <c:v>203.32</c:v>
                </c:pt>
                <c:pt idx="86">
                  <c:v>200.54</c:v>
                </c:pt>
                <c:pt idx="87">
                  <c:v>197.76</c:v>
                </c:pt>
                <c:pt idx="88">
                  <c:v>195.11</c:v>
                </c:pt>
                <c:pt idx="89">
                  <c:v>192.46</c:v>
                </c:pt>
                <c:pt idx="90">
                  <c:v>192.35500000000002</c:v>
                </c:pt>
                <c:pt idx="91">
                  <c:v>192.25</c:v>
                </c:pt>
                <c:pt idx="92">
                  <c:v>191.58499999999998</c:v>
                </c:pt>
                <c:pt idx="93">
                  <c:v>190.92</c:v>
                </c:pt>
                <c:pt idx="94">
                  <c:v>189.7</c:v>
                </c:pt>
                <c:pt idx="95">
                  <c:v>188.48</c:v>
                </c:pt>
                <c:pt idx="96">
                  <c:v>188.19</c:v>
                </c:pt>
                <c:pt idx="97">
                  <c:v>187.9</c:v>
                </c:pt>
                <c:pt idx="98">
                  <c:v>187.88</c:v>
                </c:pt>
                <c:pt idx="99">
                  <c:v>187.86</c:v>
                </c:pt>
                <c:pt idx="100">
                  <c:v>187.38499999999999</c:v>
                </c:pt>
                <c:pt idx="101">
                  <c:v>186.91</c:v>
                </c:pt>
                <c:pt idx="102">
                  <c:v>185.6</c:v>
                </c:pt>
                <c:pt idx="103">
                  <c:v>186.91</c:v>
                </c:pt>
                <c:pt idx="104">
                  <c:v>185.6</c:v>
                </c:pt>
                <c:pt idx="105">
                  <c:v>184.29</c:v>
                </c:pt>
                <c:pt idx="106">
                  <c:v>183.72499999999999</c:v>
                </c:pt>
                <c:pt idx="107">
                  <c:v>183.16</c:v>
                </c:pt>
                <c:pt idx="108">
                  <c:v>181.965</c:v>
                </c:pt>
                <c:pt idx="109">
                  <c:v>180.77</c:v>
                </c:pt>
                <c:pt idx="110">
                  <c:v>180.55</c:v>
                </c:pt>
                <c:pt idx="111">
                  <c:v>180.33</c:v>
                </c:pt>
                <c:pt idx="112">
                  <c:v>180.16500000000002</c:v>
                </c:pt>
                <c:pt idx="113">
                  <c:v>180</c:v>
                </c:pt>
                <c:pt idx="114">
                  <c:v>179.98500000000001</c:v>
                </c:pt>
                <c:pt idx="115">
                  <c:v>179.97</c:v>
                </c:pt>
                <c:pt idx="116">
                  <c:v>179.88</c:v>
                </c:pt>
                <c:pt idx="117">
                  <c:v>179.79</c:v>
                </c:pt>
                <c:pt idx="118">
                  <c:v>179.405</c:v>
                </c:pt>
                <c:pt idx="119">
                  <c:v>179.02</c:v>
                </c:pt>
                <c:pt idx="120">
                  <c:v>179.13499999999999</c:v>
                </c:pt>
                <c:pt idx="121">
                  <c:v>179.25</c:v>
                </c:pt>
                <c:pt idx="122">
                  <c:v>179.13499999999999</c:v>
                </c:pt>
                <c:pt idx="123">
                  <c:v>179.02</c:v>
                </c:pt>
                <c:pt idx="124">
                  <c:v>178.84</c:v>
                </c:pt>
                <c:pt idx="125">
                  <c:v>178.66</c:v>
                </c:pt>
                <c:pt idx="126">
                  <c:v>178.57999999999998</c:v>
                </c:pt>
                <c:pt idx="127">
                  <c:v>178.5</c:v>
                </c:pt>
                <c:pt idx="128">
                  <c:v>178.45499999999998</c:v>
                </c:pt>
                <c:pt idx="129">
                  <c:v>178.41</c:v>
                </c:pt>
                <c:pt idx="130">
                  <c:v>178.32999999999998</c:v>
                </c:pt>
                <c:pt idx="131">
                  <c:v>178.25</c:v>
                </c:pt>
                <c:pt idx="132">
                  <c:v>178.16</c:v>
                </c:pt>
                <c:pt idx="133">
                  <c:v>178.07</c:v>
                </c:pt>
                <c:pt idx="134">
                  <c:v>177.39</c:v>
                </c:pt>
                <c:pt idx="135">
                  <c:v>176.71</c:v>
                </c:pt>
                <c:pt idx="136">
                  <c:v>176.57999999999998</c:v>
                </c:pt>
                <c:pt idx="137">
                  <c:v>176.45</c:v>
                </c:pt>
                <c:pt idx="138">
                  <c:v>176.125</c:v>
                </c:pt>
                <c:pt idx="139">
                  <c:v>175.8</c:v>
                </c:pt>
                <c:pt idx="140">
                  <c:v>175.71</c:v>
                </c:pt>
                <c:pt idx="141">
                  <c:v>175.62</c:v>
                </c:pt>
                <c:pt idx="142">
                  <c:v>175.54000000000002</c:v>
                </c:pt>
                <c:pt idx="143">
                  <c:v>175.46</c:v>
                </c:pt>
                <c:pt idx="144">
                  <c:v>175.185</c:v>
                </c:pt>
                <c:pt idx="145">
                  <c:v>174.91</c:v>
                </c:pt>
                <c:pt idx="146">
                  <c:v>174.86500000000001</c:v>
                </c:pt>
                <c:pt idx="147">
                  <c:v>174.82</c:v>
                </c:pt>
                <c:pt idx="148">
                  <c:v>174.78</c:v>
                </c:pt>
                <c:pt idx="149">
                  <c:v>174.74</c:v>
                </c:pt>
                <c:pt idx="150">
                  <c:v>174.72500000000002</c:v>
                </c:pt>
                <c:pt idx="151">
                  <c:v>174.71</c:v>
                </c:pt>
                <c:pt idx="152">
                  <c:v>174.565</c:v>
                </c:pt>
                <c:pt idx="153">
                  <c:v>174.42</c:v>
                </c:pt>
                <c:pt idx="154">
                  <c:v>174.345</c:v>
                </c:pt>
                <c:pt idx="155">
                  <c:v>174.27</c:v>
                </c:pt>
                <c:pt idx="156">
                  <c:v>174.185</c:v>
                </c:pt>
                <c:pt idx="157">
                  <c:v>174.1</c:v>
                </c:pt>
                <c:pt idx="158">
                  <c:v>173.94499999999999</c:v>
                </c:pt>
                <c:pt idx="159">
                  <c:v>173.79</c:v>
                </c:pt>
                <c:pt idx="160">
                  <c:v>173.51499999999999</c:v>
                </c:pt>
                <c:pt idx="161">
                  <c:v>173.24</c:v>
                </c:pt>
                <c:pt idx="162">
                  <c:v>172.715</c:v>
                </c:pt>
                <c:pt idx="163">
                  <c:v>172.19</c:v>
                </c:pt>
                <c:pt idx="164">
                  <c:v>172.16499999999999</c:v>
                </c:pt>
                <c:pt idx="165">
                  <c:v>172.14</c:v>
                </c:pt>
                <c:pt idx="166">
                  <c:v>172.095</c:v>
                </c:pt>
                <c:pt idx="167">
                  <c:v>172.05</c:v>
                </c:pt>
                <c:pt idx="168">
                  <c:v>171.91500000000002</c:v>
                </c:pt>
                <c:pt idx="169">
                  <c:v>171.78</c:v>
                </c:pt>
                <c:pt idx="170">
                  <c:v>171.77500000000001</c:v>
                </c:pt>
                <c:pt idx="171">
                  <c:v>171.77</c:v>
                </c:pt>
                <c:pt idx="172">
                  <c:v>171.51499999999999</c:v>
                </c:pt>
                <c:pt idx="173">
                  <c:v>171.26</c:v>
                </c:pt>
                <c:pt idx="174">
                  <c:v>171.19499999999999</c:v>
                </c:pt>
                <c:pt idx="175">
                  <c:v>171.13</c:v>
                </c:pt>
                <c:pt idx="176">
                  <c:v>171.03</c:v>
                </c:pt>
                <c:pt idx="177">
                  <c:v>170.93</c:v>
                </c:pt>
                <c:pt idx="178">
                  <c:v>170.57999999999998</c:v>
                </c:pt>
                <c:pt idx="179">
                  <c:v>170.23</c:v>
                </c:pt>
                <c:pt idx="180">
                  <c:v>170.1925</c:v>
                </c:pt>
                <c:pt idx="181">
                  <c:v>170.155</c:v>
                </c:pt>
                <c:pt idx="182">
                  <c:v>170.08249999999998</c:v>
                </c:pt>
                <c:pt idx="183">
                  <c:v>170.155</c:v>
                </c:pt>
                <c:pt idx="184">
                  <c:v>170.1925</c:v>
                </c:pt>
                <c:pt idx="185">
                  <c:v>170.23</c:v>
                </c:pt>
                <c:pt idx="186">
                  <c:v>170.57999999999998</c:v>
                </c:pt>
                <c:pt idx="187">
                  <c:v>170.93</c:v>
                </c:pt>
                <c:pt idx="188">
                  <c:v>171.03</c:v>
                </c:pt>
                <c:pt idx="189">
                  <c:v>171.13</c:v>
                </c:pt>
                <c:pt idx="190">
                  <c:v>171.19499999999999</c:v>
                </c:pt>
                <c:pt idx="191">
                  <c:v>171.26</c:v>
                </c:pt>
                <c:pt idx="192">
                  <c:v>171.51499999999999</c:v>
                </c:pt>
                <c:pt idx="193">
                  <c:v>171.77</c:v>
                </c:pt>
                <c:pt idx="194">
                  <c:v>171.77500000000001</c:v>
                </c:pt>
                <c:pt idx="195">
                  <c:v>171.78</c:v>
                </c:pt>
                <c:pt idx="196">
                  <c:v>171.91500000000002</c:v>
                </c:pt>
                <c:pt idx="197">
                  <c:v>172.05</c:v>
                </c:pt>
                <c:pt idx="198">
                  <c:v>172.095</c:v>
                </c:pt>
                <c:pt idx="199">
                  <c:v>172.14</c:v>
                </c:pt>
                <c:pt idx="200">
                  <c:v>172.16499999999999</c:v>
                </c:pt>
                <c:pt idx="201">
                  <c:v>172.19</c:v>
                </c:pt>
                <c:pt idx="202">
                  <c:v>172.715</c:v>
                </c:pt>
                <c:pt idx="203">
                  <c:v>173.24</c:v>
                </c:pt>
                <c:pt idx="204">
                  <c:v>173.51499999999999</c:v>
                </c:pt>
                <c:pt idx="205">
                  <c:v>173.79</c:v>
                </c:pt>
                <c:pt idx="206">
                  <c:v>173.94499999999999</c:v>
                </c:pt>
                <c:pt idx="207">
                  <c:v>174.1</c:v>
                </c:pt>
                <c:pt idx="208">
                  <c:v>174.185</c:v>
                </c:pt>
                <c:pt idx="209">
                  <c:v>174.27</c:v>
                </c:pt>
                <c:pt idx="210">
                  <c:v>174.345</c:v>
                </c:pt>
                <c:pt idx="211">
                  <c:v>174.42</c:v>
                </c:pt>
                <c:pt idx="212">
                  <c:v>174.565</c:v>
                </c:pt>
                <c:pt idx="213">
                  <c:v>174.71</c:v>
                </c:pt>
                <c:pt idx="214">
                  <c:v>174.72500000000002</c:v>
                </c:pt>
                <c:pt idx="215">
                  <c:v>174.74</c:v>
                </c:pt>
                <c:pt idx="216">
                  <c:v>174.78</c:v>
                </c:pt>
                <c:pt idx="217">
                  <c:v>174.82</c:v>
                </c:pt>
                <c:pt idx="218">
                  <c:v>174.86500000000001</c:v>
                </c:pt>
                <c:pt idx="219">
                  <c:v>174.91</c:v>
                </c:pt>
                <c:pt idx="220">
                  <c:v>175.185</c:v>
                </c:pt>
                <c:pt idx="221">
                  <c:v>175.46</c:v>
                </c:pt>
                <c:pt idx="222">
                  <c:v>175.54000000000002</c:v>
                </c:pt>
                <c:pt idx="223">
                  <c:v>175.62</c:v>
                </c:pt>
                <c:pt idx="224">
                  <c:v>175.71</c:v>
                </c:pt>
                <c:pt idx="225">
                  <c:v>175.8</c:v>
                </c:pt>
                <c:pt idx="226">
                  <c:v>176.125</c:v>
                </c:pt>
                <c:pt idx="227">
                  <c:v>176.45</c:v>
                </c:pt>
                <c:pt idx="228">
                  <c:v>176.54</c:v>
                </c:pt>
                <c:pt idx="229">
                  <c:v>176.63</c:v>
                </c:pt>
                <c:pt idx="230">
                  <c:v>176.67000000000002</c:v>
                </c:pt>
                <c:pt idx="231">
                  <c:v>176.71</c:v>
                </c:pt>
                <c:pt idx="232">
                  <c:v>177.39</c:v>
                </c:pt>
                <c:pt idx="233">
                  <c:v>178.07</c:v>
                </c:pt>
                <c:pt idx="234">
                  <c:v>178.16</c:v>
                </c:pt>
                <c:pt idx="235">
                  <c:v>178.25</c:v>
                </c:pt>
                <c:pt idx="236">
                  <c:v>178.32999999999998</c:v>
                </c:pt>
                <c:pt idx="237">
                  <c:v>178.41</c:v>
                </c:pt>
                <c:pt idx="238">
                  <c:v>178.45499999999998</c:v>
                </c:pt>
                <c:pt idx="239">
                  <c:v>178.5</c:v>
                </c:pt>
                <c:pt idx="240">
                  <c:v>178.57999999999998</c:v>
                </c:pt>
                <c:pt idx="241">
                  <c:v>178.66</c:v>
                </c:pt>
                <c:pt idx="242">
                  <c:v>178.84</c:v>
                </c:pt>
                <c:pt idx="243">
                  <c:v>179.02</c:v>
                </c:pt>
                <c:pt idx="244">
                  <c:v>179.13499999999999</c:v>
                </c:pt>
                <c:pt idx="245">
                  <c:v>179.25</c:v>
                </c:pt>
                <c:pt idx="246">
                  <c:v>179.51999999999998</c:v>
                </c:pt>
                <c:pt idx="247">
                  <c:v>179.79</c:v>
                </c:pt>
                <c:pt idx="248">
                  <c:v>179.88</c:v>
                </c:pt>
                <c:pt idx="249">
                  <c:v>179.97</c:v>
                </c:pt>
                <c:pt idx="250">
                  <c:v>179.98500000000001</c:v>
                </c:pt>
                <c:pt idx="251">
                  <c:v>180</c:v>
                </c:pt>
                <c:pt idx="252">
                  <c:v>180.05</c:v>
                </c:pt>
                <c:pt idx="253">
                  <c:v>180.1</c:v>
                </c:pt>
                <c:pt idx="254">
                  <c:v>180.215</c:v>
                </c:pt>
                <c:pt idx="255">
                  <c:v>180.33</c:v>
                </c:pt>
                <c:pt idx="256">
                  <c:v>180.55</c:v>
                </c:pt>
                <c:pt idx="257">
                  <c:v>180.77</c:v>
                </c:pt>
                <c:pt idx="258">
                  <c:v>181.5</c:v>
                </c:pt>
                <c:pt idx="259">
                  <c:v>182.23</c:v>
                </c:pt>
                <c:pt idx="260">
                  <c:v>182.69499999999999</c:v>
                </c:pt>
                <c:pt idx="261">
                  <c:v>183.16</c:v>
                </c:pt>
                <c:pt idx="262">
                  <c:v>183.72499999999999</c:v>
                </c:pt>
                <c:pt idx="263">
                  <c:v>184.29</c:v>
                </c:pt>
                <c:pt idx="264">
                  <c:v>185.6</c:v>
                </c:pt>
                <c:pt idx="265">
                  <c:v>186.91</c:v>
                </c:pt>
                <c:pt idx="266">
                  <c:v>186.97499999999999</c:v>
                </c:pt>
                <c:pt idx="267">
                  <c:v>187.04</c:v>
                </c:pt>
                <c:pt idx="268">
                  <c:v>187.44499999999999</c:v>
                </c:pt>
                <c:pt idx="269">
                  <c:v>187.85</c:v>
                </c:pt>
                <c:pt idx="270">
                  <c:v>187.85500000000002</c:v>
                </c:pt>
                <c:pt idx="271">
                  <c:v>187.86</c:v>
                </c:pt>
                <c:pt idx="272">
                  <c:v>187.88</c:v>
                </c:pt>
                <c:pt idx="273">
                  <c:v>187.9</c:v>
                </c:pt>
                <c:pt idx="274">
                  <c:v>188.19</c:v>
                </c:pt>
                <c:pt idx="275">
                  <c:v>188.48</c:v>
                </c:pt>
                <c:pt idx="276">
                  <c:v>188.58499999999998</c:v>
                </c:pt>
                <c:pt idx="277">
                  <c:v>188.69</c:v>
                </c:pt>
                <c:pt idx="278">
                  <c:v>189.80500000000001</c:v>
                </c:pt>
                <c:pt idx="279">
                  <c:v>190.92</c:v>
                </c:pt>
                <c:pt idx="280">
                  <c:v>191.58499999999998</c:v>
                </c:pt>
                <c:pt idx="281">
                  <c:v>192.25</c:v>
                </c:pt>
                <c:pt idx="282">
                  <c:v>192.35500000000002</c:v>
                </c:pt>
                <c:pt idx="283">
                  <c:v>192.46</c:v>
                </c:pt>
                <c:pt idx="284">
                  <c:v>193.26499999999999</c:v>
                </c:pt>
                <c:pt idx="285">
                  <c:v>194.07</c:v>
                </c:pt>
                <c:pt idx="286">
                  <c:v>194.13499999999999</c:v>
                </c:pt>
                <c:pt idx="287">
                  <c:v>194.2</c:v>
                </c:pt>
                <c:pt idx="288">
                  <c:v>194.94</c:v>
                </c:pt>
                <c:pt idx="289">
                  <c:v>195.68</c:v>
                </c:pt>
                <c:pt idx="290">
                  <c:v>196.45</c:v>
                </c:pt>
                <c:pt idx="291">
                  <c:v>197.22</c:v>
                </c:pt>
                <c:pt idx="292">
                  <c:v>197.49</c:v>
                </c:pt>
                <c:pt idx="293">
                  <c:v>197.76</c:v>
                </c:pt>
                <c:pt idx="294">
                  <c:v>198.70499999999998</c:v>
                </c:pt>
                <c:pt idx="295">
                  <c:v>199.65</c:v>
                </c:pt>
                <c:pt idx="296">
                  <c:v>200.34</c:v>
                </c:pt>
                <c:pt idx="297">
                  <c:v>201.03</c:v>
                </c:pt>
                <c:pt idx="298">
                  <c:v>201.51499999999999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38-4042-B5EA-143070A3EC5D}"/>
            </c:ext>
          </c:extLst>
        </c:ser>
        <c:ser>
          <c:idx val="5"/>
          <c:order val="5"/>
          <c:tx>
            <c:strRef>
              <c:f>'Зад. 11'!$J$1</c:f>
              <c:strCache>
                <c:ptCount val="1"/>
                <c:pt idx="0">
                  <c:v>мода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'Зад. 11'!$J$3:$J$311</c:f>
              <c:numCache>
                <c:formatCode>General</c:formatCode>
                <c:ptCount val="30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167.32</c:v>
                </c:pt>
                <c:pt idx="168">
                  <c:v>167.32</c:v>
                </c:pt>
                <c:pt idx="169">
                  <c:v>167.32</c:v>
                </c:pt>
                <c:pt idx="170">
                  <c:v>167.32</c:v>
                </c:pt>
                <c:pt idx="171">
                  <c:v>167.32</c:v>
                </c:pt>
                <c:pt idx="172">
                  <c:v>167.32</c:v>
                </c:pt>
                <c:pt idx="173">
                  <c:v>167.32</c:v>
                </c:pt>
                <c:pt idx="174">
                  <c:v>167.32</c:v>
                </c:pt>
                <c:pt idx="175">
                  <c:v>167.32</c:v>
                </c:pt>
                <c:pt idx="176">
                  <c:v>167.32</c:v>
                </c:pt>
                <c:pt idx="177">
                  <c:v>167.32</c:v>
                </c:pt>
                <c:pt idx="178">
                  <c:v>167.32</c:v>
                </c:pt>
                <c:pt idx="179">
                  <c:v>167.32</c:v>
                </c:pt>
                <c:pt idx="180">
                  <c:v>167.32</c:v>
                </c:pt>
                <c:pt idx="181">
                  <c:v>167.32</c:v>
                </c:pt>
                <c:pt idx="182">
                  <c:v>167.32</c:v>
                </c:pt>
                <c:pt idx="183">
                  <c:v>167.32</c:v>
                </c:pt>
                <c:pt idx="184">
                  <c:v>167.32</c:v>
                </c:pt>
                <c:pt idx="185">
                  <c:v>167.32</c:v>
                </c:pt>
                <c:pt idx="186">
                  <c:v>167.32</c:v>
                </c:pt>
                <c:pt idx="187">
                  <c:v>167.32</c:v>
                </c:pt>
                <c:pt idx="188">
                  <c:v>203.32</c:v>
                </c:pt>
                <c:pt idx="189">
                  <c:v>203.32</c:v>
                </c:pt>
                <c:pt idx="190">
                  <c:v>203.32</c:v>
                </c:pt>
                <c:pt idx="191">
                  <c:v>203.32</c:v>
                </c:pt>
                <c:pt idx="192">
                  <c:v>203.32</c:v>
                </c:pt>
                <c:pt idx="193">
                  <c:v>203.32</c:v>
                </c:pt>
                <c:pt idx="194">
                  <c:v>203.32</c:v>
                </c:pt>
                <c:pt idx="195">
                  <c:v>203.32</c:v>
                </c:pt>
                <c:pt idx="196">
                  <c:v>203.32</c:v>
                </c:pt>
                <c:pt idx="197">
                  <c:v>203.32</c:v>
                </c:pt>
                <c:pt idx="198">
                  <c:v>203.32</c:v>
                </c:pt>
                <c:pt idx="199">
                  <c:v>203.32</c:v>
                </c:pt>
                <c:pt idx="200">
                  <c:v>203.32</c:v>
                </c:pt>
                <c:pt idx="201">
                  <c:v>203.32</c:v>
                </c:pt>
                <c:pt idx="202">
                  <c:v>203.32</c:v>
                </c:pt>
                <c:pt idx="203">
                  <c:v>203.32</c:v>
                </c:pt>
                <c:pt idx="204">
                  <c:v>203.32</c:v>
                </c:pt>
                <c:pt idx="205">
                  <c:v>203.32</c:v>
                </c:pt>
                <c:pt idx="206">
                  <c:v>203.32</c:v>
                </c:pt>
                <c:pt idx="207">
                  <c:v>203.32</c:v>
                </c:pt>
                <c:pt idx="208">
                  <c:v>203.32</c:v>
                </c:pt>
                <c:pt idx="209">
                  <c:v>203.32</c:v>
                </c:pt>
                <c:pt idx="210">
                  <c:v>203.32</c:v>
                </c:pt>
                <c:pt idx="211">
                  <c:v>203.32</c:v>
                </c:pt>
                <c:pt idx="212">
                  <c:v>203.32</c:v>
                </c:pt>
                <c:pt idx="213">
                  <c:v>203.32</c:v>
                </c:pt>
                <c:pt idx="214">
                  <c:v>203.32</c:v>
                </c:pt>
                <c:pt idx="215">
                  <c:v>203.32</c:v>
                </c:pt>
                <c:pt idx="216">
                  <c:v>203.32</c:v>
                </c:pt>
                <c:pt idx="217">
                  <c:v>203.32</c:v>
                </c:pt>
                <c:pt idx="218">
                  <c:v>203.32</c:v>
                </c:pt>
                <c:pt idx="219">
                  <c:v>203.32</c:v>
                </c:pt>
                <c:pt idx="220">
                  <c:v>203.32</c:v>
                </c:pt>
                <c:pt idx="221">
                  <c:v>203.32</c:v>
                </c:pt>
                <c:pt idx="222">
                  <c:v>203.32</c:v>
                </c:pt>
                <c:pt idx="223">
                  <c:v>203.32</c:v>
                </c:pt>
                <c:pt idx="224">
                  <c:v>203.32</c:v>
                </c:pt>
                <c:pt idx="225">
                  <c:v>203.32</c:v>
                </c:pt>
                <c:pt idx="226">
                  <c:v>203.32</c:v>
                </c:pt>
                <c:pt idx="227">
                  <c:v>203.32</c:v>
                </c:pt>
                <c:pt idx="228">
                  <c:v>203.32</c:v>
                </c:pt>
                <c:pt idx="229">
                  <c:v>203.32</c:v>
                </c:pt>
                <c:pt idx="230">
                  <c:v>203.32</c:v>
                </c:pt>
                <c:pt idx="231">
                  <c:v>203.32</c:v>
                </c:pt>
                <c:pt idx="232">
                  <c:v>203.32</c:v>
                </c:pt>
                <c:pt idx="233">
                  <c:v>203.32</c:v>
                </c:pt>
                <c:pt idx="234">
                  <c:v>203.32</c:v>
                </c:pt>
                <c:pt idx="235">
                  <c:v>203.32</c:v>
                </c:pt>
                <c:pt idx="236">
                  <c:v>203.32</c:v>
                </c:pt>
                <c:pt idx="237">
                  <c:v>203.32</c:v>
                </c:pt>
                <c:pt idx="238">
                  <c:v>203.32</c:v>
                </c:pt>
                <c:pt idx="239">
                  <c:v>203.32</c:v>
                </c:pt>
                <c:pt idx="240">
                  <c:v>203.32</c:v>
                </c:pt>
                <c:pt idx="241">
                  <c:v>203.32</c:v>
                </c:pt>
                <c:pt idx="242">
                  <c:v>203.32</c:v>
                </c:pt>
                <c:pt idx="243">
                  <c:v>203.32</c:v>
                </c:pt>
                <c:pt idx="244">
                  <c:v>203.32</c:v>
                </c:pt>
                <c:pt idx="245">
                  <c:v>203.32</c:v>
                </c:pt>
                <c:pt idx="246">
                  <c:v>203.32</c:v>
                </c:pt>
                <c:pt idx="247">
                  <c:v>203.32</c:v>
                </c:pt>
                <c:pt idx="248">
                  <c:v>203.32</c:v>
                </c:pt>
                <c:pt idx="249">
                  <c:v>203.32</c:v>
                </c:pt>
                <c:pt idx="250">
                  <c:v>203.32</c:v>
                </c:pt>
                <c:pt idx="251">
                  <c:v>203.32</c:v>
                </c:pt>
                <c:pt idx="252">
                  <c:v>203.32</c:v>
                </c:pt>
                <c:pt idx="253">
                  <c:v>203.32</c:v>
                </c:pt>
                <c:pt idx="254">
                  <c:v>203.32</c:v>
                </c:pt>
                <c:pt idx="255">
                  <c:v>203.32</c:v>
                </c:pt>
                <c:pt idx="256">
                  <c:v>203.32</c:v>
                </c:pt>
                <c:pt idx="257">
                  <c:v>203.32</c:v>
                </c:pt>
                <c:pt idx="258">
                  <c:v>203.32</c:v>
                </c:pt>
                <c:pt idx="259">
                  <c:v>203.32</c:v>
                </c:pt>
                <c:pt idx="260">
                  <c:v>203.32</c:v>
                </c:pt>
                <c:pt idx="261">
                  <c:v>203.32</c:v>
                </c:pt>
                <c:pt idx="262">
                  <c:v>203.32</c:v>
                </c:pt>
                <c:pt idx="263">
                  <c:v>203.32</c:v>
                </c:pt>
                <c:pt idx="264">
                  <c:v>203.32</c:v>
                </c:pt>
                <c:pt idx="265">
                  <c:v>203.32</c:v>
                </c:pt>
                <c:pt idx="266">
                  <c:v>203.32</c:v>
                </c:pt>
                <c:pt idx="267">
                  <c:v>203.32</c:v>
                </c:pt>
                <c:pt idx="268">
                  <c:v>203.32</c:v>
                </c:pt>
                <c:pt idx="269">
                  <c:v>203.32</c:v>
                </c:pt>
                <c:pt idx="270">
                  <c:v>203.32</c:v>
                </c:pt>
                <c:pt idx="271">
                  <c:v>203.32</c:v>
                </c:pt>
                <c:pt idx="272">
                  <c:v>203.32</c:v>
                </c:pt>
                <c:pt idx="273">
                  <c:v>203.32</c:v>
                </c:pt>
                <c:pt idx="274">
                  <c:v>203.32</c:v>
                </c:pt>
                <c:pt idx="275">
                  <c:v>203.32</c:v>
                </c:pt>
                <c:pt idx="276">
                  <c:v>203.32</c:v>
                </c:pt>
                <c:pt idx="277">
                  <c:v>203.32</c:v>
                </c:pt>
                <c:pt idx="278">
                  <c:v>203.32</c:v>
                </c:pt>
                <c:pt idx="279">
                  <c:v>203.32</c:v>
                </c:pt>
                <c:pt idx="280">
                  <c:v>203.32</c:v>
                </c:pt>
                <c:pt idx="281">
                  <c:v>203.32</c:v>
                </c:pt>
                <c:pt idx="282">
                  <c:v>203.32</c:v>
                </c:pt>
                <c:pt idx="283">
                  <c:v>203.32</c:v>
                </c:pt>
                <c:pt idx="284">
                  <c:v>203.32</c:v>
                </c:pt>
                <c:pt idx="285">
                  <c:v>203.32</c:v>
                </c:pt>
                <c:pt idx="286">
                  <c:v>203.32</c:v>
                </c:pt>
                <c:pt idx="287">
                  <c:v>203.32</c:v>
                </c:pt>
                <c:pt idx="288">
                  <c:v>203.32</c:v>
                </c:pt>
                <c:pt idx="289">
                  <c:v>203.32</c:v>
                </c:pt>
                <c:pt idx="290">
                  <c:v>203.32</c:v>
                </c:pt>
                <c:pt idx="291">
                  <c:v>203.32</c:v>
                </c:pt>
                <c:pt idx="292">
                  <c:v>203.32</c:v>
                </c:pt>
                <c:pt idx="293">
                  <c:v>203.32</c:v>
                </c:pt>
                <c:pt idx="294">
                  <c:v>203.32</c:v>
                </c:pt>
                <c:pt idx="295">
                  <c:v>203.32</c:v>
                </c:pt>
                <c:pt idx="296">
                  <c:v>203.32</c:v>
                </c:pt>
                <c:pt idx="297">
                  <c:v>203.32</c:v>
                </c:pt>
                <c:pt idx="298">
                  <c:v>203.32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38-4042-B5EA-143070A3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25167"/>
        <c:axId val="781813935"/>
      </c:scatterChart>
      <c:valAx>
        <c:axId val="7818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13935"/>
        <c:crosses val="autoZero"/>
        <c:crossBetween val="midCat"/>
      </c:valAx>
      <c:valAx>
        <c:axId val="7818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2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Мгновенный</a:t>
            </a:r>
            <a:r>
              <a:rPr lang="ru-RU" baseline="0"/>
              <a:t>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'Зад. 11'!$B$2:$B$311</c:f>
              <c:numCache>
                <c:formatCode>General</c:formatCode>
                <c:ptCount val="31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2-4245-8B1E-D17CFBD4BF2C}"/>
            </c:ext>
          </c:extLst>
        </c:ser>
        <c:ser>
          <c:idx val="1"/>
          <c:order val="1"/>
          <c:tx>
            <c:strRef>
              <c:f>'Зад. 11'!$L$1</c:f>
              <c:strCache>
                <c:ptCount val="1"/>
                <c:pt idx="0">
                  <c:v>Мг1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'Зад. 11'!$L$2:$L$311</c:f>
              <c:numCache>
                <c:formatCode>General</c:formatCode>
                <c:ptCount val="310"/>
                <c:pt idx="0">
                  <c:v>222.71</c:v>
                </c:pt>
                <c:pt idx="1">
                  <c:v>222.71</c:v>
                </c:pt>
                <c:pt idx="2">
                  <c:v>222.71</c:v>
                </c:pt>
                <c:pt idx="3">
                  <c:v>222.71</c:v>
                </c:pt>
                <c:pt idx="4">
                  <c:v>222.71</c:v>
                </c:pt>
                <c:pt idx="5">
                  <c:v>222.71</c:v>
                </c:pt>
                <c:pt idx="6">
                  <c:v>222.71</c:v>
                </c:pt>
                <c:pt idx="7">
                  <c:v>222.71</c:v>
                </c:pt>
                <c:pt idx="8">
                  <c:v>222.71</c:v>
                </c:pt>
                <c:pt idx="9">
                  <c:v>222.71</c:v>
                </c:pt>
                <c:pt idx="10">
                  <c:v>222.71</c:v>
                </c:pt>
                <c:pt idx="11">
                  <c:v>222.71</c:v>
                </c:pt>
                <c:pt idx="12">
                  <c:v>222.71</c:v>
                </c:pt>
                <c:pt idx="13">
                  <c:v>222.71</c:v>
                </c:pt>
                <c:pt idx="14">
                  <c:v>222.71</c:v>
                </c:pt>
                <c:pt idx="15">
                  <c:v>222.71</c:v>
                </c:pt>
                <c:pt idx="16">
                  <c:v>222.71</c:v>
                </c:pt>
                <c:pt idx="17">
                  <c:v>222.71</c:v>
                </c:pt>
                <c:pt idx="18">
                  <c:v>222.71</c:v>
                </c:pt>
                <c:pt idx="19">
                  <c:v>222.71</c:v>
                </c:pt>
                <c:pt idx="20">
                  <c:v>222.71</c:v>
                </c:pt>
                <c:pt idx="21">
                  <c:v>222.71</c:v>
                </c:pt>
                <c:pt idx="22">
                  <c:v>222.71</c:v>
                </c:pt>
                <c:pt idx="23">
                  <c:v>222.71</c:v>
                </c:pt>
                <c:pt idx="24">
                  <c:v>222.71</c:v>
                </c:pt>
                <c:pt idx="25">
                  <c:v>222.71</c:v>
                </c:pt>
                <c:pt idx="26">
                  <c:v>222.71</c:v>
                </c:pt>
                <c:pt idx="27">
                  <c:v>222.71</c:v>
                </c:pt>
                <c:pt idx="28">
                  <c:v>222.71</c:v>
                </c:pt>
                <c:pt idx="29">
                  <c:v>222.71</c:v>
                </c:pt>
                <c:pt idx="30">
                  <c:v>222.71</c:v>
                </c:pt>
                <c:pt idx="31">
                  <c:v>222.71</c:v>
                </c:pt>
                <c:pt idx="32">
                  <c:v>222.71</c:v>
                </c:pt>
                <c:pt idx="33">
                  <c:v>222.71</c:v>
                </c:pt>
                <c:pt idx="34">
                  <c:v>222.71</c:v>
                </c:pt>
                <c:pt idx="35">
                  <c:v>222.71</c:v>
                </c:pt>
                <c:pt idx="36">
                  <c:v>222.71</c:v>
                </c:pt>
                <c:pt idx="37">
                  <c:v>222.71</c:v>
                </c:pt>
                <c:pt idx="38">
                  <c:v>222.71</c:v>
                </c:pt>
                <c:pt idx="39">
                  <c:v>222.71</c:v>
                </c:pt>
                <c:pt idx="40">
                  <c:v>222.71</c:v>
                </c:pt>
                <c:pt idx="41">
                  <c:v>222.71</c:v>
                </c:pt>
                <c:pt idx="42">
                  <c:v>97.75</c:v>
                </c:pt>
                <c:pt idx="43">
                  <c:v>97.75</c:v>
                </c:pt>
                <c:pt idx="44">
                  <c:v>97.75</c:v>
                </c:pt>
                <c:pt idx="45">
                  <c:v>97.75</c:v>
                </c:pt>
                <c:pt idx="46">
                  <c:v>97.75</c:v>
                </c:pt>
                <c:pt idx="47">
                  <c:v>97.75</c:v>
                </c:pt>
                <c:pt idx="48">
                  <c:v>97.75</c:v>
                </c:pt>
                <c:pt idx="49">
                  <c:v>97.75</c:v>
                </c:pt>
                <c:pt idx="50">
                  <c:v>97.75</c:v>
                </c:pt>
                <c:pt idx="51">
                  <c:v>97.75</c:v>
                </c:pt>
                <c:pt idx="52">
                  <c:v>97.75</c:v>
                </c:pt>
                <c:pt idx="53">
                  <c:v>97.75</c:v>
                </c:pt>
                <c:pt idx="54">
                  <c:v>97.75</c:v>
                </c:pt>
                <c:pt idx="55">
                  <c:v>97.75</c:v>
                </c:pt>
                <c:pt idx="56">
                  <c:v>97.75</c:v>
                </c:pt>
                <c:pt idx="57">
                  <c:v>97.75</c:v>
                </c:pt>
                <c:pt idx="58">
                  <c:v>97.75</c:v>
                </c:pt>
                <c:pt idx="59">
                  <c:v>97.75</c:v>
                </c:pt>
                <c:pt idx="60">
                  <c:v>97.75</c:v>
                </c:pt>
                <c:pt idx="61">
                  <c:v>97.75</c:v>
                </c:pt>
                <c:pt idx="62">
                  <c:v>97.75</c:v>
                </c:pt>
                <c:pt idx="63">
                  <c:v>97.75</c:v>
                </c:pt>
                <c:pt idx="64">
                  <c:v>97.75</c:v>
                </c:pt>
                <c:pt idx="65">
                  <c:v>97.75</c:v>
                </c:pt>
                <c:pt idx="66">
                  <c:v>97.75</c:v>
                </c:pt>
                <c:pt idx="67">
                  <c:v>97.75</c:v>
                </c:pt>
                <c:pt idx="68">
                  <c:v>97.75</c:v>
                </c:pt>
                <c:pt idx="69">
                  <c:v>97.75</c:v>
                </c:pt>
                <c:pt idx="70">
                  <c:v>97.75</c:v>
                </c:pt>
                <c:pt idx="71">
                  <c:v>97.75</c:v>
                </c:pt>
                <c:pt idx="72">
                  <c:v>97.75</c:v>
                </c:pt>
                <c:pt idx="73">
                  <c:v>97.75</c:v>
                </c:pt>
                <c:pt idx="74">
                  <c:v>97.75</c:v>
                </c:pt>
                <c:pt idx="75">
                  <c:v>97.75</c:v>
                </c:pt>
                <c:pt idx="76">
                  <c:v>97.75</c:v>
                </c:pt>
                <c:pt idx="77">
                  <c:v>97.75</c:v>
                </c:pt>
                <c:pt idx="78">
                  <c:v>97.75</c:v>
                </c:pt>
                <c:pt idx="79">
                  <c:v>97.75</c:v>
                </c:pt>
                <c:pt idx="80">
                  <c:v>97.75</c:v>
                </c:pt>
                <c:pt idx="81">
                  <c:v>97.75</c:v>
                </c:pt>
                <c:pt idx="82">
                  <c:v>97.75</c:v>
                </c:pt>
                <c:pt idx="83">
                  <c:v>97.75</c:v>
                </c:pt>
                <c:pt idx="84">
                  <c:v>97.75</c:v>
                </c:pt>
                <c:pt idx="85">
                  <c:v>97.75</c:v>
                </c:pt>
                <c:pt idx="86">
                  <c:v>97.75</c:v>
                </c:pt>
                <c:pt idx="87">
                  <c:v>97.75</c:v>
                </c:pt>
                <c:pt idx="88">
                  <c:v>97.75</c:v>
                </c:pt>
                <c:pt idx="89">
                  <c:v>97.75</c:v>
                </c:pt>
                <c:pt idx="90">
                  <c:v>97.75</c:v>
                </c:pt>
                <c:pt idx="91">
                  <c:v>97.75</c:v>
                </c:pt>
                <c:pt idx="92">
                  <c:v>97.75</c:v>
                </c:pt>
                <c:pt idx="93">
                  <c:v>97.75</c:v>
                </c:pt>
                <c:pt idx="94">
                  <c:v>97.75</c:v>
                </c:pt>
                <c:pt idx="95">
                  <c:v>97.75</c:v>
                </c:pt>
                <c:pt idx="96">
                  <c:v>97.75</c:v>
                </c:pt>
                <c:pt idx="97">
                  <c:v>97.75</c:v>
                </c:pt>
                <c:pt idx="98">
                  <c:v>97.75</c:v>
                </c:pt>
                <c:pt idx="99">
                  <c:v>97.75</c:v>
                </c:pt>
                <c:pt idx="100">
                  <c:v>97.75</c:v>
                </c:pt>
                <c:pt idx="101">
                  <c:v>97.75</c:v>
                </c:pt>
                <c:pt idx="102">
                  <c:v>97.75</c:v>
                </c:pt>
                <c:pt idx="103">
                  <c:v>97.75</c:v>
                </c:pt>
                <c:pt idx="104">
                  <c:v>97.75</c:v>
                </c:pt>
                <c:pt idx="105">
                  <c:v>97.75</c:v>
                </c:pt>
                <c:pt idx="106">
                  <c:v>97.75</c:v>
                </c:pt>
                <c:pt idx="107">
                  <c:v>97.75</c:v>
                </c:pt>
                <c:pt idx="108">
                  <c:v>97.75</c:v>
                </c:pt>
                <c:pt idx="109">
                  <c:v>97.75</c:v>
                </c:pt>
                <c:pt idx="110">
                  <c:v>97.75</c:v>
                </c:pt>
                <c:pt idx="111">
                  <c:v>97.75</c:v>
                </c:pt>
                <c:pt idx="112">
                  <c:v>97.75</c:v>
                </c:pt>
                <c:pt idx="113">
                  <c:v>97.75</c:v>
                </c:pt>
                <c:pt idx="114">
                  <c:v>97.75</c:v>
                </c:pt>
                <c:pt idx="115">
                  <c:v>97.75</c:v>
                </c:pt>
                <c:pt idx="116">
                  <c:v>97.75</c:v>
                </c:pt>
                <c:pt idx="117">
                  <c:v>97.75</c:v>
                </c:pt>
                <c:pt idx="118">
                  <c:v>97.75</c:v>
                </c:pt>
                <c:pt idx="119">
                  <c:v>97.75</c:v>
                </c:pt>
                <c:pt idx="120">
                  <c:v>97.75</c:v>
                </c:pt>
                <c:pt idx="121">
                  <c:v>97.75</c:v>
                </c:pt>
                <c:pt idx="122">
                  <c:v>97.75</c:v>
                </c:pt>
                <c:pt idx="123">
                  <c:v>97.75</c:v>
                </c:pt>
                <c:pt idx="124">
                  <c:v>97.75</c:v>
                </c:pt>
                <c:pt idx="125">
                  <c:v>97.75</c:v>
                </c:pt>
                <c:pt idx="126">
                  <c:v>97.75</c:v>
                </c:pt>
                <c:pt idx="127">
                  <c:v>97.75</c:v>
                </c:pt>
                <c:pt idx="128">
                  <c:v>97.75</c:v>
                </c:pt>
                <c:pt idx="129">
                  <c:v>97.75</c:v>
                </c:pt>
                <c:pt idx="130">
                  <c:v>97.75</c:v>
                </c:pt>
                <c:pt idx="131">
                  <c:v>97.75</c:v>
                </c:pt>
                <c:pt idx="132">
                  <c:v>97.75</c:v>
                </c:pt>
                <c:pt idx="133">
                  <c:v>97.75</c:v>
                </c:pt>
                <c:pt idx="134">
                  <c:v>97.75</c:v>
                </c:pt>
                <c:pt idx="135">
                  <c:v>97.75</c:v>
                </c:pt>
                <c:pt idx="136">
                  <c:v>97.75</c:v>
                </c:pt>
                <c:pt idx="137">
                  <c:v>97.75</c:v>
                </c:pt>
                <c:pt idx="138">
                  <c:v>97.75</c:v>
                </c:pt>
                <c:pt idx="139">
                  <c:v>97.75</c:v>
                </c:pt>
                <c:pt idx="140">
                  <c:v>97.75</c:v>
                </c:pt>
                <c:pt idx="141">
                  <c:v>97.75</c:v>
                </c:pt>
                <c:pt idx="142">
                  <c:v>97.75</c:v>
                </c:pt>
                <c:pt idx="143">
                  <c:v>97.75</c:v>
                </c:pt>
                <c:pt idx="144">
                  <c:v>97.75</c:v>
                </c:pt>
                <c:pt idx="145">
                  <c:v>97.75</c:v>
                </c:pt>
                <c:pt idx="146">
                  <c:v>97.75</c:v>
                </c:pt>
                <c:pt idx="147">
                  <c:v>97.75</c:v>
                </c:pt>
                <c:pt idx="148">
                  <c:v>97.75</c:v>
                </c:pt>
                <c:pt idx="149">
                  <c:v>97.75</c:v>
                </c:pt>
                <c:pt idx="150">
                  <c:v>97.75</c:v>
                </c:pt>
                <c:pt idx="151">
                  <c:v>97.75</c:v>
                </c:pt>
                <c:pt idx="152">
                  <c:v>97.75</c:v>
                </c:pt>
                <c:pt idx="153">
                  <c:v>97.75</c:v>
                </c:pt>
                <c:pt idx="154">
                  <c:v>97.75</c:v>
                </c:pt>
                <c:pt idx="155">
                  <c:v>97.75</c:v>
                </c:pt>
                <c:pt idx="156">
                  <c:v>97.75</c:v>
                </c:pt>
                <c:pt idx="157">
                  <c:v>97.75</c:v>
                </c:pt>
                <c:pt idx="158">
                  <c:v>97.75</c:v>
                </c:pt>
                <c:pt idx="159">
                  <c:v>97.75</c:v>
                </c:pt>
                <c:pt idx="160">
                  <c:v>97.75</c:v>
                </c:pt>
                <c:pt idx="161">
                  <c:v>97.75</c:v>
                </c:pt>
                <c:pt idx="162">
                  <c:v>97.75</c:v>
                </c:pt>
                <c:pt idx="163">
                  <c:v>97.75</c:v>
                </c:pt>
                <c:pt idx="164">
                  <c:v>97.75</c:v>
                </c:pt>
                <c:pt idx="165">
                  <c:v>97.75</c:v>
                </c:pt>
                <c:pt idx="166">
                  <c:v>97.75</c:v>
                </c:pt>
                <c:pt idx="167">
                  <c:v>97.75</c:v>
                </c:pt>
                <c:pt idx="168">
                  <c:v>97.75</c:v>
                </c:pt>
                <c:pt idx="169">
                  <c:v>97.75</c:v>
                </c:pt>
                <c:pt idx="170">
                  <c:v>97.75</c:v>
                </c:pt>
                <c:pt idx="171">
                  <c:v>97.75</c:v>
                </c:pt>
                <c:pt idx="172">
                  <c:v>97.75</c:v>
                </c:pt>
                <c:pt idx="173">
                  <c:v>97.75</c:v>
                </c:pt>
                <c:pt idx="174">
                  <c:v>97.75</c:v>
                </c:pt>
                <c:pt idx="175">
                  <c:v>97.75</c:v>
                </c:pt>
                <c:pt idx="176">
                  <c:v>97.75</c:v>
                </c:pt>
                <c:pt idx="177">
                  <c:v>97.75</c:v>
                </c:pt>
                <c:pt idx="178">
                  <c:v>97.75</c:v>
                </c:pt>
                <c:pt idx="179">
                  <c:v>97.75</c:v>
                </c:pt>
                <c:pt idx="180">
                  <c:v>97.75</c:v>
                </c:pt>
                <c:pt idx="181">
                  <c:v>97.75</c:v>
                </c:pt>
                <c:pt idx="182">
                  <c:v>97.75</c:v>
                </c:pt>
                <c:pt idx="183">
                  <c:v>97.75</c:v>
                </c:pt>
                <c:pt idx="184">
                  <c:v>97.75</c:v>
                </c:pt>
                <c:pt idx="185">
                  <c:v>97.75</c:v>
                </c:pt>
                <c:pt idx="186">
                  <c:v>97.75</c:v>
                </c:pt>
                <c:pt idx="187">
                  <c:v>97.75</c:v>
                </c:pt>
                <c:pt idx="188">
                  <c:v>97.75</c:v>
                </c:pt>
                <c:pt idx="189">
                  <c:v>97.75</c:v>
                </c:pt>
                <c:pt idx="190">
                  <c:v>97.75</c:v>
                </c:pt>
                <c:pt idx="191">
                  <c:v>97.75</c:v>
                </c:pt>
                <c:pt idx="192">
                  <c:v>97.75</c:v>
                </c:pt>
                <c:pt idx="193">
                  <c:v>97.75</c:v>
                </c:pt>
                <c:pt idx="194">
                  <c:v>97.75</c:v>
                </c:pt>
                <c:pt idx="195">
                  <c:v>97.75</c:v>
                </c:pt>
                <c:pt idx="196">
                  <c:v>97.75</c:v>
                </c:pt>
                <c:pt idx="197">
                  <c:v>97.75</c:v>
                </c:pt>
                <c:pt idx="198">
                  <c:v>222.71</c:v>
                </c:pt>
                <c:pt idx="199">
                  <c:v>222.71</c:v>
                </c:pt>
                <c:pt idx="200">
                  <c:v>222.71</c:v>
                </c:pt>
                <c:pt idx="201">
                  <c:v>222.71</c:v>
                </c:pt>
                <c:pt idx="202">
                  <c:v>222.71</c:v>
                </c:pt>
                <c:pt idx="203">
                  <c:v>222.71</c:v>
                </c:pt>
                <c:pt idx="204">
                  <c:v>222.71</c:v>
                </c:pt>
                <c:pt idx="205">
                  <c:v>222.71</c:v>
                </c:pt>
                <c:pt idx="206">
                  <c:v>222.71</c:v>
                </c:pt>
                <c:pt idx="207">
                  <c:v>222.71</c:v>
                </c:pt>
                <c:pt idx="208">
                  <c:v>222.71</c:v>
                </c:pt>
                <c:pt idx="209">
                  <c:v>97.75</c:v>
                </c:pt>
                <c:pt idx="210">
                  <c:v>97.75</c:v>
                </c:pt>
                <c:pt idx="211">
                  <c:v>97.75</c:v>
                </c:pt>
                <c:pt idx="212">
                  <c:v>97.75</c:v>
                </c:pt>
                <c:pt idx="213">
                  <c:v>97.75</c:v>
                </c:pt>
                <c:pt idx="214">
                  <c:v>97.75</c:v>
                </c:pt>
                <c:pt idx="215">
                  <c:v>97.75</c:v>
                </c:pt>
                <c:pt idx="216">
                  <c:v>97.75</c:v>
                </c:pt>
                <c:pt idx="217">
                  <c:v>97.75</c:v>
                </c:pt>
                <c:pt idx="218">
                  <c:v>97.75</c:v>
                </c:pt>
                <c:pt idx="219">
                  <c:v>97.75</c:v>
                </c:pt>
                <c:pt idx="220">
                  <c:v>97.75</c:v>
                </c:pt>
                <c:pt idx="221">
                  <c:v>97.75</c:v>
                </c:pt>
                <c:pt idx="222">
                  <c:v>97.75</c:v>
                </c:pt>
                <c:pt idx="223">
                  <c:v>97.75</c:v>
                </c:pt>
                <c:pt idx="224">
                  <c:v>97.75</c:v>
                </c:pt>
                <c:pt idx="225">
                  <c:v>97.75</c:v>
                </c:pt>
                <c:pt idx="226">
                  <c:v>97.75</c:v>
                </c:pt>
                <c:pt idx="227">
                  <c:v>97.75</c:v>
                </c:pt>
                <c:pt idx="228">
                  <c:v>97.75</c:v>
                </c:pt>
                <c:pt idx="229">
                  <c:v>97.75</c:v>
                </c:pt>
                <c:pt idx="230">
                  <c:v>97.75</c:v>
                </c:pt>
                <c:pt idx="231">
                  <c:v>97.75</c:v>
                </c:pt>
                <c:pt idx="232">
                  <c:v>97.75</c:v>
                </c:pt>
                <c:pt idx="233">
                  <c:v>97.75</c:v>
                </c:pt>
                <c:pt idx="234">
                  <c:v>97.75</c:v>
                </c:pt>
                <c:pt idx="235">
                  <c:v>97.75</c:v>
                </c:pt>
                <c:pt idx="236">
                  <c:v>97.75</c:v>
                </c:pt>
                <c:pt idx="237">
                  <c:v>97.75</c:v>
                </c:pt>
                <c:pt idx="238">
                  <c:v>97.75</c:v>
                </c:pt>
                <c:pt idx="239">
                  <c:v>97.75</c:v>
                </c:pt>
                <c:pt idx="240">
                  <c:v>97.75</c:v>
                </c:pt>
                <c:pt idx="241">
                  <c:v>97.75</c:v>
                </c:pt>
                <c:pt idx="242">
                  <c:v>97.75</c:v>
                </c:pt>
                <c:pt idx="243">
                  <c:v>97.75</c:v>
                </c:pt>
                <c:pt idx="244">
                  <c:v>97.75</c:v>
                </c:pt>
                <c:pt idx="245">
                  <c:v>97.75</c:v>
                </c:pt>
                <c:pt idx="246">
                  <c:v>97.75</c:v>
                </c:pt>
                <c:pt idx="247">
                  <c:v>97.75</c:v>
                </c:pt>
                <c:pt idx="248">
                  <c:v>97.75</c:v>
                </c:pt>
                <c:pt idx="249">
                  <c:v>97.75</c:v>
                </c:pt>
                <c:pt idx="250">
                  <c:v>97.75</c:v>
                </c:pt>
                <c:pt idx="251">
                  <c:v>97.75</c:v>
                </c:pt>
                <c:pt idx="252">
                  <c:v>97.75</c:v>
                </c:pt>
                <c:pt idx="253">
                  <c:v>97.75</c:v>
                </c:pt>
                <c:pt idx="254">
                  <c:v>97.75</c:v>
                </c:pt>
                <c:pt idx="255">
                  <c:v>97.75</c:v>
                </c:pt>
                <c:pt idx="256">
                  <c:v>222.71</c:v>
                </c:pt>
                <c:pt idx="257">
                  <c:v>222.71</c:v>
                </c:pt>
                <c:pt idx="258">
                  <c:v>222.71</c:v>
                </c:pt>
                <c:pt idx="259">
                  <c:v>222.71</c:v>
                </c:pt>
                <c:pt idx="260">
                  <c:v>222.71</c:v>
                </c:pt>
                <c:pt idx="261">
                  <c:v>222.71</c:v>
                </c:pt>
                <c:pt idx="262">
                  <c:v>222.71</c:v>
                </c:pt>
                <c:pt idx="263">
                  <c:v>222.71</c:v>
                </c:pt>
                <c:pt idx="264">
                  <c:v>222.71</c:v>
                </c:pt>
                <c:pt idx="265">
                  <c:v>222.71</c:v>
                </c:pt>
                <c:pt idx="266">
                  <c:v>222.71</c:v>
                </c:pt>
                <c:pt idx="267">
                  <c:v>222.71</c:v>
                </c:pt>
                <c:pt idx="268">
                  <c:v>222.71</c:v>
                </c:pt>
                <c:pt idx="269">
                  <c:v>222.71</c:v>
                </c:pt>
                <c:pt idx="270">
                  <c:v>222.71</c:v>
                </c:pt>
                <c:pt idx="271">
                  <c:v>222.71</c:v>
                </c:pt>
                <c:pt idx="272">
                  <c:v>222.71</c:v>
                </c:pt>
                <c:pt idx="273">
                  <c:v>222.71</c:v>
                </c:pt>
                <c:pt idx="274">
                  <c:v>222.71</c:v>
                </c:pt>
                <c:pt idx="275">
                  <c:v>222.71</c:v>
                </c:pt>
                <c:pt idx="276">
                  <c:v>222.71</c:v>
                </c:pt>
                <c:pt idx="277">
                  <c:v>222.71</c:v>
                </c:pt>
                <c:pt idx="278">
                  <c:v>222.71</c:v>
                </c:pt>
                <c:pt idx="279">
                  <c:v>222.71</c:v>
                </c:pt>
                <c:pt idx="280">
                  <c:v>222.71</c:v>
                </c:pt>
                <c:pt idx="281">
                  <c:v>222.71</c:v>
                </c:pt>
                <c:pt idx="282">
                  <c:v>222.71</c:v>
                </c:pt>
                <c:pt idx="283">
                  <c:v>222.71</c:v>
                </c:pt>
                <c:pt idx="284">
                  <c:v>222.71</c:v>
                </c:pt>
                <c:pt idx="285">
                  <c:v>222.71</c:v>
                </c:pt>
                <c:pt idx="286">
                  <c:v>222.71</c:v>
                </c:pt>
                <c:pt idx="287">
                  <c:v>222.71</c:v>
                </c:pt>
                <c:pt idx="288">
                  <c:v>222.71</c:v>
                </c:pt>
                <c:pt idx="289">
                  <c:v>222.71</c:v>
                </c:pt>
                <c:pt idx="290">
                  <c:v>222.71</c:v>
                </c:pt>
                <c:pt idx="291">
                  <c:v>222.71</c:v>
                </c:pt>
                <c:pt idx="292">
                  <c:v>222.71</c:v>
                </c:pt>
                <c:pt idx="293">
                  <c:v>222.71</c:v>
                </c:pt>
                <c:pt idx="294">
                  <c:v>222.71</c:v>
                </c:pt>
                <c:pt idx="295">
                  <c:v>222.71</c:v>
                </c:pt>
                <c:pt idx="296">
                  <c:v>222.71</c:v>
                </c:pt>
                <c:pt idx="297">
                  <c:v>222.71</c:v>
                </c:pt>
                <c:pt idx="298">
                  <c:v>222.71</c:v>
                </c:pt>
                <c:pt idx="299">
                  <c:v>222.71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2-4245-8B1E-D17CFBD4BF2C}"/>
            </c:ext>
          </c:extLst>
        </c:ser>
        <c:ser>
          <c:idx val="2"/>
          <c:order val="2"/>
          <c:tx>
            <c:strRef>
              <c:f>'Зад. 11'!$M$1</c:f>
              <c:strCache>
                <c:ptCount val="1"/>
                <c:pt idx="0">
                  <c:v>мг2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'Зад. 11'!$M$2:$M$311</c:f>
              <c:numCache>
                <c:formatCode>General</c:formatCode>
                <c:ptCount val="310"/>
                <c:pt idx="0">
                  <c:v>201.51499999999999</c:v>
                </c:pt>
                <c:pt idx="1">
                  <c:v>201.51499999999999</c:v>
                </c:pt>
                <c:pt idx="2">
                  <c:v>201.51499999999999</c:v>
                </c:pt>
                <c:pt idx="3">
                  <c:v>201.51499999999999</c:v>
                </c:pt>
                <c:pt idx="4">
                  <c:v>201.51499999999999</c:v>
                </c:pt>
                <c:pt idx="5">
                  <c:v>201.51499999999999</c:v>
                </c:pt>
                <c:pt idx="6">
                  <c:v>201.51499999999999</c:v>
                </c:pt>
                <c:pt idx="7">
                  <c:v>201.51499999999999</c:v>
                </c:pt>
                <c:pt idx="8">
                  <c:v>201.51499999999999</c:v>
                </c:pt>
                <c:pt idx="9">
                  <c:v>201.51499999999999</c:v>
                </c:pt>
                <c:pt idx="10">
                  <c:v>201.51499999999999</c:v>
                </c:pt>
                <c:pt idx="11">
                  <c:v>201.51499999999999</c:v>
                </c:pt>
                <c:pt idx="12">
                  <c:v>201.51499999999999</c:v>
                </c:pt>
                <c:pt idx="13">
                  <c:v>201.51499999999999</c:v>
                </c:pt>
                <c:pt idx="14">
                  <c:v>201.51499999999999</c:v>
                </c:pt>
                <c:pt idx="15">
                  <c:v>201.51499999999999</c:v>
                </c:pt>
                <c:pt idx="16">
                  <c:v>201.51499999999999</c:v>
                </c:pt>
                <c:pt idx="17">
                  <c:v>201.51499999999999</c:v>
                </c:pt>
                <c:pt idx="18">
                  <c:v>201.51499999999999</c:v>
                </c:pt>
                <c:pt idx="19">
                  <c:v>201.51499999999999</c:v>
                </c:pt>
                <c:pt idx="20">
                  <c:v>201.51499999999999</c:v>
                </c:pt>
                <c:pt idx="21">
                  <c:v>201.51499999999999</c:v>
                </c:pt>
                <c:pt idx="22">
                  <c:v>201.51499999999999</c:v>
                </c:pt>
                <c:pt idx="23">
                  <c:v>201.51499999999999</c:v>
                </c:pt>
                <c:pt idx="24">
                  <c:v>201.51499999999999</c:v>
                </c:pt>
                <c:pt idx="25">
                  <c:v>201.51499999999999</c:v>
                </c:pt>
                <c:pt idx="26">
                  <c:v>201.51499999999999</c:v>
                </c:pt>
                <c:pt idx="27">
                  <c:v>201.51499999999999</c:v>
                </c:pt>
                <c:pt idx="28">
                  <c:v>201.51499999999999</c:v>
                </c:pt>
                <c:pt idx="29">
                  <c:v>201.51499999999999</c:v>
                </c:pt>
                <c:pt idx="30">
                  <c:v>201.51499999999999</c:v>
                </c:pt>
                <c:pt idx="31">
                  <c:v>201.51499999999999</c:v>
                </c:pt>
                <c:pt idx="32">
                  <c:v>201.51499999999999</c:v>
                </c:pt>
                <c:pt idx="33">
                  <c:v>201.51499999999999</c:v>
                </c:pt>
                <c:pt idx="34">
                  <c:v>201.51499999999999</c:v>
                </c:pt>
                <c:pt idx="35">
                  <c:v>201.51499999999999</c:v>
                </c:pt>
                <c:pt idx="36">
                  <c:v>201.51499999999999</c:v>
                </c:pt>
                <c:pt idx="37">
                  <c:v>201.51499999999999</c:v>
                </c:pt>
                <c:pt idx="38">
                  <c:v>201.51499999999999</c:v>
                </c:pt>
                <c:pt idx="39">
                  <c:v>201.51499999999999</c:v>
                </c:pt>
                <c:pt idx="40">
                  <c:v>201.51499999999999</c:v>
                </c:pt>
                <c:pt idx="41">
                  <c:v>201.51499999999999</c:v>
                </c:pt>
                <c:pt idx="42">
                  <c:v>97.75</c:v>
                </c:pt>
                <c:pt idx="43">
                  <c:v>97.75</c:v>
                </c:pt>
                <c:pt idx="44">
                  <c:v>97.75</c:v>
                </c:pt>
                <c:pt idx="45">
                  <c:v>97.75</c:v>
                </c:pt>
                <c:pt idx="46">
                  <c:v>97.75</c:v>
                </c:pt>
                <c:pt idx="47">
                  <c:v>97.75</c:v>
                </c:pt>
                <c:pt idx="48">
                  <c:v>97.75</c:v>
                </c:pt>
                <c:pt idx="49">
                  <c:v>97.75</c:v>
                </c:pt>
                <c:pt idx="50">
                  <c:v>97.75</c:v>
                </c:pt>
                <c:pt idx="51">
                  <c:v>97.75</c:v>
                </c:pt>
                <c:pt idx="52">
                  <c:v>97.75</c:v>
                </c:pt>
                <c:pt idx="53">
                  <c:v>97.75</c:v>
                </c:pt>
                <c:pt idx="54">
                  <c:v>97.75</c:v>
                </c:pt>
                <c:pt idx="55">
                  <c:v>97.75</c:v>
                </c:pt>
                <c:pt idx="56">
                  <c:v>97.75</c:v>
                </c:pt>
                <c:pt idx="57">
                  <c:v>97.75</c:v>
                </c:pt>
                <c:pt idx="58">
                  <c:v>97.75</c:v>
                </c:pt>
                <c:pt idx="59">
                  <c:v>97.75</c:v>
                </c:pt>
                <c:pt idx="60">
                  <c:v>97.75</c:v>
                </c:pt>
                <c:pt idx="61">
                  <c:v>97.75</c:v>
                </c:pt>
                <c:pt idx="62">
                  <c:v>97.75</c:v>
                </c:pt>
                <c:pt idx="63">
                  <c:v>97.75</c:v>
                </c:pt>
                <c:pt idx="64">
                  <c:v>97.75</c:v>
                </c:pt>
                <c:pt idx="65">
                  <c:v>97.75</c:v>
                </c:pt>
                <c:pt idx="66">
                  <c:v>97.75</c:v>
                </c:pt>
                <c:pt idx="67">
                  <c:v>97.75</c:v>
                </c:pt>
                <c:pt idx="68">
                  <c:v>97.75</c:v>
                </c:pt>
                <c:pt idx="69">
                  <c:v>97.75</c:v>
                </c:pt>
                <c:pt idx="70">
                  <c:v>97.75</c:v>
                </c:pt>
                <c:pt idx="71">
                  <c:v>97.75</c:v>
                </c:pt>
                <c:pt idx="72">
                  <c:v>97.75</c:v>
                </c:pt>
                <c:pt idx="73">
                  <c:v>97.75</c:v>
                </c:pt>
                <c:pt idx="74">
                  <c:v>97.75</c:v>
                </c:pt>
                <c:pt idx="75">
                  <c:v>97.75</c:v>
                </c:pt>
                <c:pt idx="76">
                  <c:v>97.75</c:v>
                </c:pt>
                <c:pt idx="77">
                  <c:v>97.75</c:v>
                </c:pt>
                <c:pt idx="78">
                  <c:v>97.75</c:v>
                </c:pt>
                <c:pt idx="79">
                  <c:v>97.75</c:v>
                </c:pt>
                <c:pt idx="80">
                  <c:v>97.75</c:v>
                </c:pt>
                <c:pt idx="81">
                  <c:v>97.75</c:v>
                </c:pt>
                <c:pt idx="82">
                  <c:v>201.51499999999999</c:v>
                </c:pt>
                <c:pt idx="83">
                  <c:v>201.51499999999999</c:v>
                </c:pt>
                <c:pt idx="84">
                  <c:v>97.75</c:v>
                </c:pt>
                <c:pt idx="85">
                  <c:v>97.75</c:v>
                </c:pt>
                <c:pt idx="86">
                  <c:v>97.75</c:v>
                </c:pt>
                <c:pt idx="87">
                  <c:v>97.75</c:v>
                </c:pt>
                <c:pt idx="88">
                  <c:v>97.75</c:v>
                </c:pt>
                <c:pt idx="89">
                  <c:v>97.75</c:v>
                </c:pt>
                <c:pt idx="90">
                  <c:v>97.75</c:v>
                </c:pt>
                <c:pt idx="91">
                  <c:v>97.75</c:v>
                </c:pt>
                <c:pt idx="92">
                  <c:v>97.75</c:v>
                </c:pt>
                <c:pt idx="93">
                  <c:v>97.75</c:v>
                </c:pt>
                <c:pt idx="94">
                  <c:v>97.75</c:v>
                </c:pt>
                <c:pt idx="95">
                  <c:v>97.75</c:v>
                </c:pt>
                <c:pt idx="96">
                  <c:v>97.75</c:v>
                </c:pt>
                <c:pt idx="97">
                  <c:v>97.75</c:v>
                </c:pt>
                <c:pt idx="98">
                  <c:v>97.75</c:v>
                </c:pt>
                <c:pt idx="99">
                  <c:v>97.75</c:v>
                </c:pt>
                <c:pt idx="100">
                  <c:v>97.75</c:v>
                </c:pt>
                <c:pt idx="101">
                  <c:v>97.75</c:v>
                </c:pt>
                <c:pt idx="102">
                  <c:v>97.75</c:v>
                </c:pt>
                <c:pt idx="103">
                  <c:v>97.75</c:v>
                </c:pt>
                <c:pt idx="104">
                  <c:v>97.75</c:v>
                </c:pt>
                <c:pt idx="105">
                  <c:v>97.75</c:v>
                </c:pt>
                <c:pt idx="106">
                  <c:v>97.75</c:v>
                </c:pt>
                <c:pt idx="107">
                  <c:v>97.75</c:v>
                </c:pt>
                <c:pt idx="108">
                  <c:v>97.75</c:v>
                </c:pt>
                <c:pt idx="109">
                  <c:v>97.75</c:v>
                </c:pt>
                <c:pt idx="110">
                  <c:v>97.75</c:v>
                </c:pt>
                <c:pt idx="111">
                  <c:v>97.75</c:v>
                </c:pt>
                <c:pt idx="112">
                  <c:v>97.75</c:v>
                </c:pt>
                <c:pt idx="113">
                  <c:v>97.75</c:v>
                </c:pt>
                <c:pt idx="114">
                  <c:v>97.75</c:v>
                </c:pt>
                <c:pt idx="115">
                  <c:v>97.75</c:v>
                </c:pt>
                <c:pt idx="116">
                  <c:v>97.75</c:v>
                </c:pt>
                <c:pt idx="117">
                  <c:v>97.75</c:v>
                </c:pt>
                <c:pt idx="118">
                  <c:v>97.75</c:v>
                </c:pt>
                <c:pt idx="119">
                  <c:v>97.75</c:v>
                </c:pt>
                <c:pt idx="120">
                  <c:v>97.75</c:v>
                </c:pt>
                <c:pt idx="121">
                  <c:v>97.75</c:v>
                </c:pt>
                <c:pt idx="122">
                  <c:v>97.75</c:v>
                </c:pt>
                <c:pt idx="123">
                  <c:v>97.75</c:v>
                </c:pt>
                <c:pt idx="124">
                  <c:v>97.75</c:v>
                </c:pt>
                <c:pt idx="125">
                  <c:v>97.75</c:v>
                </c:pt>
                <c:pt idx="126">
                  <c:v>97.75</c:v>
                </c:pt>
                <c:pt idx="127">
                  <c:v>97.75</c:v>
                </c:pt>
                <c:pt idx="128">
                  <c:v>97.75</c:v>
                </c:pt>
                <c:pt idx="129">
                  <c:v>97.75</c:v>
                </c:pt>
                <c:pt idx="130">
                  <c:v>97.75</c:v>
                </c:pt>
                <c:pt idx="131">
                  <c:v>97.75</c:v>
                </c:pt>
                <c:pt idx="132">
                  <c:v>97.75</c:v>
                </c:pt>
                <c:pt idx="133">
                  <c:v>97.75</c:v>
                </c:pt>
                <c:pt idx="134">
                  <c:v>97.75</c:v>
                </c:pt>
                <c:pt idx="135">
                  <c:v>97.75</c:v>
                </c:pt>
                <c:pt idx="136">
                  <c:v>97.75</c:v>
                </c:pt>
                <c:pt idx="137">
                  <c:v>97.75</c:v>
                </c:pt>
                <c:pt idx="138">
                  <c:v>97.75</c:v>
                </c:pt>
                <c:pt idx="139">
                  <c:v>97.75</c:v>
                </c:pt>
                <c:pt idx="140">
                  <c:v>97.75</c:v>
                </c:pt>
                <c:pt idx="141">
                  <c:v>97.75</c:v>
                </c:pt>
                <c:pt idx="142">
                  <c:v>97.75</c:v>
                </c:pt>
                <c:pt idx="143">
                  <c:v>97.75</c:v>
                </c:pt>
                <c:pt idx="144">
                  <c:v>97.75</c:v>
                </c:pt>
                <c:pt idx="145">
                  <c:v>97.75</c:v>
                </c:pt>
                <c:pt idx="146">
                  <c:v>97.75</c:v>
                </c:pt>
                <c:pt idx="147">
                  <c:v>97.75</c:v>
                </c:pt>
                <c:pt idx="148">
                  <c:v>97.75</c:v>
                </c:pt>
                <c:pt idx="149">
                  <c:v>97.75</c:v>
                </c:pt>
                <c:pt idx="150">
                  <c:v>97.75</c:v>
                </c:pt>
                <c:pt idx="151">
                  <c:v>97.75</c:v>
                </c:pt>
                <c:pt idx="152">
                  <c:v>97.75</c:v>
                </c:pt>
                <c:pt idx="153">
                  <c:v>97.75</c:v>
                </c:pt>
                <c:pt idx="154">
                  <c:v>97.75</c:v>
                </c:pt>
                <c:pt idx="155">
                  <c:v>97.75</c:v>
                </c:pt>
                <c:pt idx="156">
                  <c:v>97.75</c:v>
                </c:pt>
                <c:pt idx="157">
                  <c:v>97.75</c:v>
                </c:pt>
                <c:pt idx="158">
                  <c:v>97.75</c:v>
                </c:pt>
                <c:pt idx="159">
                  <c:v>97.75</c:v>
                </c:pt>
                <c:pt idx="160">
                  <c:v>97.75</c:v>
                </c:pt>
                <c:pt idx="161">
                  <c:v>97.75</c:v>
                </c:pt>
                <c:pt idx="162">
                  <c:v>97.75</c:v>
                </c:pt>
                <c:pt idx="163">
                  <c:v>97.75</c:v>
                </c:pt>
                <c:pt idx="164">
                  <c:v>97.75</c:v>
                </c:pt>
                <c:pt idx="165">
                  <c:v>97.75</c:v>
                </c:pt>
                <c:pt idx="166">
                  <c:v>97.75</c:v>
                </c:pt>
                <c:pt idx="167">
                  <c:v>97.75</c:v>
                </c:pt>
                <c:pt idx="168">
                  <c:v>97.75</c:v>
                </c:pt>
                <c:pt idx="169">
                  <c:v>97.75</c:v>
                </c:pt>
                <c:pt idx="170">
                  <c:v>97.75</c:v>
                </c:pt>
                <c:pt idx="171">
                  <c:v>97.75</c:v>
                </c:pt>
                <c:pt idx="172">
                  <c:v>97.75</c:v>
                </c:pt>
                <c:pt idx="173">
                  <c:v>97.75</c:v>
                </c:pt>
                <c:pt idx="174">
                  <c:v>97.75</c:v>
                </c:pt>
                <c:pt idx="175">
                  <c:v>97.75</c:v>
                </c:pt>
                <c:pt idx="176">
                  <c:v>97.75</c:v>
                </c:pt>
                <c:pt idx="177">
                  <c:v>97.75</c:v>
                </c:pt>
                <c:pt idx="178">
                  <c:v>97.75</c:v>
                </c:pt>
                <c:pt idx="179">
                  <c:v>97.75</c:v>
                </c:pt>
                <c:pt idx="180">
                  <c:v>97.75</c:v>
                </c:pt>
                <c:pt idx="181">
                  <c:v>97.75</c:v>
                </c:pt>
                <c:pt idx="182">
                  <c:v>97.75</c:v>
                </c:pt>
                <c:pt idx="183">
                  <c:v>97.75</c:v>
                </c:pt>
                <c:pt idx="184">
                  <c:v>97.75</c:v>
                </c:pt>
                <c:pt idx="185">
                  <c:v>97.75</c:v>
                </c:pt>
                <c:pt idx="186">
                  <c:v>97.75</c:v>
                </c:pt>
                <c:pt idx="187">
                  <c:v>97.75</c:v>
                </c:pt>
                <c:pt idx="188">
                  <c:v>201.51499999999999</c:v>
                </c:pt>
                <c:pt idx="189">
                  <c:v>201.51499999999999</c:v>
                </c:pt>
                <c:pt idx="190">
                  <c:v>201.51499999999999</c:v>
                </c:pt>
                <c:pt idx="191">
                  <c:v>97.75</c:v>
                </c:pt>
                <c:pt idx="192">
                  <c:v>201.51499999999999</c:v>
                </c:pt>
                <c:pt idx="193">
                  <c:v>201.51499999999999</c:v>
                </c:pt>
                <c:pt idx="194">
                  <c:v>201.51499999999999</c:v>
                </c:pt>
                <c:pt idx="195">
                  <c:v>201.51499999999999</c:v>
                </c:pt>
                <c:pt idx="196">
                  <c:v>201.51499999999999</c:v>
                </c:pt>
                <c:pt idx="197">
                  <c:v>201.51499999999999</c:v>
                </c:pt>
                <c:pt idx="198">
                  <c:v>201.51499999999999</c:v>
                </c:pt>
                <c:pt idx="199">
                  <c:v>201.51499999999999</c:v>
                </c:pt>
                <c:pt idx="200">
                  <c:v>201.51499999999999</c:v>
                </c:pt>
                <c:pt idx="201">
                  <c:v>201.51499999999999</c:v>
                </c:pt>
                <c:pt idx="202">
                  <c:v>201.51499999999999</c:v>
                </c:pt>
                <c:pt idx="203">
                  <c:v>201.51499999999999</c:v>
                </c:pt>
                <c:pt idx="204">
                  <c:v>201.51499999999999</c:v>
                </c:pt>
                <c:pt idx="205">
                  <c:v>201.51499999999999</c:v>
                </c:pt>
                <c:pt idx="206">
                  <c:v>201.51499999999999</c:v>
                </c:pt>
                <c:pt idx="207">
                  <c:v>201.51499999999999</c:v>
                </c:pt>
                <c:pt idx="208">
                  <c:v>201.51499999999999</c:v>
                </c:pt>
                <c:pt idx="209">
                  <c:v>201.51499999999999</c:v>
                </c:pt>
                <c:pt idx="210">
                  <c:v>201.51499999999999</c:v>
                </c:pt>
                <c:pt idx="211">
                  <c:v>201.51499999999999</c:v>
                </c:pt>
                <c:pt idx="212">
                  <c:v>201.51499999999999</c:v>
                </c:pt>
                <c:pt idx="213">
                  <c:v>201.51499999999999</c:v>
                </c:pt>
                <c:pt idx="214">
                  <c:v>201.51499999999999</c:v>
                </c:pt>
                <c:pt idx="215">
                  <c:v>201.51499999999999</c:v>
                </c:pt>
                <c:pt idx="216">
                  <c:v>201.51499999999999</c:v>
                </c:pt>
                <c:pt idx="217">
                  <c:v>201.51499999999999</c:v>
                </c:pt>
                <c:pt idx="218">
                  <c:v>201.51499999999999</c:v>
                </c:pt>
                <c:pt idx="219">
                  <c:v>201.51499999999999</c:v>
                </c:pt>
                <c:pt idx="220">
                  <c:v>201.51499999999999</c:v>
                </c:pt>
                <c:pt idx="221">
                  <c:v>201.51499999999999</c:v>
                </c:pt>
                <c:pt idx="222">
                  <c:v>201.51499999999999</c:v>
                </c:pt>
                <c:pt idx="223">
                  <c:v>201.51499999999999</c:v>
                </c:pt>
                <c:pt idx="224">
                  <c:v>201.51499999999999</c:v>
                </c:pt>
                <c:pt idx="225">
                  <c:v>201.51499999999999</c:v>
                </c:pt>
                <c:pt idx="226">
                  <c:v>201.51499999999999</c:v>
                </c:pt>
                <c:pt idx="227">
                  <c:v>201.51499999999999</c:v>
                </c:pt>
                <c:pt idx="228">
                  <c:v>201.51499999999999</c:v>
                </c:pt>
                <c:pt idx="229">
                  <c:v>201.51499999999999</c:v>
                </c:pt>
                <c:pt idx="230">
                  <c:v>201.51499999999999</c:v>
                </c:pt>
                <c:pt idx="231">
                  <c:v>201.51499999999999</c:v>
                </c:pt>
                <c:pt idx="232">
                  <c:v>201.51499999999999</c:v>
                </c:pt>
                <c:pt idx="233">
                  <c:v>201.51499999999999</c:v>
                </c:pt>
                <c:pt idx="234">
                  <c:v>201.51499999999999</c:v>
                </c:pt>
                <c:pt idx="235">
                  <c:v>97.75</c:v>
                </c:pt>
                <c:pt idx="236">
                  <c:v>97.75</c:v>
                </c:pt>
                <c:pt idx="237">
                  <c:v>97.75</c:v>
                </c:pt>
                <c:pt idx="238">
                  <c:v>97.75</c:v>
                </c:pt>
                <c:pt idx="239">
                  <c:v>97.75</c:v>
                </c:pt>
                <c:pt idx="240">
                  <c:v>201.51499999999999</c:v>
                </c:pt>
                <c:pt idx="241">
                  <c:v>201.51499999999999</c:v>
                </c:pt>
                <c:pt idx="242">
                  <c:v>201.51499999999999</c:v>
                </c:pt>
                <c:pt idx="243">
                  <c:v>201.51499999999999</c:v>
                </c:pt>
                <c:pt idx="244">
                  <c:v>201.51499999999999</c:v>
                </c:pt>
                <c:pt idx="245">
                  <c:v>201.51499999999999</c:v>
                </c:pt>
                <c:pt idx="246">
                  <c:v>201.51499999999999</c:v>
                </c:pt>
                <c:pt idx="247">
                  <c:v>201.51499999999999</c:v>
                </c:pt>
                <c:pt idx="248">
                  <c:v>201.51499999999999</c:v>
                </c:pt>
                <c:pt idx="249">
                  <c:v>201.51499999999999</c:v>
                </c:pt>
                <c:pt idx="250">
                  <c:v>201.51499999999999</c:v>
                </c:pt>
                <c:pt idx="251">
                  <c:v>201.51499999999999</c:v>
                </c:pt>
                <c:pt idx="252">
                  <c:v>201.51499999999999</c:v>
                </c:pt>
                <c:pt idx="253">
                  <c:v>201.51499999999999</c:v>
                </c:pt>
                <c:pt idx="254">
                  <c:v>201.51499999999999</c:v>
                </c:pt>
                <c:pt idx="255">
                  <c:v>201.51499999999999</c:v>
                </c:pt>
                <c:pt idx="256">
                  <c:v>201.51499999999999</c:v>
                </c:pt>
                <c:pt idx="257">
                  <c:v>201.51499999999999</c:v>
                </c:pt>
                <c:pt idx="258">
                  <c:v>201.51499999999999</c:v>
                </c:pt>
                <c:pt idx="259">
                  <c:v>201.51499999999999</c:v>
                </c:pt>
                <c:pt idx="260">
                  <c:v>201.51499999999999</c:v>
                </c:pt>
                <c:pt idx="261">
                  <c:v>201.51499999999999</c:v>
                </c:pt>
                <c:pt idx="262">
                  <c:v>201.51499999999999</c:v>
                </c:pt>
                <c:pt idx="263">
                  <c:v>201.51499999999999</c:v>
                </c:pt>
                <c:pt idx="264">
                  <c:v>201.51499999999999</c:v>
                </c:pt>
                <c:pt idx="265">
                  <c:v>201.51499999999999</c:v>
                </c:pt>
                <c:pt idx="266">
                  <c:v>201.51499999999999</c:v>
                </c:pt>
                <c:pt idx="267">
                  <c:v>201.51499999999999</c:v>
                </c:pt>
                <c:pt idx="268">
                  <c:v>201.51499999999999</c:v>
                </c:pt>
                <c:pt idx="269">
                  <c:v>201.51499999999999</c:v>
                </c:pt>
                <c:pt idx="270">
                  <c:v>201.51499999999999</c:v>
                </c:pt>
                <c:pt idx="271">
                  <c:v>201.51499999999999</c:v>
                </c:pt>
                <c:pt idx="272">
                  <c:v>201.51499999999999</c:v>
                </c:pt>
                <c:pt idx="273">
                  <c:v>201.51499999999999</c:v>
                </c:pt>
                <c:pt idx="274">
                  <c:v>201.51499999999999</c:v>
                </c:pt>
                <c:pt idx="275">
                  <c:v>201.51499999999999</c:v>
                </c:pt>
                <c:pt idx="276">
                  <c:v>201.51499999999999</c:v>
                </c:pt>
                <c:pt idx="277">
                  <c:v>201.51499999999999</c:v>
                </c:pt>
                <c:pt idx="278">
                  <c:v>201.51499999999999</c:v>
                </c:pt>
                <c:pt idx="279">
                  <c:v>201.51499999999999</c:v>
                </c:pt>
                <c:pt idx="280">
                  <c:v>201.51499999999999</c:v>
                </c:pt>
                <c:pt idx="281">
                  <c:v>201.51499999999999</c:v>
                </c:pt>
                <c:pt idx="282">
                  <c:v>201.51499999999999</c:v>
                </c:pt>
                <c:pt idx="283">
                  <c:v>201.51499999999999</c:v>
                </c:pt>
                <c:pt idx="284">
                  <c:v>201.51499999999999</c:v>
                </c:pt>
                <c:pt idx="285">
                  <c:v>201.51499999999999</c:v>
                </c:pt>
                <c:pt idx="286">
                  <c:v>201.51499999999999</c:v>
                </c:pt>
                <c:pt idx="287">
                  <c:v>201.51499999999999</c:v>
                </c:pt>
                <c:pt idx="288">
                  <c:v>201.51499999999999</c:v>
                </c:pt>
                <c:pt idx="289">
                  <c:v>201.51499999999999</c:v>
                </c:pt>
                <c:pt idx="290">
                  <c:v>201.51499999999999</c:v>
                </c:pt>
                <c:pt idx="291">
                  <c:v>201.51499999999999</c:v>
                </c:pt>
                <c:pt idx="292">
                  <c:v>201.51499999999999</c:v>
                </c:pt>
                <c:pt idx="293">
                  <c:v>201.51499999999999</c:v>
                </c:pt>
                <c:pt idx="294">
                  <c:v>201.51499999999999</c:v>
                </c:pt>
                <c:pt idx="295">
                  <c:v>201.51499999999999</c:v>
                </c:pt>
                <c:pt idx="296">
                  <c:v>201.51499999999999</c:v>
                </c:pt>
                <c:pt idx="297">
                  <c:v>201.51499999999999</c:v>
                </c:pt>
                <c:pt idx="298">
                  <c:v>201.51499999999999</c:v>
                </c:pt>
                <c:pt idx="299">
                  <c:v>201.51499999999999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2-4245-8B1E-D17CFBD4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199215"/>
        <c:axId val="1009199631"/>
      </c:lineChart>
      <c:catAx>
        <c:axId val="10091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199631"/>
        <c:crosses val="autoZero"/>
        <c:auto val="1"/>
        <c:lblAlgn val="ctr"/>
        <c:lblOffset val="100"/>
        <c:noMultiLvlLbl val="0"/>
      </c:catAx>
      <c:valAx>
        <c:axId val="10091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1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Скользящий</a:t>
            </a:r>
            <a:r>
              <a:rPr lang="ru-RU" baseline="0"/>
              <a:t>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'Зад. 11'!$B$2:$B$311</c:f>
              <c:numCache>
                <c:formatCode>General</c:formatCode>
                <c:ptCount val="31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7-4B00-8925-7849CF7145F6}"/>
            </c:ext>
          </c:extLst>
        </c:ser>
        <c:ser>
          <c:idx val="1"/>
          <c:order val="1"/>
          <c:tx>
            <c:v>ск1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'Зад. 11'!$N$26:$N$311</c:f>
              <c:numCache>
                <c:formatCode>General</c:formatCode>
                <c:ptCount val="286"/>
                <c:pt idx="0">
                  <c:v>325.06956521739136</c:v>
                </c:pt>
                <c:pt idx="1">
                  <c:v>324.91086956521747</c:v>
                </c:pt>
                <c:pt idx="2">
                  <c:v>325.09000000000003</c:v>
                </c:pt>
                <c:pt idx="3">
                  <c:v>325.56217391304352</c:v>
                </c:pt>
                <c:pt idx="4">
                  <c:v>325.87869565217397</c:v>
                </c:pt>
                <c:pt idx="5">
                  <c:v>326.59130434782605</c:v>
                </c:pt>
                <c:pt idx="6">
                  <c:v>326.7721739130435</c:v>
                </c:pt>
                <c:pt idx="7">
                  <c:v>327.17413043478263</c:v>
                </c:pt>
                <c:pt idx="8">
                  <c:v>327.53804347826082</c:v>
                </c:pt>
                <c:pt idx="9">
                  <c:v>327.70282608695646</c:v>
                </c:pt>
                <c:pt idx="10">
                  <c:v>327.72717391304343</c:v>
                </c:pt>
                <c:pt idx="11">
                  <c:v>327.11804347826086</c:v>
                </c:pt>
                <c:pt idx="12">
                  <c:v>326.30847826086955</c:v>
                </c:pt>
                <c:pt idx="13">
                  <c:v>325.20673913043476</c:v>
                </c:pt>
                <c:pt idx="14">
                  <c:v>323.73369565217394</c:v>
                </c:pt>
                <c:pt idx="15">
                  <c:v>322.47673913043474</c:v>
                </c:pt>
                <c:pt idx="16">
                  <c:v>320.65021739130435</c:v>
                </c:pt>
                <c:pt idx="17">
                  <c:v>319.18760869565222</c:v>
                </c:pt>
                <c:pt idx="18">
                  <c:v>316.8184782608696</c:v>
                </c:pt>
                <c:pt idx="19">
                  <c:v>312.86934782608699</c:v>
                </c:pt>
                <c:pt idx="20">
                  <c:v>304.24065217391308</c:v>
                </c:pt>
                <c:pt idx="21">
                  <c:v>294.65760869565219</c:v>
                </c:pt>
                <c:pt idx="22">
                  <c:v>287.53673913043485</c:v>
                </c:pt>
                <c:pt idx="23">
                  <c:v>280.19239130434789</c:v>
                </c:pt>
                <c:pt idx="24">
                  <c:v>271.21152173913049</c:v>
                </c:pt>
                <c:pt idx="25">
                  <c:v>261.98369565217394</c:v>
                </c:pt>
                <c:pt idx="26">
                  <c:v>253.15195652173915</c:v>
                </c:pt>
                <c:pt idx="27">
                  <c:v>244.55760869565225</c:v>
                </c:pt>
                <c:pt idx="28">
                  <c:v>236.04499999999999</c:v>
                </c:pt>
                <c:pt idx="29">
                  <c:v>227.64804347826089</c:v>
                </c:pt>
                <c:pt idx="30">
                  <c:v>219.04260869565221</c:v>
                </c:pt>
                <c:pt idx="31">
                  <c:v>210.66913043478257</c:v>
                </c:pt>
                <c:pt idx="32">
                  <c:v>201.91086956521738</c:v>
                </c:pt>
                <c:pt idx="33">
                  <c:v>193.53043478260872</c:v>
                </c:pt>
                <c:pt idx="34">
                  <c:v>185.31043478260872</c:v>
                </c:pt>
                <c:pt idx="35">
                  <c:v>177.61826086956526</c:v>
                </c:pt>
                <c:pt idx="36">
                  <c:v>170.78565217391306</c:v>
                </c:pt>
                <c:pt idx="37">
                  <c:v>164.95434782608697</c:v>
                </c:pt>
                <c:pt idx="38">
                  <c:v>158.18608695652173</c:v>
                </c:pt>
                <c:pt idx="39">
                  <c:v>151.67869565217393</c:v>
                </c:pt>
                <c:pt idx="40">
                  <c:v>144.82391304347829</c:v>
                </c:pt>
                <c:pt idx="41">
                  <c:v>138.72782608695653</c:v>
                </c:pt>
                <c:pt idx="42">
                  <c:v>134.27652173913043</c:v>
                </c:pt>
                <c:pt idx="43">
                  <c:v>134.65217391304347</c:v>
                </c:pt>
                <c:pt idx="44">
                  <c:v>136.00565217391303</c:v>
                </c:pt>
                <c:pt idx="45">
                  <c:v>134.82478260869564</c:v>
                </c:pt>
                <c:pt idx="46">
                  <c:v>133.62739130434781</c:v>
                </c:pt>
                <c:pt idx="47">
                  <c:v>133.60478260869561</c:v>
                </c:pt>
                <c:pt idx="48">
                  <c:v>133.40043478260867</c:v>
                </c:pt>
                <c:pt idx="49">
                  <c:v>132.91999999999999</c:v>
                </c:pt>
                <c:pt idx="50">
                  <c:v>132.33304347826083</c:v>
                </c:pt>
                <c:pt idx="51">
                  <c:v>131.76956521739129</c:v>
                </c:pt>
                <c:pt idx="52">
                  <c:v>131.34260869565216</c:v>
                </c:pt>
                <c:pt idx="53">
                  <c:v>131.50608695652176</c:v>
                </c:pt>
                <c:pt idx="54">
                  <c:v>131.66217391304346</c:v>
                </c:pt>
                <c:pt idx="55">
                  <c:v>132.31086956521739</c:v>
                </c:pt>
                <c:pt idx="56">
                  <c:v>132.66347826086954</c:v>
                </c:pt>
                <c:pt idx="57">
                  <c:v>133.63608695652172</c:v>
                </c:pt>
                <c:pt idx="58">
                  <c:v>134.71304347826089</c:v>
                </c:pt>
                <c:pt idx="59">
                  <c:v>137.03652173913042</c:v>
                </c:pt>
                <c:pt idx="60">
                  <c:v>140.33695652173915</c:v>
                </c:pt>
                <c:pt idx="61">
                  <c:v>143.37782608695653</c:v>
                </c:pt>
                <c:pt idx="62">
                  <c:v>145.96652173913046</c:v>
                </c:pt>
                <c:pt idx="63">
                  <c:v>149.11695652173916</c:v>
                </c:pt>
                <c:pt idx="64">
                  <c:v>152.18695652173918</c:v>
                </c:pt>
                <c:pt idx="65">
                  <c:v>154.95304347826092</c:v>
                </c:pt>
                <c:pt idx="66">
                  <c:v>157.28000000000003</c:v>
                </c:pt>
                <c:pt idx="67">
                  <c:v>159.87130434782611</c:v>
                </c:pt>
                <c:pt idx="68">
                  <c:v>162.59565217391304</c:v>
                </c:pt>
                <c:pt idx="69">
                  <c:v>164.99260869565217</c:v>
                </c:pt>
                <c:pt idx="70">
                  <c:v>167.27173913043478</c:v>
                </c:pt>
                <c:pt idx="71">
                  <c:v>169.4443478260869</c:v>
                </c:pt>
                <c:pt idx="72">
                  <c:v>171.73608695652169</c:v>
                </c:pt>
                <c:pt idx="73">
                  <c:v>173.78086956521739</c:v>
                </c:pt>
                <c:pt idx="74">
                  <c:v>175.60043478260869</c:v>
                </c:pt>
                <c:pt idx="75">
                  <c:v>177.79043478260866</c:v>
                </c:pt>
                <c:pt idx="76">
                  <c:v>179.28086956521739</c:v>
                </c:pt>
                <c:pt idx="77">
                  <c:v>180.60608695652172</c:v>
                </c:pt>
                <c:pt idx="78">
                  <c:v>181.62652173913042</c:v>
                </c:pt>
                <c:pt idx="79">
                  <c:v>183.04782608695649</c:v>
                </c:pt>
                <c:pt idx="80">
                  <c:v>184.10260869565212</c:v>
                </c:pt>
                <c:pt idx="81">
                  <c:v>185.26173913043476</c:v>
                </c:pt>
                <c:pt idx="82">
                  <c:v>185.41652173913045</c:v>
                </c:pt>
                <c:pt idx="83">
                  <c:v>183.75826086956519</c:v>
                </c:pt>
                <c:pt idx="84">
                  <c:v>182.50173913043474</c:v>
                </c:pt>
                <c:pt idx="85">
                  <c:v>181.96173913043475</c:v>
                </c:pt>
                <c:pt idx="86">
                  <c:v>181.18043478260867</c:v>
                </c:pt>
                <c:pt idx="87">
                  <c:v>180.48434782608697</c:v>
                </c:pt>
                <c:pt idx="88">
                  <c:v>179.68173913043475</c:v>
                </c:pt>
                <c:pt idx="89">
                  <c:v>178.95326086956518</c:v>
                </c:pt>
                <c:pt idx="90">
                  <c:v>178.19021739130434</c:v>
                </c:pt>
                <c:pt idx="91">
                  <c:v>177.23760869565217</c:v>
                </c:pt>
                <c:pt idx="92">
                  <c:v>176.59369565217389</c:v>
                </c:pt>
                <c:pt idx="93">
                  <c:v>175.85891304347825</c:v>
                </c:pt>
                <c:pt idx="94">
                  <c:v>175.5254347826087</c:v>
                </c:pt>
                <c:pt idx="95">
                  <c:v>174.73717391304351</c:v>
                </c:pt>
                <c:pt idx="96">
                  <c:v>174.47369565217394</c:v>
                </c:pt>
                <c:pt idx="97">
                  <c:v>174.10065217391303</c:v>
                </c:pt>
                <c:pt idx="98">
                  <c:v>173.32282608695652</c:v>
                </c:pt>
                <c:pt idx="99">
                  <c:v>173.33282608695654</c:v>
                </c:pt>
                <c:pt idx="100">
                  <c:v>173.33847826086958</c:v>
                </c:pt>
                <c:pt idx="101">
                  <c:v>173.43499999999997</c:v>
                </c:pt>
                <c:pt idx="102">
                  <c:v>173.2754347826087</c:v>
                </c:pt>
                <c:pt idx="103">
                  <c:v>173.38195652173914</c:v>
                </c:pt>
                <c:pt idx="104">
                  <c:v>173.0363043478261</c:v>
                </c:pt>
                <c:pt idx="105">
                  <c:v>172.27021739130439</c:v>
                </c:pt>
                <c:pt idx="106">
                  <c:v>171.86195652173913</c:v>
                </c:pt>
                <c:pt idx="107">
                  <c:v>171.65369565217392</c:v>
                </c:pt>
                <c:pt idx="108">
                  <c:v>171.17413043478263</c:v>
                </c:pt>
                <c:pt idx="109">
                  <c:v>171.10717391304348</c:v>
                </c:pt>
                <c:pt idx="110">
                  <c:v>171.03152173913045</c:v>
                </c:pt>
                <c:pt idx="111">
                  <c:v>170.94413043478264</c:v>
                </c:pt>
                <c:pt idx="112">
                  <c:v>171.11565217391305</c:v>
                </c:pt>
                <c:pt idx="113">
                  <c:v>171.32739130434783</c:v>
                </c:pt>
                <c:pt idx="114">
                  <c:v>171.58043478260871</c:v>
                </c:pt>
                <c:pt idx="115">
                  <c:v>172.02565217391304</c:v>
                </c:pt>
                <c:pt idx="116">
                  <c:v>172.75652173913045</c:v>
                </c:pt>
                <c:pt idx="117">
                  <c:v>173.04043478260871</c:v>
                </c:pt>
                <c:pt idx="118">
                  <c:v>173.30565217391305</c:v>
                </c:pt>
                <c:pt idx="119">
                  <c:v>172.7308695652174</c:v>
                </c:pt>
                <c:pt idx="120">
                  <c:v>172.23652173913047</c:v>
                </c:pt>
                <c:pt idx="121">
                  <c:v>171.70086956521743</c:v>
                </c:pt>
                <c:pt idx="122">
                  <c:v>170.8721739130435</c:v>
                </c:pt>
                <c:pt idx="123">
                  <c:v>170.23130434782612</c:v>
                </c:pt>
                <c:pt idx="124">
                  <c:v>169.71130434782611</c:v>
                </c:pt>
                <c:pt idx="125">
                  <c:v>169.39826086956526</c:v>
                </c:pt>
                <c:pt idx="126">
                  <c:v>168.9430434782609</c:v>
                </c:pt>
                <c:pt idx="127">
                  <c:v>168.46391304347827</c:v>
                </c:pt>
                <c:pt idx="128">
                  <c:v>167.86043478260873</c:v>
                </c:pt>
                <c:pt idx="129">
                  <c:v>167.31739130434786</c:v>
                </c:pt>
                <c:pt idx="130">
                  <c:v>166.51391304347828</c:v>
                </c:pt>
                <c:pt idx="131">
                  <c:v>165.57826086956521</c:v>
                </c:pt>
                <c:pt idx="132">
                  <c:v>165.05478260869566</c:v>
                </c:pt>
                <c:pt idx="133">
                  <c:v>164.57173913043479</c:v>
                </c:pt>
                <c:pt idx="134">
                  <c:v>164.28652173913042</c:v>
                </c:pt>
                <c:pt idx="135">
                  <c:v>164.02086956521737</c:v>
                </c:pt>
                <c:pt idx="136">
                  <c:v>163.68434782608696</c:v>
                </c:pt>
                <c:pt idx="137">
                  <c:v>163.66217391304346</c:v>
                </c:pt>
                <c:pt idx="138">
                  <c:v>163.11391304347825</c:v>
                </c:pt>
                <c:pt idx="139">
                  <c:v>162.67173913043479</c:v>
                </c:pt>
                <c:pt idx="140">
                  <c:v>162.63521739130434</c:v>
                </c:pt>
                <c:pt idx="141">
                  <c:v>162.46956521739131</c:v>
                </c:pt>
                <c:pt idx="142">
                  <c:v>162.74565217391302</c:v>
                </c:pt>
                <c:pt idx="143">
                  <c:v>162.80260869565217</c:v>
                </c:pt>
                <c:pt idx="144">
                  <c:v>163.04304347826087</c:v>
                </c:pt>
                <c:pt idx="145">
                  <c:v>163.22000000000003</c:v>
                </c:pt>
                <c:pt idx="146">
                  <c:v>163.30521739130435</c:v>
                </c:pt>
                <c:pt idx="147">
                  <c:v>163.46130434782609</c:v>
                </c:pt>
                <c:pt idx="148">
                  <c:v>163.44782608695652</c:v>
                </c:pt>
                <c:pt idx="149">
                  <c:v>163.28565217391304</c:v>
                </c:pt>
                <c:pt idx="150">
                  <c:v>163.63608695652175</c:v>
                </c:pt>
                <c:pt idx="151">
                  <c:v>164.11521739130438</c:v>
                </c:pt>
                <c:pt idx="152">
                  <c:v>164.29260869565218</c:v>
                </c:pt>
                <c:pt idx="153">
                  <c:v>164.46913043478261</c:v>
                </c:pt>
                <c:pt idx="154">
                  <c:v>164.56913043478264</c:v>
                </c:pt>
                <c:pt idx="155">
                  <c:v>163.78869565217391</c:v>
                </c:pt>
                <c:pt idx="156">
                  <c:v>162.95304347826087</c:v>
                </c:pt>
                <c:pt idx="157">
                  <c:v>162.23217391304345</c:v>
                </c:pt>
                <c:pt idx="158">
                  <c:v>161.61260869565217</c:v>
                </c:pt>
                <c:pt idx="159">
                  <c:v>160.89217391304345</c:v>
                </c:pt>
                <c:pt idx="160">
                  <c:v>160.28478260869565</c:v>
                </c:pt>
                <c:pt idx="161">
                  <c:v>160.21086956521739</c:v>
                </c:pt>
                <c:pt idx="162">
                  <c:v>161.25608695652173</c:v>
                </c:pt>
                <c:pt idx="163">
                  <c:v>161.87695652173915</c:v>
                </c:pt>
                <c:pt idx="164">
                  <c:v>162.2817391304348</c:v>
                </c:pt>
                <c:pt idx="165">
                  <c:v>163.13565217391303</c:v>
                </c:pt>
                <c:pt idx="166">
                  <c:v>165.22043478260869</c:v>
                </c:pt>
                <c:pt idx="167">
                  <c:v>166.96391304347824</c:v>
                </c:pt>
                <c:pt idx="168">
                  <c:v>168.76</c:v>
                </c:pt>
                <c:pt idx="169">
                  <c:v>170.16565217391306</c:v>
                </c:pt>
                <c:pt idx="170">
                  <c:v>172.08739130434785</c:v>
                </c:pt>
                <c:pt idx="171">
                  <c:v>174.31478260869565</c:v>
                </c:pt>
                <c:pt idx="172">
                  <c:v>176.64913043478262</c:v>
                </c:pt>
                <c:pt idx="173">
                  <c:v>178.71347826086955</c:v>
                </c:pt>
                <c:pt idx="174">
                  <c:v>180.60956521739132</c:v>
                </c:pt>
                <c:pt idx="175">
                  <c:v>182.88043478260869</c:v>
                </c:pt>
                <c:pt idx="176">
                  <c:v>185.86260869565217</c:v>
                </c:pt>
                <c:pt idx="177">
                  <c:v>189.73</c:v>
                </c:pt>
                <c:pt idx="178">
                  <c:v>193.39608695652177</c:v>
                </c:pt>
                <c:pt idx="179">
                  <c:v>197.46608695652176</c:v>
                </c:pt>
                <c:pt idx="180">
                  <c:v>201.28478260869565</c:v>
                </c:pt>
                <c:pt idx="181">
                  <c:v>204.68565217391307</c:v>
                </c:pt>
                <c:pt idx="182">
                  <c:v>208.29173913043482</c:v>
                </c:pt>
                <c:pt idx="183">
                  <c:v>211.46695652173915</c:v>
                </c:pt>
                <c:pt idx="184">
                  <c:v>214.55260869565217</c:v>
                </c:pt>
                <c:pt idx="185">
                  <c:v>216.32260869565215</c:v>
                </c:pt>
                <c:pt idx="186">
                  <c:v>218.22130434782602</c:v>
                </c:pt>
                <c:pt idx="187">
                  <c:v>220.15913043478255</c:v>
                </c:pt>
                <c:pt idx="188">
                  <c:v>221.60043478260863</c:v>
                </c:pt>
                <c:pt idx="189">
                  <c:v>221.99913043478256</c:v>
                </c:pt>
                <c:pt idx="190">
                  <c:v>222.67304347826081</c:v>
                </c:pt>
                <c:pt idx="191">
                  <c:v>223.28173913043477</c:v>
                </c:pt>
                <c:pt idx="192">
                  <c:v>224.04086956521732</c:v>
                </c:pt>
                <c:pt idx="193">
                  <c:v>224.24695652173907</c:v>
                </c:pt>
                <c:pt idx="194">
                  <c:v>224.14782608695651</c:v>
                </c:pt>
                <c:pt idx="195">
                  <c:v>224.10739130434783</c:v>
                </c:pt>
                <c:pt idx="196">
                  <c:v>223.99869565217392</c:v>
                </c:pt>
                <c:pt idx="197">
                  <c:v>223.63521739130437</c:v>
                </c:pt>
                <c:pt idx="198">
                  <c:v>223.57000000000002</c:v>
                </c:pt>
                <c:pt idx="199">
                  <c:v>223.01347826086959</c:v>
                </c:pt>
                <c:pt idx="200">
                  <c:v>221.95304347826092</c:v>
                </c:pt>
                <c:pt idx="201">
                  <c:v>220.96521739130441</c:v>
                </c:pt>
                <c:pt idx="202">
                  <c:v>219.60608695652175</c:v>
                </c:pt>
                <c:pt idx="203">
                  <c:v>218.3847826086957</c:v>
                </c:pt>
                <c:pt idx="204">
                  <c:v>217.30869565217392</c:v>
                </c:pt>
                <c:pt idx="205">
                  <c:v>216.24391304347824</c:v>
                </c:pt>
                <c:pt idx="206">
                  <c:v>215.11217391304348</c:v>
                </c:pt>
                <c:pt idx="207">
                  <c:v>214.32521739130434</c:v>
                </c:pt>
                <c:pt idx="208">
                  <c:v>213.54521739130433</c:v>
                </c:pt>
                <c:pt idx="209">
                  <c:v>212.74</c:v>
                </c:pt>
                <c:pt idx="210">
                  <c:v>212.07000000000002</c:v>
                </c:pt>
                <c:pt idx="211">
                  <c:v>211.3382608695652</c:v>
                </c:pt>
                <c:pt idx="212">
                  <c:v>210.5882608695652</c:v>
                </c:pt>
                <c:pt idx="213">
                  <c:v>209.51217391304345</c:v>
                </c:pt>
                <c:pt idx="214">
                  <c:v>208.54043478260866</c:v>
                </c:pt>
                <c:pt idx="215">
                  <c:v>207.54434782608698</c:v>
                </c:pt>
                <c:pt idx="216">
                  <c:v>206.6595652173913</c:v>
                </c:pt>
                <c:pt idx="217">
                  <c:v>206.00086956521741</c:v>
                </c:pt>
                <c:pt idx="218">
                  <c:v>205.6</c:v>
                </c:pt>
                <c:pt idx="219">
                  <c:v>205.45130434782604</c:v>
                </c:pt>
                <c:pt idx="220">
                  <c:v>205.68173913043475</c:v>
                </c:pt>
                <c:pt idx="221">
                  <c:v>205.69695652173911</c:v>
                </c:pt>
                <c:pt idx="222">
                  <c:v>205.87739130434781</c:v>
                </c:pt>
                <c:pt idx="223">
                  <c:v>205.83782608695651</c:v>
                </c:pt>
                <c:pt idx="224">
                  <c:v>205.86695652173907</c:v>
                </c:pt>
                <c:pt idx="225">
                  <c:v>206.05130434782606</c:v>
                </c:pt>
                <c:pt idx="226">
                  <c:v>206.43347826086958</c:v>
                </c:pt>
                <c:pt idx="227">
                  <c:v>206.79304347826087</c:v>
                </c:pt>
                <c:pt idx="228">
                  <c:v>206.72869565217391</c:v>
                </c:pt>
                <c:pt idx="229">
                  <c:v>207.30173913043481</c:v>
                </c:pt>
                <c:pt idx="230">
                  <c:v>207.39652173913046</c:v>
                </c:pt>
                <c:pt idx="231">
                  <c:v>207.41869565217397</c:v>
                </c:pt>
                <c:pt idx="232">
                  <c:v>207.8152173913044</c:v>
                </c:pt>
                <c:pt idx="233">
                  <c:v>208.08521739130438</c:v>
                </c:pt>
                <c:pt idx="234">
                  <c:v>208.99869565217392</c:v>
                </c:pt>
                <c:pt idx="235">
                  <c:v>209.91565217391306</c:v>
                </c:pt>
                <c:pt idx="236">
                  <c:v>211.41173913043477</c:v>
                </c:pt>
                <c:pt idx="237">
                  <c:v>212.60652173913041</c:v>
                </c:pt>
                <c:pt idx="238">
                  <c:v>213.86434782608691</c:v>
                </c:pt>
                <c:pt idx="239">
                  <c:v>215.09130434782605</c:v>
                </c:pt>
                <c:pt idx="240">
                  <c:v>216.37739130434781</c:v>
                </c:pt>
                <c:pt idx="241">
                  <c:v>218.0247826086956</c:v>
                </c:pt>
                <c:pt idx="242">
                  <c:v>219.82521739130434</c:v>
                </c:pt>
                <c:pt idx="243">
                  <c:v>222.48521739130439</c:v>
                </c:pt>
                <c:pt idx="244">
                  <c:v>224.81695652173917</c:v>
                </c:pt>
                <c:pt idx="245">
                  <c:v>226.56217391304349</c:v>
                </c:pt>
                <c:pt idx="246">
                  <c:v>228.80652173913049</c:v>
                </c:pt>
                <c:pt idx="247">
                  <c:v>230.79043478260871</c:v>
                </c:pt>
                <c:pt idx="248">
                  <c:v>232.74043478260873</c:v>
                </c:pt>
                <c:pt idx="249">
                  <c:v>234.21956521739122</c:v>
                </c:pt>
                <c:pt idx="250">
                  <c:v>235.34304347826088</c:v>
                </c:pt>
                <c:pt idx="251">
                  <c:v>236.67782608695649</c:v>
                </c:pt>
                <c:pt idx="252">
                  <c:v>237.97782608695647</c:v>
                </c:pt>
                <c:pt idx="253">
                  <c:v>239.37434782608693</c:v>
                </c:pt>
                <c:pt idx="254">
                  <c:v>241.05956521739125</c:v>
                </c:pt>
                <c:pt idx="255">
                  <c:v>242.59869565217386</c:v>
                </c:pt>
                <c:pt idx="256">
                  <c:v>244.45173913043476</c:v>
                </c:pt>
                <c:pt idx="257">
                  <c:v>245.695652173913</c:v>
                </c:pt>
                <c:pt idx="258">
                  <c:v>247.27499999999995</c:v>
                </c:pt>
                <c:pt idx="259">
                  <c:v>248.43630434782605</c:v>
                </c:pt>
                <c:pt idx="260">
                  <c:v>249.64717391304342</c:v>
                </c:pt>
                <c:pt idx="261">
                  <c:v>251.02673913043472</c:v>
                </c:pt>
                <c:pt idx="262">
                  <c:v>252.26021739130434</c:v>
                </c:pt>
                <c:pt idx="263">
                  <c:v>253.08456521739129</c:v>
                </c:pt>
                <c:pt idx="264">
                  <c:v>253.42760869565214</c:v>
                </c:pt>
                <c:pt idx="265">
                  <c:v>253.44152173913042</c:v>
                </c:pt>
                <c:pt idx="266">
                  <c:v>252.66369565217389</c:v>
                </c:pt>
                <c:pt idx="267">
                  <c:v>251.90804347826085</c:v>
                </c:pt>
                <c:pt idx="268">
                  <c:v>251.42195652173908</c:v>
                </c:pt>
                <c:pt idx="269">
                  <c:v>250.1423913043478</c:v>
                </c:pt>
                <c:pt idx="270">
                  <c:v>249.26239130434783</c:v>
                </c:pt>
                <c:pt idx="271">
                  <c:v>248.32804347826087</c:v>
                </c:pt>
                <c:pt idx="272">
                  <c:v>247.77282608695651</c:v>
                </c:pt>
                <c:pt idx="273">
                  <c:v>247.77586956521745</c:v>
                </c:pt>
                <c:pt idx="274">
                  <c:v>247.90717391304355</c:v>
                </c:pt>
                <c:pt idx="275">
                  <c:v>247.39065217391308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7-4B00-8925-7849CF7145F6}"/>
            </c:ext>
          </c:extLst>
        </c:ser>
        <c:ser>
          <c:idx val="2"/>
          <c:order val="2"/>
          <c:tx>
            <c:v>ск2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'Зад. 11'!$O$51:$O$311</c:f>
              <c:numCache>
                <c:formatCode>General</c:formatCode>
                <c:ptCount val="261"/>
                <c:pt idx="0">
                  <c:v>292.04479591836736</c:v>
                </c:pt>
                <c:pt idx="1">
                  <c:v>288.240306122449</c:v>
                </c:pt>
                <c:pt idx="2">
                  <c:v>284.54846938775506</c:v>
                </c:pt>
                <c:pt idx="3">
                  <c:v>280.74397959183671</c:v>
                </c:pt>
                <c:pt idx="4">
                  <c:v>276.73969387755102</c:v>
                </c:pt>
                <c:pt idx="5">
                  <c:v>272.95642857142855</c:v>
                </c:pt>
                <c:pt idx="6">
                  <c:v>268.84479591836731</c:v>
                </c:pt>
                <c:pt idx="7">
                  <c:v>264.92540816326527</c:v>
                </c:pt>
                <c:pt idx="8">
                  <c:v>260.82071428571419</c:v>
                </c:pt>
                <c:pt idx="9">
                  <c:v>256.65887755102034</c:v>
                </c:pt>
                <c:pt idx="10">
                  <c:v>252.59867346938771</c:v>
                </c:pt>
                <c:pt idx="11">
                  <c:v>248.69724489795914</c:v>
                </c:pt>
                <c:pt idx="12">
                  <c:v>244.80479591836726</c:v>
                </c:pt>
                <c:pt idx="13">
                  <c:v>241.09132653061218</c:v>
                </c:pt>
                <c:pt idx="14">
                  <c:v>237.34459183673462</c:v>
                </c:pt>
                <c:pt idx="15">
                  <c:v>233.34234693877548</c:v>
                </c:pt>
                <c:pt idx="16">
                  <c:v>229.37438775510199</c:v>
                </c:pt>
                <c:pt idx="17">
                  <c:v>225.63540816326523</c:v>
                </c:pt>
                <c:pt idx="18">
                  <c:v>221.80540816326518</c:v>
                </c:pt>
                <c:pt idx="19">
                  <c:v>217.79234693877541</c:v>
                </c:pt>
                <c:pt idx="20">
                  <c:v>213.67744897959176</c:v>
                </c:pt>
                <c:pt idx="21">
                  <c:v>209.68418367346933</c:v>
                </c:pt>
                <c:pt idx="22">
                  <c:v>205.68051020408154</c:v>
                </c:pt>
                <c:pt idx="23">
                  <c:v>201.85214285714278</c:v>
                </c:pt>
                <c:pt idx="24">
                  <c:v>197.84663265306119</c:v>
                </c:pt>
                <c:pt idx="25">
                  <c:v>193.80622448979591</c:v>
                </c:pt>
                <c:pt idx="26">
                  <c:v>189.57969387755108</c:v>
                </c:pt>
                <c:pt idx="27">
                  <c:v>185.50357142857149</c:v>
                </c:pt>
                <c:pt idx="28">
                  <c:v>181.45908163265307</c:v>
                </c:pt>
                <c:pt idx="29">
                  <c:v>177.56704081632657</c:v>
                </c:pt>
                <c:pt idx="30">
                  <c:v>173.62448979591838</c:v>
                </c:pt>
                <c:pt idx="31">
                  <c:v>169.80551020408166</c:v>
                </c:pt>
                <c:pt idx="32">
                  <c:v>166.07183673469387</c:v>
                </c:pt>
                <c:pt idx="33">
                  <c:v>163.09081632653064</c:v>
                </c:pt>
                <c:pt idx="34">
                  <c:v>161.02448979591841</c:v>
                </c:pt>
                <c:pt idx="35">
                  <c:v>158.93938775510208</c:v>
                </c:pt>
                <c:pt idx="36">
                  <c:v>156.95816326530613</c:v>
                </c:pt>
                <c:pt idx="37">
                  <c:v>155.38163265306125</c:v>
                </c:pt>
                <c:pt idx="38">
                  <c:v>153.41040816326532</c:v>
                </c:pt>
                <c:pt idx="39">
                  <c:v>151.59816326530611</c:v>
                </c:pt>
                <c:pt idx="40">
                  <c:v>149.63795918367347</c:v>
                </c:pt>
                <c:pt idx="41">
                  <c:v>148.13632653061222</c:v>
                </c:pt>
                <c:pt idx="42">
                  <c:v>147.25571428571425</c:v>
                </c:pt>
                <c:pt idx="43">
                  <c:v>148.31612244897957</c:v>
                </c:pt>
                <c:pt idx="44">
                  <c:v>149.8908163265306</c:v>
                </c:pt>
                <c:pt idx="45">
                  <c:v>150.24938775510202</c:v>
                </c:pt>
                <c:pt idx="46">
                  <c:v>150.94408163265305</c:v>
                </c:pt>
                <c:pt idx="47">
                  <c:v>152.11387755102038</c:v>
                </c:pt>
                <c:pt idx="48">
                  <c:v>153.25897959183672</c:v>
                </c:pt>
                <c:pt idx="49">
                  <c:v>154.2059183673469</c:v>
                </c:pt>
                <c:pt idx="50">
                  <c:v>154.86346938775506</c:v>
                </c:pt>
                <c:pt idx="51">
                  <c:v>155.43673469387755</c:v>
                </c:pt>
                <c:pt idx="52">
                  <c:v>155.96510204081633</c:v>
                </c:pt>
                <c:pt idx="53">
                  <c:v>156.72897959183672</c:v>
                </c:pt>
                <c:pt idx="54">
                  <c:v>157.33551020408163</c:v>
                </c:pt>
                <c:pt idx="55">
                  <c:v>158.25693877551021</c:v>
                </c:pt>
                <c:pt idx="56">
                  <c:v>159.28224489795917</c:v>
                </c:pt>
                <c:pt idx="57">
                  <c:v>160.29591836734693</c:v>
                </c:pt>
                <c:pt idx="58">
                  <c:v>161.23163265306124</c:v>
                </c:pt>
                <c:pt idx="59">
                  <c:v>162.20408163265307</c:v>
                </c:pt>
                <c:pt idx="60">
                  <c:v>162.99795918367349</c:v>
                </c:pt>
                <c:pt idx="61">
                  <c:v>163.87693877551021</c:v>
                </c:pt>
                <c:pt idx="62">
                  <c:v>164.74244897959184</c:v>
                </c:pt>
                <c:pt idx="63">
                  <c:v>165.65785714285713</c:v>
                </c:pt>
                <c:pt idx="64">
                  <c:v>166.6594897959184</c:v>
                </c:pt>
                <c:pt idx="65">
                  <c:v>167.42112244897965</c:v>
                </c:pt>
                <c:pt idx="66">
                  <c:v>168.00295918367348</c:v>
                </c:pt>
                <c:pt idx="67">
                  <c:v>168.59744897959183</c:v>
                </c:pt>
                <c:pt idx="68">
                  <c:v>169.35377551020406</c:v>
                </c:pt>
                <c:pt idx="69">
                  <c:v>170.24051020408163</c:v>
                </c:pt>
                <c:pt idx="70">
                  <c:v>171.29724489795919</c:v>
                </c:pt>
                <c:pt idx="71">
                  <c:v>172.36316326530613</c:v>
                </c:pt>
                <c:pt idx="72">
                  <c:v>173.17051020408164</c:v>
                </c:pt>
                <c:pt idx="73">
                  <c:v>174.10826530612241</c:v>
                </c:pt>
                <c:pt idx="74">
                  <c:v>174.94867346938773</c:v>
                </c:pt>
                <c:pt idx="75">
                  <c:v>175.72275510204079</c:v>
                </c:pt>
                <c:pt idx="76">
                  <c:v>176.33499999999998</c:v>
                </c:pt>
                <c:pt idx="77">
                  <c:v>176.91826530612244</c:v>
                </c:pt>
                <c:pt idx="78">
                  <c:v>177.37295918367346</c:v>
                </c:pt>
                <c:pt idx="79">
                  <c:v>177.87316326530609</c:v>
                </c:pt>
                <c:pt idx="80">
                  <c:v>178.23867346938772</c:v>
                </c:pt>
                <c:pt idx="81">
                  <c:v>178.57112244897957</c:v>
                </c:pt>
                <c:pt idx="82">
                  <c:v>178.22785714285712</c:v>
                </c:pt>
                <c:pt idx="83">
                  <c:v>177.44112244897954</c:v>
                </c:pt>
                <c:pt idx="84">
                  <c:v>176.85724489795913</c:v>
                </c:pt>
                <c:pt idx="85">
                  <c:v>176.46663265306123</c:v>
                </c:pt>
                <c:pt idx="86">
                  <c:v>175.98377551020408</c:v>
                </c:pt>
                <c:pt idx="87">
                  <c:v>175.64377551020408</c:v>
                </c:pt>
                <c:pt idx="88">
                  <c:v>175.22581632653058</c:v>
                </c:pt>
                <c:pt idx="89">
                  <c:v>174.92438775510203</c:v>
                </c:pt>
                <c:pt idx="90">
                  <c:v>174.64561224489796</c:v>
                </c:pt>
                <c:pt idx="91">
                  <c:v>174.25642857142861</c:v>
                </c:pt>
                <c:pt idx="92">
                  <c:v>174.14255102040821</c:v>
                </c:pt>
                <c:pt idx="93">
                  <c:v>173.85969387755102</c:v>
                </c:pt>
                <c:pt idx="94">
                  <c:v>173.67377551020411</c:v>
                </c:pt>
                <c:pt idx="95">
                  <c:v>173.15397959183679</c:v>
                </c:pt>
                <c:pt idx="96">
                  <c:v>172.74295918367352</c:v>
                </c:pt>
                <c:pt idx="97">
                  <c:v>172.42846938775511</c:v>
                </c:pt>
                <c:pt idx="98">
                  <c:v>171.93051020408166</c:v>
                </c:pt>
                <c:pt idx="99">
                  <c:v>171.69622448979595</c:v>
                </c:pt>
                <c:pt idx="100">
                  <c:v>171.44377551020409</c:v>
                </c:pt>
                <c:pt idx="101">
                  <c:v>171.1945918367347</c:v>
                </c:pt>
                <c:pt idx="102">
                  <c:v>170.74438775510205</c:v>
                </c:pt>
                <c:pt idx="103">
                  <c:v>170.35989795918368</c:v>
                </c:pt>
                <c:pt idx="104">
                  <c:v>169.77112244897964</c:v>
                </c:pt>
                <c:pt idx="105">
                  <c:v>168.91602040816332</c:v>
                </c:pt>
                <c:pt idx="106">
                  <c:v>168.66193877551018</c:v>
                </c:pt>
                <c:pt idx="107">
                  <c:v>168.4411224489796</c:v>
                </c:pt>
                <c:pt idx="108">
                  <c:v>168.17010204081632</c:v>
                </c:pt>
                <c:pt idx="109">
                  <c:v>167.9292857142857</c:v>
                </c:pt>
                <c:pt idx="110">
                  <c:v>167.75806122448981</c:v>
                </c:pt>
                <c:pt idx="111">
                  <c:v>167.70642857142857</c:v>
                </c:pt>
                <c:pt idx="112">
                  <c:v>167.48959183673469</c:v>
                </c:pt>
                <c:pt idx="113">
                  <c:v>167.36142857142855</c:v>
                </c:pt>
                <c:pt idx="114">
                  <c:v>167.40224489795918</c:v>
                </c:pt>
                <c:pt idx="115">
                  <c:v>167.51285714285711</c:v>
                </c:pt>
                <c:pt idx="116">
                  <c:v>167.70448979591833</c:v>
                </c:pt>
                <c:pt idx="117">
                  <c:v>167.70183673469384</c:v>
                </c:pt>
                <c:pt idx="118">
                  <c:v>167.66489795918363</c:v>
                </c:pt>
                <c:pt idx="119">
                  <c:v>167.4606122448979</c:v>
                </c:pt>
                <c:pt idx="120">
                  <c:v>167.36122448979589</c:v>
                </c:pt>
                <c:pt idx="121">
                  <c:v>167.3016326530612</c:v>
                </c:pt>
                <c:pt idx="122">
                  <c:v>167.05632653061224</c:v>
                </c:pt>
                <c:pt idx="123">
                  <c:v>166.72510204081632</c:v>
                </c:pt>
                <c:pt idx="124">
                  <c:v>166.59510204081633</c:v>
                </c:pt>
                <c:pt idx="125">
                  <c:v>166.44469387755103</c:v>
                </c:pt>
                <c:pt idx="126">
                  <c:v>166.09346938775508</c:v>
                </c:pt>
                <c:pt idx="127">
                  <c:v>165.74979591836731</c:v>
                </c:pt>
                <c:pt idx="128">
                  <c:v>165.30122448979591</c:v>
                </c:pt>
                <c:pt idx="129">
                  <c:v>164.87244897959184</c:v>
                </c:pt>
                <c:pt idx="130">
                  <c:v>164.35714285714286</c:v>
                </c:pt>
                <c:pt idx="131">
                  <c:v>163.97285714285715</c:v>
                </c:pt>
                <c:pt idx="132">
                  <c:v>163.47265306122446</c:v>
                </c:pt>
                <c:pt idx="133">
                  <c:v>162.99877551020404</c:v>
                </c:pt>
                <c:pt idx="134">
                  <c:v>162.70306122448977</c:v>
                </c:pt>
                <c:pt idx="135">
                  <c:v>162.37102040816322</c:v>
                </c:pt>
                <c:pt idx="136">
                  <c:v>162.63408163265305</c:v>
                </c:pt>
                <c:pt idx="137">
                  <c:v>162.84755102040813</c:v>
                </c:pt>
                <c:pt idx="138">
                  <c:v>162.93918367346933</c:v>
                </c:pt>
                <c:pt idx="139">
                  <c:v>163.18857142857141</c:v>
                </c:pt>
                <c:pt idx="140">
                  <c:v>164.0312244897959</c:v>
                </c:pt>
                <c:pt idx="141">
                  <c:v>164.68816326530609</c:v>
                </c:pt>
                <c:pt idx="142">
                  <c:v>165.59673469387749</c:v>
                </c:pt>
                <c:pt idx="143">
                  <c:v>166.38918367346932</c:v>
                </c:pt>
                <c:pt idx="144">
                  <c:v>167.48306122448977</c:v>
                </c:pt>
                <c:pt idx="145">
                  <c:v>168.67224489795916</c:v>
                </c:pt>
                <c:pt idx="146">
                  <c:v>169.73755102040812</c:v>
                </c:pt>
                <c:pt idx="147">
                  <c:v>170.82061224489794</c:v>
                </c:pt>
                <c:pt idx="148">
                  <c:v>171.7071428571428</c:v>
                </c:pt>
                <c:pt idx="149">
                  <c:v>172.63551020408158</c:v>
                </c:pt>
                <c:pt idx="150">
                  <c:v>173.91653061224483</c:v>
                </c:pt>
                <c:pt idx="151">
                  <c:v>175.56653061224489</c:v>
                </c:pt>
                <c:pt idx="152">
                  <c:v>177.11346938775506</c:v>
                </c:pt>
                <c:pt idx="153">
                  <c:v>178.88571428571424</c:v>
                </c:pt>
                <c:pt idx="154">
                  <c:v>180.73306122448977</c:v>
                </c:pt>
                <c:pt idx="155">
                  <c:v>182.0748979591836</c:v>
                </c:pt>
                <c:pt idx="156">
                  <c:v>183.52040816326524</c:v>
                </c:pt>
                <c:pt idx="157">
                  <c:v>184.84897959183667</c:v>
                </c:pt>
                <c:pt idx="158">
                  <c:v>186.08999999999992</c:v>
                </c:pt>
                <c:pt idx="159">
                  <c:v>187.3418367346938</c:v>
                </c:pt>
                <c:pt idx="160">
                  <c:v>188.45693877551017</c:v>
                </c:pt>
                <c:pt idx="161">
                  <c:v>189.71551020408162</c:v>
                </c:pt>
                <c:pt idx="162">
                  <c:v>190.8489795918367</c:v>
                </c:pt>
                <c:pt idx="163">
                  <c:v>191.89591836734692</c:v>
                </c:pt>
                <c:pt idx="164">
                  <c:v>192.9469387755102</c:v>
                </c:pt>
                <c:pt idx="165">
                  <c:v>194.01163265306121</c:v>
                </c:pt>
                <c:pt idx="166">
                  <c:v>195.13367346938779</c:v>
                </c:pt>
                <c:pt idx="167">
                  <c:v>196.21142857142857</c:v>
                </c:pt>
                <c:pt idx="168">
                  <c:v>197.27102040816328</c:v>
                </c:pt>
                <c:pt idx="169">
                  <c:v>198.27734693877551</c:v>
                </c:pt>
                <c:pt idx="170">
                  <c:v>199.23612244897959</c:v>
                </c:pt>
                <c:pt idx="171">
                  <c:v>199.95836734693876</c:v>
                </c:pt>
                <c:pt idx="172">
                  <c:v>200.93224489795918</c:v>
                </c:pt>
                <c:pt idx="173">
                  <c:v>201.78755102040813</c:v>
                </c:pt>
                <c:pt idx="174">
                  <c:v>202.71489795918365</c:v>
                </c:pt>
                <c:pt idx="175">
                  <c:v>203.71489795918365</c:v>
                </c:pt>
                <c:pt idx="176">
                  <c:v>204.76632653061219</c:v>
                </c:pt>
                <c:pt idx="177">
                  <c:v>205.99346938775503</c:v>
                </c:pt>
                <c:pt idx="178">
                  <c:v>207.19653061224486</c:v>
                </c:pt>
                <c:pt idx="179">
                  <c:v>208.53448979591835</c:v>
                </c:pt>
                <c:pt idx="180">
                  <c:v>209.67020408163262</c:v>
                </c:pt>
                <c:pt idx="181">
                  <c:v>210.83265306122448</c:v>
                </c:pt>
                <c:pt idx="182">
                  <c:v>212.05653061224484</c:v>
                </c:pt>
                <c:pt idx="183">
                  <c:v>213.07877551020403</c:v>
                </c:pt>
                <c:pt idx="184">
                  <c:v>214.05755102040808</c:v>
                </c:pt>
                <c:pt idx="185">
                  <c:v>214.35693877551017</c:v>
                </c:pt>
                <c:pt idx="186">
                  <c:v>214.76040816326523</c:v>
                </c:pt>
                <c:pt idx="187">
                  <c:v>215.11632653061218</c:v>
                </c:pt>
                <c:pt idx="188">
                  <c:v>215.32408163265302</c:v>
                </c:pt>
                <c:pt idx="189">
                  <c:v>214.99999999999997</c:v>
                </c:pt>
                <c:pt idx="190">
                  <c:v>214.84408163265303</c:v>
                </c:pt>
                <c:pt idx="191">
                  <c:v>214.75142857142856</c:v>
                </c:pt>
                <c:pt idx="192">
                  <c:v>214.90979591836731</c:v>
                </c:pt>
                <c:pt idx="193">
                  <c:v>214.89673469387753</c:v>
                </c:pt>
                <c:pt idx="194">
                  <c:v>214.68163265306123</c:v>
                </c:pt>
                <c:pt idx="195">
                  <c:v>214.56693877551021</c:v>
                </c:pt>
                <c:pt idx="196">
                  <c:v>214.53795918367348</c:v>
                </c:pt>
                <c:pt idx="197">
                  <c:v>214.55673469387756</c:v>
                </c:pt>
                <c:pt idx="198">
                  <c:v>214.5044897959184</c:v>
                </c:pt>
                <c:pt idx="199">
                  <c:v>214.24265306122447</c:v>
                </c:pt>
                <c:pt idx="200">
                  <c:v>213.83387755102038</c:v>
                </c:pt>
                <c:pt idx="201">
                  <c:v>213.48489795918368</c:v>
                </c:pt>
                <c:pt idx="202">
                  <c:v>212.88224489795914</c:v>
                </c:pt>
                <c:pt idx="203">
                  <c:v>212.49448979591833</c:v>
                </c:pt>
                <c:pt idx="204">
                  <c:v>212.10510204081623</c:v>
                </c:pt>
                <c:pt idx="205">
                  <c:v>211.64673469387745</c:v>
                </c:pt>
                <c:pt idx="206">
                  <c:v>211.36469387755093</c:v>
                </c:pt>
                <c:pt idx="207">
                  <c:v>211.02183673469375</c:v>
                </c:pt>
                <c:pt idx="208">
                  <c:v>210.91918367346929</c:v>
                </c:pt>
                <c:pt idx="209">
                  <c:v>210.86183673469378</c:v>
                </c:pt>
                <c:pt idx="210">
                  <c:v>211.01040816326523</c:v>
                </c:pt>
                <c:pt idx="211">
                  <c:v>211.10244897959177</c:v>
                </c:pt>
                <c:pt idx="212">
                  <c:v>211.18163265306114</c:v>
                </c:pt>
                <c:pt idx="213">
                  <c:v>211.28530612244893</c:v>
                </c:pt>
                <c:pt idx="214">
                  <c:v>211.51061224489794</c:v>
                </c:pt>
                <c:pt idx="215">
                  <c:v>212.08591836734692</c:v>
                </c:pt>
                <c:pt idx="216">
                  <c:v>212.82122448979587</c:v>
                </c:pt>
                <c:pt idx="217">
                  <c:v>213.90122448979588</c:v>
                </c:pt>
                <c:pt idx="218">
                  <c:v>214.89999999999992</c:v>
                </c:pt>
                <c:pt idx="219">
                  <c:v>215.74122448979588</c:v>
                </c:pt>
                <c:pt idx="220">
                  <c:v>216.98408163265302</c:v>
                </c:pt>
                <c:pt idx="221">
                  <c:v>217.89367346938775</c:v>
                </c:pt>
                <c:pt idx="222">
                  <c:v>218.80836734693875</c:v>
                </c:pt>
                <c:pt idx="223">
                  <c:v>219.59163265306123</c:v>
                </c:pt>
                <c:pt idx="224">
                  <c:v>220.23367346938772</c:v>
                </c:pt>
                <c:pt idx="225">
                  <c:v>220.8955102040816</c:v>
                </c:pt>
                <c:pt idx="226">
                  <c:v>221.69122448979593</c:v>
                </c:pt>
                <c:pt idx="227">
                  <c:v>222.46244897959187</c:v>
                </c:pt>
                <c:pt idx="228">
                  <c:v>223.29489795918371</c:v>
                </c:pt>
                <c:pt idx="229">
                  <c:v>224.26653061224494</c:v>
                </c:pt>
                <c:pt idx="230">
                  <c:v>225.16285714285718</c:v>
                </c:pt>
                <c:pt idx="231">
                  <c:v>226.01020408163265</c:v>
                </c:pt>
                <c:pt idx="232">
                  <c:v>227.07214285714289</c:v>
                </c:pt>
                <c:pt idx="233">
                  <c:v>228.080306122449</c:v>
                </c:pt>
                <c:pt idx="234">
                  <c:v>229.0841836734694</c:v>
                </c:pt>
                <c:pt idx="235">
                  <c:v>230.16295918367348</c:v>
                </c:pt>
                <c:pt idx="236">
                  <c:v>231.3507142857143</c:v>
                </c:pt>
                <c:pt idx="237">
                  <c:v>232.4190816326531</c:v>
                </c:pt>
                <c:pt idx="238">
                  <c:v>233.62295918367346</c:v>
                </c:pt>
                <c:pt idx="239">
                  <c:v>234.7801020408163</c:v>
                </c:pt>
                <c:pt idx="240">
                  <c:v>235.80418367346937</c:v>
                </c:pt>
                <c:pt idx="241">
                  <c:v>236.63642857142852</c:v>
                </c:pt>
                <c:pt idx="242">
                  <c:v>237.31928571428568</c:v>
                </c:pt>
                <c:pt idx="243">
                  <c:v>237.8533673469388</c:v>
                </c:pt>
                <c:pt idx="244">
                  <c:v>238.34275510204083</c:v>
                </c:pt>
                <c:pt idx="245">
                  <c:v>238.7341836734694</c:v>
                </c:pt>
                <c:pt idx="246">
                  <c:v>239.2754081632653</c:v>
                </c:pt>
                <c:pt idx="247">
                  <c:v>239.9052040816326</c:v>
                </c:pt>
                <c:pt idx="248">
                  <c:v>240.54214285714284</c:v>
                </c:pt>
                <c:pt idx="249">
                  <c:v>240.91602040816321</c:v>
                </c:pt>
                <c:pt idx="250">
                  <c:v>241.33193877551017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77-4B00-8925-7849CF71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32271"/>
        <c:axId val="994633519"/>
      </c:scatterChart>
      <c:valAx>
        <c:axId val="9946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633519"/>
        <c:crosses val="autoZero"/>
        <c:crossBetween val="midCat"/>
      </c:valAx>
      <c:valAx>
        <c:axId val="9946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63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объема продаж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4'!$M$22:$M$32</c:f>
              <c:strCache>
                <c:ptCount val="11"/>
                <c:pt idx="0">
                  <c:v>33555</c:v>
                </c:pt>
                <c:pt idx="1">
                  <c:v>234387.4444</c:v>
                </c:pt>
                <c:pt idx="2">
                  <c:v>435219.8889</c:v>
                </c:pt>
                <c:pt idx="3">
                  <c:v>636052.3333</c:v>
                </c:pt>
                <c:pt idx="4">
                  <c:v>836884.7778</c:v>
                </c:pt>
                <c:pt idx="5">
                  <c:v>1037717.222</c:v>
                </c:pt>
                <c:pt idx="6">
                  <c:v>1238549.667</c:v>
                </c:pt>
                <c:pt idx="7">
                  <c:v>1439382.111</c:v>
                </c:pt>
                <c:pt idx="8">
                  <c:v>1640214.556</c:v>
                </c:pt>
                <c:pt idx="9">
                  <c:v>1841047</c:v>
                </c:pt>
                <c:pt idx="10">
                  <c:v>Еще</c:v>
                </c:pt>
              </c:strCache>
            </c:strRef>
          </c:cat>
          <c:val>
            <c:numRef>
              <c:f>'Зад. 4'!$N$22:$N$32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134</c:v>
                </c:pt>
                <c:pt idx="3">
                  <c:v>99</c:v>
                </c:pt>
                <c:pt idx="4">
                  <c:v>33</c:v>
                </c:pt>
                <c:pt idx="5">
                  <c:v>11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2-4FB7-870A-94EB099D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247199"/>
        <c:axId val="773250943"/>
      </c:barChart>
      <c:catAx>
        <c:axId val="77324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50943"/>
        <c:crosses val="autoZero"/>
        <c:auto val="1"/>
        <c:lblAlgn val="ctr"/>
        <c:lblOffset val="100"/>
        <c:noMultiLvlLbl val="0"/>
      </c:catAx>
      <c:valAx>
        <c:axId val="77325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47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доходности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4'!$Q$22:$Q$32</c:f>
              <c:strCache>
                <c:ptCount val="11"/>
                <c:pt idx="0">
                  <c:v>-0.034949435</c:v>
                </c:pt>
                <c:pt idx="1">
                  <c:v>-0.027055241</c:v>
                </c:pt>
                <c:pt idx="2">
                  <c:v>-0.019161047</c:v>
                </c:pt>
                <c:pt idx="3">
                  <c:v>-0.011266853</c:v>
                </c:pt>
                <c:pt idx="4">
                  <c:v>-0.003372659</c:v>
                </c:pt>
                <c:pt idx="5">
                  <c:v>0.004521535</c:v>
                </c:pt>
                <c:pt idx="6">
                  <c:v>0.012415729</c:v>
                </c:pt>
                <c:pt idx="7">
                  <c:v>0.020309922</c:v>
                </c:pt>
                <c:pt idx="8">
                  <c:v>0.028204116</c:v>
                </c:pt>
                <c:pt idx="9">
                  <c:v>0.03609831</c:v>
                </c:pt>
                <c:pt idx="10">
                  <c:v>Еще</c:v>
                </c:pt>
              </c:strCache>
            </c:strRef>
          </c:cat>
          <c:val>
            <c:numRef>
              <c:f>'Зад. 4'!$R$22:$R$32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23</c:v>
                </c:pt>
                <c:pt idx="3">
                  <c:v>27</c:v>
                </c:pt>
                <c:pt idx="4">
                  <c:v>67</c:v>
                </c:pt>
                <c:pt idx="5">
                  <c:v>66</c:v>
                </c:pt>
                <c:pt idx="6">
                  <c:v>59</c:v>
                </c:pt>
                <c:pt idx="7">
                  <c:v>27</c:v>
                </c:pt>
                <c:pt idx="8">
                  <c:v>22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E-47E4-9A8D-EA819537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251359"/>
        <c:axId val="773243039"/>
      </c:barChart>
      <c:catAx>
        <c:axId val="77325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43039"/>
        <c:crosses val="autoZero"/>
        <c:auto val="1"/>
        <c:lblAlgn val="ctr"/>
        <c:lblOffset val="100"/>
        <c:noMultiLvlLbl val="0"/>
      </c:catAx>
      <c:valAx>
        <c:axId val="77324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51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логодоходности</a:t>
            </a:r>
          </a:p>
        </c:rich>
      </c:tx>
      <c:layout>
        <c:manualLayout>
          <c:xMode val="edge"/>
          <c:yMode val="edge"/>
          <c:x val="0.27710930664916883"/>
          <c:y val="7.89743589743589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4'!$U$22:$U$32</c:f>
              <c:strCache>
                <c:ptCount val="11"/>
                <c:pt idx="0">
                  <c:v>-0.03557478</c:v>
                </c:pt>
                <c:pt idx="1">
                  <c:v>-0.027680586</c:v>
                </c:pt>
                <c:pt idx="2">
                  <c:v>-0.019786392</c:v>
                </c:pt>
                <c:pt idx="3">
                  <c:v>-0.011892198</c:v>
                </c:pt>
                <c:pt idx="4">
                  <c:v>-0.003998004</c:v>
                </c:pt>
                <c:pt idx="5">
                  <c:v>0.00389619</c:v>
                </c:pt>
                <c:pt idx="6">
                  <c:v>0.011790384</c:v>
                </c:pt>
                <c:pt idx="7">
                  <c:v>0.019684577</c:v>
                </c:pt>
                <c:pt idx="8">
                  <c:v>0.027578771</c:v>
                </c:pt>
                <c:pt idx="9">
                  <c:v>0.035472965</c:v>
                </c:pt>
                <c:pt idx="10">
                  <c:v>Еще</c:v>
                </c:pt>
              </c:strCache>
            </c:strRef>
          </c:cat>
          <c:val>
            <c:numRef>
              <c:f>'Зад. 4'!$V$22:$V$32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22</c:v>
                </c:pt>
                <c:pt idx="3">
                  <c:v>26</c:v>
                </c:pt>
                <c:pt idx="4">
                  <c:v>63</c:v>
                </c:pt>
                <c:pt idx="5">
                  <c:v>69</c:v>
                </c:pt>
                <c:pt idx="6">
                  <c:v>59</c:v>
                </c:pt>
                <c:pt idx="7">
                  <c:v>27</c:v>
                </c:pt>
                <c:pt idx="8">
                  <c:v>25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3BE-B984-64F68B0A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198591"/>
        <c:axId val="747197759"/>
      </c:barChart>
      <c:catAx>
        <c:axId val="74719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7759"/>
        <c:crosses val="autoZero"/>
        <c:auto val="1"/>
        <c:lblAlgn val="ctr"/>
        <c:lblOffset val="100"/>
        <c:noMultiLvlLbl val="0"/>
      </c:catAx>
      <c:valAx>
        <c:axId val="74719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8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цены закрытия</a:t>
            </a:r>
          </a:p>
        </c:rich>
      </c:tx>
      <c:layout>
        <c:manualLayout>
          <c:xMode val="edge"/>
          <c:yMode val="edge"/>
          <c:x val="0.315013779527559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'Зад. 5'!$B$2:$B$301</c:f>
              <c:numCache>
                <c:formatCode>General</c:formatCode>
                <c:ptCount val="30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01-42A1-859A-51DE7865CB2F}"/>
            </c:ext>
          </c:extLst>
        </c:ser>
        <c:ser>
          <c:idx val="1"/>
          <c:order val="1"/>
          <c:tx>
            <c:v>ассиметрия</c:v>
          </c:tx>
          <c:spPr>
            <a:ln w="508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762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1-42A1-859A-51DE7865CB2F}"/>
              </c:ext>
            </c:extLst>
          </c:dPt>
          <c:val>
            <c:numRef>
              <c:f>'Зад. 5'!$J$2</c:f>
              <c:numCache>
                <c:formatCode>General</c:formatCode>
                <c:ptCount val="1"/>
                <c:pt idx="0">
                  <c:v>0.80014703733844861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1-42A1-859A-51DE7865CB2F}"/>
            </c:ext>
          </c:extLst>
        </c:ser>
        <c:ser>
          <c:idx val="2"/>
          <c:order val="2"/>
          <c:tx>
            <c:v>эксцесс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'Зад. 5'!$J$3</c:f>
              <c:numCache>
                <c:formatCode>General</c:formatCode>
                <c:ptCount val="1"/>
                <c:pt idx="0">
                  <c:v>-4.2803390159962706E-2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01-42A1-859A-51DE7865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368767"/>
        <c:axId val="752369599"/>
      </c:lineChart>
      <c:catAx>
        <c:axId val="75236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369599"/>
        <c:crosses val="autoZero"/>
        <c:auto val="1"/>
        <c:lblAlgn val="ctr"/>
        <c:lblOffset val="100"/>
        <c:noMultiLvlLbl val="0"/>
      </c:catAx>
      <c:valAx>
        <c:axId val="7523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3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'Зад. 5'!$C$1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'Зад. 5'!$C$2:$C$301</c:f>
              <c:numCache>
                <c:formatCode>General</c:formatCode>
                <c:ptCount val="300"/>
                <c:pt idx="0">
                  <c:v>237719</c:v>
                </c:pt>
                <c:pt idx="1">
                  <c:v>174620</c:v>
                </c:pt>
                <c:pt idx="2">
                  <c:v>246924</c:v>
                </c:pt>
                <c:pt idx="3">
                  <c:v>484959</c:v>
                </c:pt>
                <c:pt idx="4">
                  <c:v>429560</c:v>
                </c:pt>
                <c:pt idx="5">
                  <c:v>398144</c:v>
                </c:pt>
                <c:pt idx="6">
                  <c:v>423046</c:v>
                </c:pt>
                <c:pt idx="7">
                  <c:v>241626</c:v>
                </c:pt>
                <c:pt idx="8">
                  <c:v>326662</c:v>
                </c:pt>
                <c:pt idx="9">
                  <c:v>195431</c:v>
                </c:pt>
                <c:pt idx="10">
                  <c:v>207272</c:v>
                </c:pt>
                <c:pt idx="11">
                  <c:v>651916</c:v>
                </c:pt>
                <c:pt idx="12">
                  <c:v>868026</c:v>
                </c:pt>
                <c:pt idx="13">
                  <c:v>796352</c:v>
                </c:pt>
                <c:pt idx="14">
                  <c:v>438430</c:v>
                </c:pt>
                <c:pt idx="15">
                  <c:v>1057048</c:v>
                </c:pt>
                <c:pt idx="16">
                  <c:v>360748</c:v>
                </c:pt>
                <c:pt idx="17">
                  <c:v>278400</c:v>
                </c:pt>
                <c:pt idx="18">
                  <c:v>592295</c:v>
                </c:pt>
                <c:pt idx="19">
                  <c:v>449458</c:v>
                </c:pt>
                <c:pt idx="20">
                  <c:v>389884</c:v>
                </c:pt>
                <c:pt idx="21">
                  <c:v>191145</c:v>
                </c:pt>
                <c:pt idx="22">
                  <c:v>193400</c:v>
                </c:pt>
                <c:pt idx="23">
                  <c:v>381196</c:v>
                </c:pt>
                <c:pt idx="24">
                  <c:v>334558</c:v>
                </c:pt>
                <c:pt idx="25">
                  <c:v>286872</c:v>
                </c:pt>
                <c:pt idx="26">
                  <c:v>218020</c:v>
                </c:pt>
                <c:pt idx="27">
                  <c:v>226872</c:v>
                </c:pt>
                <c:pt idx="28">
                  <c:v>207896</c:v>
                </c:pt>
                <c:pt idx="29">
                  <c:v>120334</c:v>
                </c:pt>
                <c:pt idx="30">
                  <c:v>226897</c:v>
                </c:pt>
                <c:pt idx="31">
                  <c:v>141048</c:v>
                </c:pt>
                <c:pt idx="32">
                  <c:v>245977</c:v>
                </c:pt>
                <c:pt idx="33">
                  <c:v>301818</c:v>
                </c:pt>
                <c:pt idx="34">
                  <c:v>303917</c:v>
                </c:pt>
                <c:pt idx="35">
                  <c:v>518162</c:v>
                </c:pt>
                <c:pt idx="36">
                  <c:v>765401</c:v>
                </c:pt>
                <c:pt idx="37">
                  <c:v>475004</c:v>
                </c:pt>
                <c:pt idx="38">
                  <c:v>336638</c:v>
                </c:pt>
                <c:pt idx="39">
                  <c:v>344554</c:v>
                </c:pt>
                <c:pt idx="40">
                  <c:v>764184</c:v>
                </c:pt>
                <c:pt idx="41">
                  <c:v>577963</c:v>
                </c:pt>
                <c:pt idx="42">
                  <c:v>2564785</c:v>
                </c:pt>
                <c:pt idx="43">
                  <c:v>2066256</c:v>
                </c:pt>
                <c:pt idx="44">
                  <c:v>1611300</c:v>
                </c:pt>
                <c:pt idx="45">
                  <c:v>940568</c:v>
                </c:pt>
                <c:pt idx="46">
                  <c:v>1466025</c:v>
                </c:pt>
                <c:pt idx="47">
                  <c:v>1497240</c:v>
                </c:pt>
                <c:pt idx="48">
                  <c:v>2473059</c:v>
                </c:pt>
                <c:pt idx="49">
                  <c:v>1570538</c:v>
                </c:pt>
                <c:pt idx="50">
                  <c:v>1620433</c:v>
                </c:pt>
                <c:pt idx="51">
                  <c:v>931140</c:v>
                </c:pt>
                <c:pt idx="52">
                  <c:v>1289529</c:v>
                </c:pt>
                <c:pt idx="53">
                  <c:v>1530787</c:v>
                </c:pt>
                <c:pt idx="54">
                  <c:v>877200</c:v>
                </c:pt>
                <c:pt idx="55">
                  <c:v>897830</c:v>
                </c:pt>
                <c:pt idx="56">
                  <c:v>1376478</c:v>
                </c:pt>
                <c:pt idx="57">
                  <c:v>1310047</c:v>
                </c:pt>
                <c:pt idx="58">
                  <c:v>1328312</c:v>
                </c:pt>
                <c:pt idx="59">
                  <c:v>932428</c:v>
                </c:pt>
                <c:pt idx="60">
                  <c:v>1636614</c:v>
                </c:pt>
                <c:pt idx="61">
                  <c:v>1102204</c:v>
                </c:pt>
                <c:pt idx="62">
                  <c:v>994944</c:v>
                </c:pt>
                <c:pt idx="63">
                  <c:v>991222</c:v>
                </c:pt>
                <c:pt idx="64">
                  <c:v>1153026</c:v>
                </c:pt>
                <c:pt idx="65">
                  <c:v>994385</c:v>
                </c:pt>
                <c:pt idx="66">
                  <c:v>754266</c:v>
                </c:pt>
                <c:pt idx="67">
                  <c:v>727070</c:v>
                </c:pt>
                <c:pt idx="68">
                  <c:v>1148378</c:v>
                </c:pt>
                <c:pt idx="69">
                  <c:v>1607276</c:v>
                </c:pt>
                <c:pt idx="70">
                  <c:v>1246416</c:v>
                </c:pt>
                <c:pt idx="71">
                  <c:v>1627077</c:v>
                </c:pt>
                <c:pt idx="72">
                  <c:v>1012029</c:v>
                </c:pt>
                <c:pt idx="73">
                  <c:v>2255654</c:v>
                </c:pt>
                <c:pt idx="74">
                  <c:v>1105088</c:v>
                </c:pt>
                <c:pt idx="75">
                  <c:v>1472238</c:v>
                </c:pt>
                <c:pt idx="76">
                  <c:v>1775064</c:v>
                </c:pt>
                <c:pt idx="77">
                  <c:v>1925483</c:v>
                </c:pt>
                <c:pt idx="78">
                  <c:v>2229697</c:v>
                </c:pt>
                <c:pt idx="79">
                  <c:v>580585</c:v>
                </c:pt>
                <c:pt idx="80">
                  <c:v>536487</c:v>
                </c:pt>
                <c:pt idx="81">
                  <c:v>1759264</c:v>
                </c:pt>
                <c:pt idx="82">
                  <c:v>1221531</c:v>
                </c:pt>
                <c:pt idx="83">
                  <c:v>1692457</c:v>
                </c:pt>
                <c:pt idx="84">
                  <c:v>1162851</c:v>
                </c:pt>
                <c:pt idx="85">
                  <c:v>994003</c:v>
                </c:pt>
                <c:pt idx="86">
                  <c:v>768076</c:v>
                </c:pt>
                <c:pt idx="87">
                  <c:v>1089460</c:v>
                </c:pt>
                <c:pt idx="88">
                  <c:v>1129960</c:v>
                </c:pt>
                <c:pt idx="89">
                  <c:v>644452</c:v>
                </c:pt>
                <c:pt idx="90">
                  <c:v>755093</c:v>
                </c:pt>
                <c:pt idx="91">
                  <c:v>1141127</c:v>
                </c:pt>
                <c:pt idx="92">
                  <c:v>857176</c:v>
                </c:pt>
                <c:pt idx="93">
                  <c:v>1053810</c:v>
                </c:pt>
                <c:pt idx="94">
                  <c:v>1006998</c:v>
                </c:pt>
                <c:pt idx="95">
                  <c:v>747130</c:v>
                </c:pt>
                <c:pt idx="96">
                  <c:v>610135</c:v>
                </c:pt>
                <c:pt idx="97">
                  <c:v>871616</c:v>
                </c:pt>
                <c:pt idx="98">
                  <c:v>765015</c:v>
                </c:pt>
                <c:pt idx="99">
                  <c:v>612332</c:v>
                </c:pt>
                <c:pt idx="100">
                  <c:v>547796</c:v>
                </c:pt>
                <c:pt idx="101">
                  <c:v>769084</c:v>
                </c:pt>
                <c:pt idx="102">
                  <c:v>788795</c:v>
                </c:pt>
                <c:pt idx="103">
                  <c:v>1029465</c:v>
                </c:pt>
                <c:pt idx="104">
                  <c:v>1006878</c:v>
                </c:pt>
                <c:pt idx="105">
                  <c:v>757746</c:v>
                </c:pt>
                <c:pt idx="106">
                  <c:v>457958</c:v>
                </c:pt>
                <c:pt idx="107">
                  <c:v>991696</c:v>
                </c:pt>
                <c:pt idx="108">
                  <c:v>658621</c:v>
                </c:pt>
                <c:pt idx="109">
                  <c:v>619863</c:v>
                </c:pt>
                <c:pt idx="110">
                  <c:v>700014</c:v>
                </c:pt>
                <c:pt idx="111">
                  <c:v>507640</c:v>
                </c:pt>
                <c:pt idx="112">
                  <c:v>398437</c:v>
                </c:pt>
                <c:pt idx="113">
                  <c:v>916232</c:v>
                </c:pt>
                <c:pt idx="114">
                  <c:v>624801</c:v>
                </c:pt>
                <c:pt idx="115">
                  <c:v>673601</c:v>
                </c:pt>
                <c:pt idx="116">
                  <c:v>756029</c:v>
                </c:pt>
                <c:pt idx="117">
                  <c:v>654637</c:v>
                </c:pt>
                <c:pt idx="118">
                  <c:v>958412</c:v>
                </c:pt>
                <c:pt idx="119">
                  <c:v>563845</c:v>
                </c:pt>
                <c:pt idx="120">
                  <c:v>383286</c:v>
                </c:pt>
                <c:pt idx="121">
                  <c:v>934116</c:v>
                </c:pt>
                <c:pt idx="122">
                  <c:v>1185968</c:v>
                </c:pt>
                <c:pt idx="123">
                  <c:v>751578</c:v>
                </c:pt>
                <c:pt idx="124">
                  <c:v>450342</c:v>
                </c:pt>
                <c:pt idx="125">
                  <c:v>507668</c:v>
                </c:pt>
                <c:pt idx="126">
                  <c:v>628553</c:v>
                </c:pt>
                <c:pt idx="127">
                  <c:v>534590</c:v>
                </c:pt>
                <c:pt idx="128">
                  <c:v>509673</c:v>
                </c:pt>
                <c:pt idx="129">
                  <c:v>413023</c:v>
                </c:pt>
                <c:pt idx="130">
                  <c:v>391161</c:v>
                </c:pt>
                <c:pt idx="131">
                  <c:v>952355</c:v>
                </c:pt>
                <c:pt idx="132">
                  <c:v>665550</c:v>
                </c:pt>
                <c:pt idx="133">
                  <c:v>394760</c:v>
                </c:pt>
                <c:pt idx="134">
                  <c:v>730264</c:v>
                </c:pt>
                <c:pt idx="135">
                  <c:v>465200</c:v>
                </c:pt>
                <c:pt idx="136">
                  <c:v>385464</c:v>
                </c:pt>
                <c:pt idx="137">
                  <c:v>390439</c:v>
                </c:pt>
                <c:pt idx="138">
                  <c:v>346036</c:v>
                </c:pt>
                <c:pt idx="139">
                  <c:v>741461</c:v>
                </c:pt>
                <c:pt idx="140">
                  <c:v>540220</c:v>
                </c:pt>
                <c:pt idx="141">
                  <c:v>489923</c:v>
                </c:pt>
                <c:pt idx="142">
                  <c:v>357251</c:v>
                </c:pt>
                <c:pt idx="143">
                  <c:v>331828</c:v>
                </c:pt>
                <c:pt idx="144">
                  <c:v>430354</c:v>
                </c:pt>
                <c:pt idx="145">
                  <c:v>468854</c:v>
                </c:pt>
                <c:pt idx="146">
                  <c:v>430937</c:v>
                </c:pt>
                <c:pt idx="147">
                  <c:v>634194</c:v>
                </c:pt>
                <c:pt idx="148">
                  <c:v>424337</c:v>
                </c:pt>
                <c:pt idx="149">
                  <c:v>480248</c:v>
                </c:pt>
                <c:pt idx="150">
                  <c:v>551858</c:v>
                </c:pt>
                <c:pt idx="151">
                  <c:v>440468</c:v>
                </c:pt>
                <c:pt idx="152">
                  <c:v>456574</c:v>
                </c:pt>
                <c:pt idx="153">
                  <c:v>575144</c:v>
                </c:pt>
                <c:pt idx="154">
                  <c:v>856937</c:v>
                </c:pt>
                <c:pt idx="155">
                  <c:v>458909</c:v>
                </c:pt>
                <c:pt idx="156">
                  <c:v>774507</c:v>
                </c:pt>
                <c:pt idx="157">
                  <c:v>531958</c:v>
                </c:pt>
                <c:pt idx="158">
                  <c:v>710871</c:v>
                </c:pt>
                <c:pt idx="159">
                  <c:v>354977</c:v>
                </c:pt>
                <c:pt idx="160">
                  <c:v>944628</c:v>
                </c:pt>
                <c:pt idx="161">
                  <c:v>488879</c:v>
                </c:pt>
                <c:pt idx="162">
                  <c:v>475434</c:v>
                </c:pt>
                <c:pt idx="163">
                  <c:v>418354</c:v>
                </c:pt>
                <c:pt idx="164">
                  <c:v>240694</c:v>
                </c:pt>
                <c:pt idx="165">
                  <c:v>318395</c:v>
                </c:pt>
                <c:pt idx="166">
                  <c:v>201149</c:v>
                </c:pt>
                <c:pt idx="167">
                  <c:v>395276</c:v>
                </c:pt>
                <c:pt idx="168">
                  <c:v>704989</c:v>
                </c:pt>
                <c:pt idx="169">
                  <c:v>320039</c:v>
                </c:pt>
                <c:pt idx="170">
                  <c:v>304577</c:v>
                </c:pt>
                <c:pt idx="171">
                  <c:v>264399</c:v>
                </c:pt>
                <c:pt idx="172">
                  <c:v>356691</c:v>
                </c:pt>
                <c:pt idx="173">
                  <c:v>344580</c:v>
                </c:pt>
                <c:pt idx="174">
                  <c:v>399543</c:v>
                </c:pt>
                <c:pt idx="175">
                  <c:v>475173</c:v>
                </c:pt>
                <c:pt idx="176">
                  <c:v>573110</c:v>
                </c:pt>
                <c:pt idx="177">
                  <c:v>392869</c:v>
                </c:pt>
                <c:pt idx="178">
                  <c:v>588304</c:v>
                </c:pt>
                <c:pt idx="179">
                  <c:v>354756</c:v>
                </c:pt>
                <c:pt idx="180">
                  <c:v>347477</c:v>
                </c:pt>
                <c:pt idx="181">
                  <c:v>329791</c:v>
                </c:pt>
                <c:pt idx="182">
                  <c:v>432931</c:v>
                </c:pt>
                <c:pt idx="183">
                  <c:v>345439</c:v>
                </c:pt>
                <c:pt idx="184">
                  <c:v>982820</c:v>
                </c:pt>
                <c:pt idx="185">
                  <c:v>678589</c:v>
                </c:pt>
                <c:pt idx="186">
                  <c:v>534297</c:v>
                </c:pt>
                <c:pt idx="187">
                  <c:v>533611</c:v>
                </c:pt>
                <c:pt idx="188">
                  <c:v>722605</c:v>
                </c:pt>
                <c:pt idx="189">
                  <c:v>1025965</c:v>
                </c:pt>
                <c:pt idx="190">
                  <c:v>617800</c:v>
                </c:pt>
                <c:pt idx="191">
                  <c:v>451017</c:v>
                </c:pt>
                <c:pt idx="192">
                  <c:v>535551</c:v>
                </c:pt>
                <c:pt idx="193">
                  <c:v>577873</c:v>
                </c:pt>
                <c:pt idx="194">
                  <c:v>343516</c:v>
                </c:pt>
                <c:pt idx="195">
                  <c:v>236434</c:v>
                </c:pt>
                <c:pt idx="196">
                  <c:v>336850</c:v>
                </c:pt>
                <c:pt idx="197">
                  <c:v>412546</c:v>
                </c:pt>
                <c:pt idx="198">
                  <c:v>743943</c:v>
                </c:pt>
                <c:pt idx="199">
                  <c:v>1380549</c:v>
                </c:pt>
                <c:pt idx="200">
                  <c:v>820506</c:v>
                </c:pt>
                <c:pt idx="201">
                  <c:v>765350</c:v>
                </c:pt>
                <c:pt idx="202">
                  <c:v>457962</c:v>
                </c:pt>
                <c:pt idx="203">
                  <c:v>533279</c:v>
                </c:pt>
                <c:pt idx="204">
                  <c:v>435904</c:v>
                </c:pt>
                <c:pt idx="205">
                  <c:v>501656</c:v>
                </c:pt>
                <c:pt idx="206">
                  <c:v>416300</c:v>
                </c:pt>
                <c:pt idx="207">
                  <c:v>469853</c:v>
                </c:pt>
                <c:pt idx="208">
                  <c:v>525845</c:v>
                </c:pt>
                <c:pt idx="209">
                  <c:v>504032</c:v>
                </c:pt>
                <c:pt idx="210">
                  <c:v>454797</c:v>
                </c:pt>
                <c:pt idx="211">
                  <c:v>459189</c:v>
                </c:pt>
                <c:pt idx="212">
                  <c:v>291092</c:v>
                </c:pt>
                <c:pt idx="213">
                  <c:v>351640</c:v>
                </c:pt>
                <c:pt idx="214">
                  <c:v>203276</c:v>
                </c:pt>
                <c:pt idx="215">
                  <c:v>187347</c:v>
                </c:pt>
                <c:pt idx="216">
                  <c:v>364059</c:v>
                </c:pt>
                <c:pt idx="217">
                  <c:v>237222</c:v>
                </c:pt>
                <c:pt idx="218">
                  <c:v>263248</c:v>
                </c:pt>
                <c:pt idx="219">
                  <c:v>575816</c:v>
                </c:pt>
                <c:pt idx="220">
                  <c:v>502666</c:v>
                </c:pt>
                <c:pt idx="221">
                  <c:v>416423</c:v>
                </c:pt>
                <c:pt idx="222">
                  <c:v>484243</c:v>
                </c:pt>
                <c:pt idx="223">
                  <c:v>437171</c:v>
                </c:pt>
                <c:pt idx="224">
                  <c:v>541389</c:v>
                </c:pt>
                <c:pt idx="225">
                  <c:v>455313</c:v>
                </c:pt>
                <c:pt idx="226">
                  <c:v>286754</c:v>
                </c:pt>
                <c:pt idx="227">
                  <c:v>440834</c:v>
                </c:pt>
                <c:pt idx="228">
                  <c:v>363862</c:v>
                </c:pt>
                <c:pt idx="229">
                  <c:v>433010</c:v>
                </c:pt>
                <c:pt idx="230">
                  <c:v>362864</c:v>
                </c:pt>
                <c:pt idx="231">
                  <c:v>385064</c:v>
                </c:pt>
                <c:pt idx="232">
                  <c:v>381819</c:v>
                </c:pt>
                <c:pt idx="233">
                  <c:v>361556</c:v>
                </c:pt>
                <c:pt idx="234">
                  <c:v>294044</c:v>
                </c:pt>
                <c:pt idx="235">
                  <c:v>644232</c:v>
                </c:pt>
                <c:pt idx="236">
                  <c:v>368493</c:v>
                </c:pt>
                <c:pt idx="237">
                  <c:v>446903</c:v>
                </c:pt>
                <c:pt idx="238">
                  <c:v>332544</c:v>
                </c:pt>
                <c:pt idx="239">
                  <c:v>410697</c:v>
                </c:pt>
                <c:pt idx="240">
                  <c:v>534985</c:v>
                </c:pt>
                <c:pt idx="241">
                  <c:v>567266</c:v>
                </c:pt>
                <c:pt idx="242">
                  <c:v>366140</c:v>
                </c:pt>
                <c:pt idx="243">
                  <c:v>481712</c:v>
                </c:pt>
                <c:pt idx="244">
                  <c:v>566362</c:v>
                </c:pt>
                <c:pt idx="245">
                  <c:v>425525</c:v>
                </c:pt>
                <c:pt idx="246">
                  <c:v>294068</c:v>
                </c:pt>
                <c:pt idx="247">
                  <c:v>239497</c:v>
                </c:pt>
                <c:pt idx="248">
                  <c:v>357801</c:v>
                </c:pt>
                <c:pt idx="249">
                  <c:v>347059</c:v>
                </c:pt>
                <c:pt idx="250">
                  <c:v>373508</c:v>
                </c:pt>
                <c:pt idx="251">
                  <c:v>584333</c:v>
                </c:pt>
                <c:pt idx="252">
                  <c:v>802162</c:v>
                </c:pt>
                <c:pt idx="253">
                  <c:v>714151</c:v>
                </c:pt>
                <c:pt idx="254">
                  <c:v>762121</c:v>
                </c:pt>
                <c:pt idx="255">
                  <c:v>496110</c:v>
                </c:pt>
                <c:pt idx="256">
                  <c:v>578514</c:v>
                </c:pt>
                <c:pt idx="257">
                  <c:v>390542</c:v>
                </c:pt>
                <c:pt idx="258">
                  <c:v>1046654</c:v>
                </c:pt>
                <c:pt idx="259">
                  <c:v>892105</c:v>
                </c:pt>
                <c:pt idx="260">
                  <c:v>578678</c:v>
                </c:pt>
                <c:pt idx="261">
                  <c:v>406937</c:v>
                </c:pt>
                <c:pt idx="262">
                  <c:v>633643</c:v>
                </c:pt>
                <c:pt idx="263">
                  <c:v>1014390</c:v>
                </c:pt>
                <c:pt idx="264">
                  <c:v>920620</c:v>
                </c:pt>
                <c:pt idx="265">
                  <c:v>1244789</c:v>
                </c:pt>
                <c:pt idx="266">
                  <c:v>910391</c:v>
                </c:pt>
                <c:pt idx="267">
                  <c:v>844073</c:v>
                </c:pt>
                <c:pt idx="268">
                  <c:v>665012</c:v>
                </c:pt>
                <c:pt idx="269">
                  <c:v>806261</c:v>
                </c:pt>
                <c:pt idx="270">
                  <c:v>466629</c:v>
                </c:pt>
                <c:pt idx="271">
                  <c:v>359384</c:v>
                </c:pt>
                <c:pt idx="272">
                  <c:v>580309</c:v>
                </c:pt>
                <c:pt idx="273">
                  <c:v>558175</c:v>
                </c:pt>
                <c:pt idx="274">
                  <c:v>787948</c:v>
                </c:pt>
                <c:pt idx="275">
                  <c:v>532277</c:v>
                </c:pt>
                <c:pt idx="276">
                  <c:v>465862</c:v>
                </c:pt>
                <c:pt idx="277">
                  <c:v>244569</c:v>
                </c:pt>
                <c:pt idx="278">
                  <c:v>499191</c:v>
                </c:pt>
                <c:pt idx="279">
                  <c:v>343568</c:v>
                </c:pt>
                <c:pt idx="280">
                  <c:v>406846</c:v>
                </c:pt>
                <c:pt idx="281">
                  <c:v>311927</c:v>
                </c:pt>
                <c:pt idx="282">
                  <c:v>251218</c:v>
                </c:pt>
                <c:pt idx="283">
                  <c:v>296448</c:v>
                </c:pt>
                <c:pt idx="284">
                  <c:v>402282</c:v>
                </c:pt>
                <c:pt idx="285">
                  <c:v>273519</c:v>
                </c:pt>
                <c:pt idx="286">
                  <c:v>495213</c:v>
                </c:pt>
                <c:pt idx="287">
                  <c:v>473471</c:v>
                </c:pt>
                <c:pt idx="288">
                  <c:v>279863</c:v>
                </c:pt>
                <c:pt idx="289">
                  <c:v>403560</c:v>
                </c:pt>
                <c:pt idx="290">
                  <c:v>284673</c:v>
                </c:pt>
                <c:pt idx="291">
                  <c:v>585451</c:v>
                </c:pt>
                <c:pt idx="292">
                  <c:v>408877</c:v>
                </c:pt>
                <c:pt idx="293">
                  <c:v>452519</c:v>
                </c:pt>
                <c:pt idx="294">
                  <c:v>502121</c:v>
                </c:pt>
                <c:pt idx="295">
                  <c:v>343012</c:v>
                </c:pt>
                <c:pt idx="296">
                  <c:v>322450</c:v>
                </c:pt>
                <c:pt idx="297">
                  <c:v>550422</c:v>
                </c:pt>
                <c:pt idx="298">
                  <c:v>386768</c:v>
                </c:pt>
                <c:pt idx="299">
                  <c:v>403201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5-4EDD-886F-B019E9183175}"/>
            </c:ext>
          </c:extLst>
        </c:ser>
        <c:ser>
          <c:idx val="1"/>
          <c:order val="1"/>
          <c:tx>
            <c:strRef>
              <c:f>'Зад. 5'!$Q$2</c:f>
              <c:strCache>
                <c:ptCount val="1"/>
                <c:pt idx="0">
                  <c:v>ассиметрия</c:v>
                </c:pt>
              </c:strCache>
            </c:strRef>
          </c:tx>
          <c:spPr>
            <a:ln w="1936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'Зад. 5'!$R$2</c:f>
              <c:numCache>
                <c:formatCode>General</c:formatCode>
                <c:ptCount val="1"/>
                <c:pt idx="0">
                  <c:v>1.8592221326196883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5-4EDD-886F-B019E9183175}"/>
            </c:ext>
          </c:extLst>
        </c:ser>
        <c:ser>
          <c:idx val="2"/>
          <c:order val="2"/>
          <c:tx>
            <c:strRef>
              <c:f>'Зад. 5'!$Q$3</c:f>
              <c:strCache>
                <c:ptCount val="1"/>
                <c:pt idx="0">
                  <c:v>эксцесс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1111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885-4EDD-886F-B019E9183175}"/>
              </c:ext>
            </c:extLst>
          </c:dPt>
          <c:val>
            <c:numRef>
              <c:f>'Зад. 5'!$R$3</c:f>
              <c:numCache>
                <c:formatCode>General</c:formatCode>
                <c:ptCount val="1"/>
                <c:pt idx="0">
                  <c:v>4.1971440434248191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5-4EDD-886F-B019E918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43775"/>
        <c:axId val="1013335871"/>
      </c:lineChart>
      <c:catAx>
        <c:axId val="101334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335871"/>
        <c:crosses val="autoZero"/>
        <c:auto val="1"/>
        <c:lblAlgn val="ctr"/>
        <c:lblOffset val="100"/>
        <c:noMultiLvlLbl val="0"/>
      </c:catAx>
      <c:valAx>
        <c:axId val="10133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3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цен закрытия</a:t>
            </a:r>
            <a:r>
              <a:rPr lang="ru-RU" baseline="0"/>
              <a:t> по отношению к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00"/>
                <c:pt idx="0">
                  <c:v>2/1/2020</c:v>
                </c:pt>
                <c:pt idx="1">
                  <c:v>3/1/2020</c:v>
                </c:pt>
                <c:pt idx="2">
                  <c:v>6/1/2020</c:v>
                </c:pt>
                <c:pt idx="3">
                  <c:v>7/1/2020</c:v>
                </c:pt>
                <c:pt idx="4">
                  <c:v>8/1/2020</c:v>
                </c:pt>
                <c:pt idx="5">
                  <c:v>9/1/2020</c:v>
                </c:pt>
                <c:pt idx="6">
                  <c:v>10/1/2020</c:v>
                </c:pt>
                <c:pt idx="7">
                  <c:v>13/01/20</c:v>
                </c:pt>
                <c:pt idx="8">
                  <c:v>14/01/20</c:v>
                </c:pt>
                <c:pt idx="9">
                  <c:v>15/01/20</c:v>
                </c:pt>
                <c:pt idx="10">
                  <c:v>16/01/20</c:v>
                </c:pt>
                <c:pt idx="11">
                  <c:v>17/01/20</c:v>
                </c:pt>
                <c:pt idx="12">
                  <c:v>21/01/20</c:v>
                </c:pt>
                <c:pt idx="13">
                  <c:v>22/01/20</c:v>
                </c:pt>
                <c:pt idx="14">
                  <c:v>23/01/20</c:v>
                </c:pt>
                <c:pt idx="15">
                  <c:v>24/01/20</c:v>
                </c:pt>
                <c:pt idx="16">
                  <c:v>27/01/20</c:v>
                </c:pt>
                <c:pt idx="17">
                  <c:v>28/01/20</c:v>
                </c:pt>
                <c:pt idx="18">
                  <c:v>29/01/20</c:v>
                </c:pt>
                <c:pt idx="19">
                  <c:v>30/01/20</c:v>
                </c:pt>
                <c:pt idx="20">
                  <c:v>31/01/20</c:v>
                </c:pt>
                <c:pt idx="21">
                  <c:v>3/2/2020</c:v>
                </c:pt>
                <c:pt idx="22">
                  <c:v>4/2/2020</c:v>
                </c:pt>
                <c:pt idx="23">
                  <c:v>5/2/2020</c:v>
                </c:pt>
                <c:pt idx="24">
                  <c:v>7/2/2020</c:v>
                </c:pt>
                <c:pt idx="25">
                  <c:v>10/2/2020</c:v>
                </c:pt>
                <c:pt idx="26">
                  <c:v>11/2/2020</c:v>
                </c:pt>
                <c:pt idx="27">
                  <c:v>12/2/2020</c:v>
                </c:pt>
                <c:pt idx="28">
                  <c:v>14/02/20</c:v>
                </c:pt>
                <c:pt idx="29">
                  <c:v>18/02/20</c:v>
                </c:pt>
                <c:pt idx="30">
                  <c:v>19/02/20</c:v>
                </c:pt>
                <c:pt idx="31">
                  <c:v>20/02/20</c:v>
                </c:pt>
                <c:pt idx="32">
                  <c:v>21/02/20</c:v>
                </c:pt>
                <c:pt idx="33">
                  <c:v>24/02/20</c:v>
                </c:pt>
                <c:pt idx="34">
                  <c:v>26/02/20</c:v>
                </c:pt>
                <c:pt idx="35">
                  <c:v>27/02/20</c:v>
                </c:pt>
                <c:pt idx="36">
                  <c:v>28/02/20</c:v>
                </c:pt>
                <c:pt idx="37">
                  <c:v>2/3/2020</c:v>
                </c:pt>
                <c:pt idx="38">
                  <c:v>3/3/2020</c:v>
                </c:pt>
                <c:pt idx="39">
                  <c:v>4/3/2020</c:v>
                </c:pt>
                <c:pt idx="40">
                  <c:v>6/3/2020</c:v>
                </c:pt>
                <c:pt idx="41">
                  <c:v>10/3/2020</c:v>
                </c:pt>
                <c:pt idx="42">
                  <c:v>17/03/20</c:v>
                </c:pt>
                <c:pt idx="43">
                  <c:v>19/03/20</c:v>
                </c:pt>
                <c:pt idx="44">
                  <c:v>30/03/20</c:v>
                </c:pt>
                <c:pt idx="45">
                  <c:v>31/03/20</c:v>
                </c:pt>
                <c:pt idx="46">
                  <c:v>2/4/2020</c:v>
                </c:pt>
                <c:pt idx="47">
                  <c:v>3/4/2020</c:v>
                </c:pt>
                <c:pt idx="48">
                  <c:v>7/4/2020</c:v>
                </c:pt>
                <c:pt idx="49">
                  <c:v>8/4/2020</c:v>
                </c:pt>
                <c:pt idx="50">
                  <c:v>9/4/2020</c:v>
                </c:pt>
                <c:pt idx="51">
                  <c:v>13/04/20</c:v>
                </c:pt>
                <c:pt idx="52">
                  <c:v>14/04/20</c:v>
                </c:pt>
                <c:pt idx="53">
                  <c:v>15/04/20</c:v>
                </c:pt>
                <c:pt idx="54">
                  <c:v>22/04/20</c:v>
                </c:pt>
                <c:pt idx="55">
                  <c:v>23/04/20</c:v>
                </c:pt>
                <c:pt idx="56">
                  <c:v>24/04/20</c:v>
                </c:pt>
                <c:pt idx="57">
                  <c:v>27/04/20</c:v>
                </c:pt>
                <c:pt idx="58">
                  <c:v>28/04/20</c:v>
                </c:pt>
                <c:pt idx="59">
                  <c:v>30/04/20</c:v>
                </c:pt>
                <c:pt idx="60">
                  <c:v>1/5/2020</c:v>
                </c:pt>
                <c:pt idx="61">
                  <c:v>4/5/2020</c:v>
                </c:pt>
                <c:pt idx="62">
                  <c:v>5/5/2020</c:v>
                </c:pt>
                <c:pt idx="63">
                  <c:v>6/5/2020</c:v>
                </c:pt>
                <c:pt idx="64">
                  <c:v>7/5/2020</c:v>
                </c:pt>
                <c:pt idx="65">
                  <c:v>8/5/2020</c:v>
                </c:pt>
                <c:pt idx="66">
                  <c:v>11/5/2020</c:v>
                </c:pt>
                <c:pt idx="67">
                  <c:v>12/5/2020</c:v>
                </c:pt>
                <c:pt idx="68">
                  <c:v>13/05/20</c:v>
                </c:pt>
                <c:pt idx="69">
                  <c:v>14/05/20</c:v>
                </c:pt>
                <c:pt idx="70">
                  <c:v>15/05/20</c:v>
                </c:pt>
                <c:pt idx="71">
                  <c:v>19/05/20</c:v>
                </c:pt>
                <c:pt idx="72">
                  <c:v>20/05/20</c:v>
                </c:pt>
                <c:pt idx="73">
                  <c:v>21/05/20</c:v>
                </c:pt>
                <c:pt idx="74">
                  <c:v>22/05/20</c:v>
                </c:pt>
                <c:pt idx="75">
                  <c:v>26/05/20</c:v>
                </c:pt>
                <c:pt idx="76">
                  <c:v>27/05/20</c:v>
                </c:pt>
                <c:pt idx="77">
                  <c:v>28/05/20</c:v>
                </c:pt>
                <c:pt idx="78">
                  <c:v>29/05/20</c:v>
                </c:pt>
                <c:pt idx="79">
                  <c:v>1/6/2020</c:v>
                </c:pt>
                <c:pt idx="80">
                  <c:v>2/6/2020</c:v>
                </c:pt>
                <c:pt idx="81">
                  <c:v>4/6/2020</c:v>
                </c:pt>
                <c:pt idx="82">
                  <c:v>9/6/2020</c:v>
                </c:pt>
                <c:pt idx="83">
                  <c:v>10/6/2020</c:v>
                </c:pt>
                <c:pt idx="84">
                  <c:v>15/06/20</c:v>
                </c:pt>
                <c:pt idx="85">
                  <c:v>16/06/20</c:v>
                </c:pt>
                <c:pt idx="86">
                  <c:v>17/06/20</c:v>
                </c:pt>
                <c:pt idx="87">
                  <c:v>18/06/20</c:v>
                </c:pt>
                <c:pt idx="88">
                  <c:v>19/06/20</c:v>
                </c:pt>
                <c:pt idx="89">
                  <c:v>22/06/20</c:v>
                </c:pt>
                <c:pt idx="90">
                  <c:v>23/06/20</c:v>
                </c:pt>
                <c:pt idx="91">
                  <c:v>24/06/20</c:v>
                </c:pt>
                <c:pt idx="92">
                  <c:v>25/06/20</c:v>
                </c:pt>
                <c:pt idx="93">
                  <c:v>26/06/20</c:v>
                </c:pt>
                <c:pt idx="94">
                  <c:v>30/06/20</c:v>
                </c:pt>
                <c:pt idx="95">
                  <c:v>1/7/2020</c:v>
                </c:pt>
                <c:pt idx="96">
                  <c:v>2/7/2020</c:v>
                </c:pt>
                <c:pt idx="97">
                  <c:v>6/7/2020</c:v>
                </c:pt>
                <c:pt idx="98">
                  <c:v>7/7/2020</c:v>
                </c:pt>
                <c:pt idx="99">
                  <c:v>8/7/2020</c:v>
                </c:pt>
                <c:pt idx="100">
                  <c:v>9/7/2020</c:v>
                </c:pt>
                <c:pt idx="101">
                  <c:v>10/7/2020</c:v>
                </c:pt>
                <c:pt idx="102">
                  <c:v>13/07/20</c:v>
                </c:pt>
                <c:pt idx="103">
                  <c:v>14/07/20</c:v>
                </c:pt>
                <c:pt idx="104">
                  <c:v>15/07/20</c:v>
                </c:pt>
                <c:pt idx="105">
                  <c:v>16/07/20</c:v>
                </c:pt>
                <c:pt idx="106">
                  <c:v>20/07/20</c:v>
                </c:pt>
                <c:pt idx="107">
                  <c:v>21/07/20</c:v>
                </c:pt>
                <c:pt idx="108">
                  <c:v>22/07/20</c:v>
                </c:pt>
                <c:pt idx="109">
                  <c:v>23/07/20</c:v>
                </c:pt>
                <c:pt idx="110">
                  <c:v>24/07/20</c:v>
                </c:pt>
                <c:pt idx="111">
                  <c:v>27/07/20</c:v>
                </c:pt>
                <c:pt idx="112">
                  <c:v>28/07/20</c:v>
                </c:pt>
                <c:pt idx="113">
                  <c:v>29/07/20</c:v>
                </c:pt>
                <c:pt idx="114">
                  <c:v>30/07/20</c:v>
                </c:pt>
                <c:pt idx="115">
                  <c:v>31/07/20</c:v>
                </c:pt>
                <c:pt idx="116">
                  <c:v>3/8/2020</c:v>
                </c:pt>
                <c:pt idx="117">
                  <c:v>4/8/2020</c:v>
                </c:pt>
                <c:pt idx="118">
                  <c:v>5/8/2020</c:v>
                </c:pt>
                <c:pt idx="119">
                  <c:v>6/8/2020</c:v>
                </c:pt>
                <c:pt idx="120">
                  <c:v>7/8/2020</c:v>
                </c:pt>
                <c:pt idx="121">
                  <c:v>10/8/2020</c:v>
                </c:pt>
                <c:pt idx="122">
                  <c:v>11/8/2020</c:v>
                </c:pt>
                <c:pt idx="123">
                  <c:v>12/8/2020</c:v>
                </c:pt>
                <c:pt idx="124">
                  <c:v>13/08/20</c:v>
                </c:pt>
                <c:pt idx="125">
                  <c:v>14/08/20</c:v>
                </c:pt>
                <c:pt idx="126">
                  <c:v>17/08/20</c:v>
                </c:pt>
                <c:pt idx="127">
                  <c:v>18/08/20</c:v>
                </c:pt>
                <c:pt idx="128">
                  <c:v>19/08/20</c:v>
                </c:pt>
                <c:pt idx="129">
                  <c:v>20/08/20</c:v>
                </c:pt>
                <c:pt idx="130">
                  <c:v>21/08/20</c:v>
                </c:pt>
                <c:pt idx="131">
                  <c:v>24/08/20</c:v>
                </c:pt>
                <c:pt idx="132">
                  <c:v>25/08/20</c:v>
                </c:pt>
                <c:pt idx="133">
                  <c:v>26/08/20</c:v>
                </c:pt>
                <c:pt idx="134">
                  <c:v>27/08/20</c:v>
                </c:pt>
                <c:pt idx="135">
                  <c:v>28/08/20</c:v>
                </c:pt>
                <c:pt idx="136">
                  <c:v>31/08/20</c:v>
                </c:pt>
                <c:pt idx="137">
                  <c:v>1/9/2020</c:v>
                </c:pt>
                <c:pt idx="138">
                  <c:v>2/9/2020</c:v>
                </c:pt>
                <c:pt idx="139">
                  <c:v>3/9/2020</c:v>
                </c:pt>
                <c:pt idx="140">
                  <c:v>4/9/2020</c:v>
                </c:pt>
                <c:pt idx="141">
                  <c:v>8/9/2020</c:v>
                </c:pt>
                <c:pt idx="142">
                  <c:v>9/9/2020</c:v>
                </c:pt>
                <c:pt idx="143">
                  <c:v>10/9/2020</c:v>
                </c:pt>
                <c:pt idx="144">
                  <c:v>11/9/2020</c:v>
                </c:pt>
                <c:pt idx="145">
                  <c:v>14/09/20</c:v>
                </c:pt>
                <c:pt idx="146">
                  <c:v>15/09/20</c:v>
                </c:pt>
                <c:pt idx="147">
                  <c:v>16/09/20</c:v>
                </c:pt>
                <c:pt idx="148">
                  <c:v>17/09/20</c:v>
                </c:pt>
                <c:pt idx="149">
                  <c:v>18/09/20</c:v>
                </c:pt>
                <c:pt idx="150">
                  <c:v>21/09/20</c:v>
                </c:pt>
                <c:pt idx="151">
                  <c:v>22/09/20</c:v>
                </c:pt>
                <c:pt idx="152">
                  <c:v>23/09/20</c:v>
                </c:pt>
                <c:pt idx="153">
                  <c:v>24/09/20</c:v>
                </c:pt>
                <c:pt idx="154">
                  <c:v>28/09/20</c:v>
                </c:pt>
                <c:pt idx="155">
                  <c:v>29/09/20</c:v>
                </c:pt>
                <c:pt idx="156">
                  <c:v>30/09/20</c:v>
                </c:pt>
                <c:pt idx="157">
                  <c:v>1/10/2020</c:v>
                </c:pt>
                <c:pt idx="158">
                  <c:v>2/10/2020</c:v>
                </c:pt>
                <c:pt idx="159">
                  <c:v>5/10/2020</c:v>
                </c:pt>
                <c:pt idx="160">
                  <c:v>6/10/2020</c:v>
                </c:pt>
                <c:pt idx="161">
                  <c:v>7/10/2020</c:v>
                </c:pt>
                <c:pt idx="162">
                  <c:v>8/10/2020</c:v>
                </c:pt>
                <c:pt idx="163">
                  <c:v>9/10/2020</c:v>
                </c:pt>
                <c:pt idx="164">
                  <c:v>12/10/2020</c:v>
                </c:pt>
                <c:pt idx="165">
                  <c:v>13/10/20</c:v>
                </c:pt>
                <c:pt idx="166">
                  <c:v>14/10/20</c:v>
                </c:pt>
                <c:pt idx="167">
                  <c:v>15/10/20</c:v>
                </c:pt>
                <c:pt idx="168">
                  <c:v>16/10/20</c:v>
                </c:pt>
                <c:pt idx="169">
                  <c:v>19/10/20</c:v>
                </c:pt>
                <c:pt idx="170">
                  <c:v>20/10/20</c:v>
                </c:pt>
                <c:pt idx="171">
                  <c:v>21/10/20</c:v>
                </c:pt>
                <c:pt idx="172">
                  <c:v>22/10/20</c:v>
                </c:pt>
                <c:pt idx="173">
                  <c:v>23/10/20</c:v>
                </c:pt>
                <c:pt idx="174">
                  <c:v>26/10/20</c:v>
                </c:pt>
                <c:pt idx="175">
                  <c:v>27/10/20</c:v>
                </c:pt>
                <c:pt idx="176">
                  <c:v>28/10/20</c:v>
                </c:pt>
                <c:pt idx="177">
                  <c:v>29/10/20</c:v>
                </c:pt>
                <c:pt idx="178">
                  <c:v>30/10/20</c:v>
                </c:pt>
                <c:pt idx="179">
                  <c:v>2/11/2020</c:v>
                </c:pt>
                <c:pt idx="180">
                  <c:v>3/11/2020</c:v>
                </c:pt>
                <c:pt idx="181">
                  <c:v>4/11/2020</c:v>
                </c:pt>
                <c:pt idx="182">
                  <c:v>5/11/2020</c:v>
                </c:pt>
                <c:pt idx="183">
                  <c:v>6/11/2020</c:v>
                </c:pt>
                <c:pt idx="184">
                  <c:v>10/11/2020</c:v>
                </c:pt>
                <c:pt idx="185">
                  <c:v>11/11/2020</c:v>
                </c:pt>
                <c:pt idx="186">
                  <c:v>12/11/2020</c:v>
                </c:pt>
                <c:pt idx="187">
                  <c:v>13/11/20</c:v>
                </c:pt>
                <c:pt idx="188">
                  <c:v>17/11/20</c:v>
                </c:pt>
                <c:pt idx="189">
                  <c:v>18/11/20</c:v>
                </c:pt>
                <c:pt idx="190">
                  <c:v>19/11/20</c:v>
                </c:pt>
                <c:pt idx="191">
                  <c:v>20/11/20</c:v>
                </c:pt>
                <c:pt idx="192">
                  <c:v>23/11/20</c:v>
                </c:pt>
                <c:pt idx="193">
                  <c:v>24/11/20</c:v>
                </c:pt>
                <c:pt idx="194">
                  <c:v>25/11/20</c:v>
                </c:pt>
                <c:pt idx="195">
                  <c:v>27/11/20</c:v>
                </c:pt>
                <c:pt idx="196">
                  <c:v>30/11/20</c:v>
                </c:pt>
                <c:pt idx="197">
                  <c:v>1/12/2020</c:v>
                </c:pt>
                <c:pt idx="198">
                  <c:v>2/12/2020</c:v>
                </c:pt>
                <c:pt idx="199">
                  <c:v>3/12/2020</c:v>
                </c:pt>
                <c:pt idx="200">
                  <c:v>4/12/2020</c:v>
                </c:pt>
                <c:pt idx="201">
                  <c:v>7/12/2020</c:v>
                </c:pt>
                <c:pt idx="202">
                  <c:v>8/12/2020</c:v>
                </c:pt>
                <c:pt idx="203">
                  <c:v>9/12/2020</c:v>
                </c:pt>
                <c:pt idx="204">
                  <c:v>10/12/2020</c:v>
                </c:pt>
                <c:pt idx="205">
                  <c:v>11/12/2020</c:v>
                </c:pt>
                <c:pt idx="206">
                  <c:v>14/12/20</c:v>
                </c:pt>
                <c:pt idx="207">
                  <c:v>15/12/20</c:v>
                </c:pt>
                <c:pt idx="208">
                  <c:v>16/12/20</c:v>
                </c:pt>
                <c:pt idx="209">
                  <c:v>17/12/20</c:v>
                </c:pt>
                <c:pt idx="210">
                  <c:v>18/12/20</c:v>
                </c:pt>
                <c:pt idx="211">
                  <c:v>21/12/20</c:v>
                </c:pt>
                <c:pt idx="212">
                  <c:v>22/12/20</c:v>
                </c:pt>
                <c:pt idx="213">
                  <c:v>23/12/20</c:v>
                </c:pt>
                <c:pt idx="214">
                  <c:v>24/12/20</c:v>
                </c:pt>
                <c:pt idx="215">
                  <c:v>28/12/20</c:v>
                </c:pt>
                <c:pt idx="216">
                  <c:v>29/12/20</c:v>
                </c:pt>
                <c:pt idx="217">
                  <c:v>30/12/20</c:v>
                </c:pt>
                <c:pt idx="218">
                  <c:v>31/12/20</c:v>
                </c:pt>
                <c:pt idx="219">
                  <c:v>4/1/2021</c:v>
                </c:pt>
                <c:pt idx="220">
                  <c:v>5/1/2021</c:v>
                </c:pt>
                <c:pt idx="221">
                  <c:v>6/1/2021</c:v>
                </c:pt>
                <c:pt idx="222">
                  <c:v>7/1/2021</c:v>
                </c:pt>
                <c:pt idx="223">
                  <c:v>8/1/2021</c:v>
                </c:pt>
                <c:pt idx="224">
                  <c:v>11/1/2021</c:v>
                </c:pt>
                <c:pt idx="225">
                  <c:v>12/1/2021</c:v>
                </c:pt>
                <c:pt idx="226">
                  <c:v>13/01/21</c:v>
                </c:pt>
                <c:pt idx="227">
                  <c:v>14/01/21</c:v>
                </c:pt>
                <c:pt idx="228">
                  <c:v>15/01/21</c:v>
                </c:pt>
                <c:pt idx="229">
                  <c:v>19/01/21</c:v>
                </c:pt>
                <c:pt idx="230">
                  <c:v>20/01/21</c:v>
                </c:pt>
                <c:pt idx="231">
                  <c:v>21/01/21</c:v>
                </c:pt>
                <c:pt idx="232">
                  <c:v>22/01/21</c:v>
                </c:pt>
                <c:pt idx="233">
                  <c:v>25/01/21</c:v>
                </c:pt>
                <c:pt idx="234">
                  <c:v>26/01/21</c:v>
                </c:pt>
                <c:pt idx="235">
                  <c:v>27/01/21</c:v>
                </c:pt>
                <c:pt idx="236">
                  <c:v>28/01/21</c:v>
                </c:pt>
                <c:pt idx="237">
                  <c:v>29/01/21</c:v>
                </c:pt>
                <c:pt idx="238">
                  <c:v>1/2/2021</c:v>
                </c:pt>
                <c:pt idx="239">
                  <c:v>2/2/2021</c:v>
                </c:pt>
                <c:pt idx="240">
                  <c:v>3/2/2021</c:v>
                </c:pt>
                <c:pt idx="241">
                  <c:v>4/2/2021</c:v>
                </c:pt>
                <c:pt idx="242">
                  <c:v>5/2/2021</c:v>
                </c:pt>
                <c:pt idx="243">
                  <c:v>8/2/2021</c:v>
                </c:pt>
                <c:pt idx="244">
                  <c:v>9/2/2021</c:v>
                </c:pt>
                <c:pt idx="245">
                  <c:v>10/2/2021</c:v>
                </c:pt>
                <c:pt idx="246">
                  <c:v>11/2/2021</c:v>
                </c:pt>
                <c:pt idx="247">
                  <c:v>12/2/2021</c:v>
                </c:pt>
                <c:pt idx="248">
                  <c:v>16/02/21</c:v>
                </c:pt>
                <c:pt idx="249">
                  <c:v>17/02/21</c:v>
                </c:pt>
                <c:pt idx="250">
                  <c:v>18/02/21</c:v>
                </c:pt>
                <c:pt idx="251">
                  <c:v>19/02/21</c:v>
                </c:pt>
                <c:pt idx="252">
                  <c:v>22/02/21</c:v>
                </c:pt>
                <c:pt idx="253">
                  <c:v>23/02/21</c:v>
                </c:pt>
                <c:pt idx="254">
                  <c:v>25/02/21</c:v>
                </c:pt>
                <c:pt idx="255">
                  <c:v>26/02/21</c:v>
                </c:pt>
                <c:pt idx="256">
                  <c:v>1/3/2021</c:v>
                </c:pt>
                <c:pt idx="257">
                  <c:v>2/3/2021</c:v>
                </c:pt>
                <c:pt idx="258">
                  <c:v>3/3/2021</c:v>
                </c:pt>
                <c:pt idx="259">
                  <c:v>4/3/2021</c:v>
                </c:pt>
                <c:pt idx="260">
                  <c:v>5/3/2021</c:v>
                </c:pt>
                <c:pt idx="261">
                  <c:v>8/3/2021</c:v>
                </c:pt>
                <c:pt idx="262">
                  <c:v>9/3/2021</c:v>
                </c:pt>
                <c:pt idx="263">
                  <c:v>10/3/2021</c:v>
                </c:pt>
                <c:pt idx="264">
                  <c:v>11/3/2021</c:v>
                </c:pt>
                <c:pt idx="265">
                  <c:v>12/3/2021</c:v>
                </c:pt>
                <c:pt idx="266">
                  <c:v>15/03/21</c:v>
                </c:pt>
                <c:pt idx="267">
                  <c:v>16/03/21</c:v>
                </c:pt>
                <c:pt idx="268">
                  <c:v>17/03/21</c:v>
                </c:pt>
                <c:pt idx="269">
                  <c:v>18/03/21</c:v>
                </c:pt>
                <c:pt idx="270">
                  <c:v>19/03/21</c:v>
                </c:pt>
                <c:pt idx="271">
                  <c:v>22/03/21</c:v>
                </c:pt>
                <c:pt idx="272">
                  <c:v>23/03/21</c:v>
                </c:pt>
                <c:pt idx="273">
                  <c:v>24/03/21</c:v>
                </c:pt>
                <c:pt idx="274">
                  <c:v>25/03/21</c:v>
                </c:pt>
                <c:pt idx="275">
                  <c:v>26/03/21</c:v>
                </c:pt>
                <c:pt idx="276">
                  <c:v>29/03/21</c:v>
                </c:pt>
                <c:pt idx="277">
                  <c:v>30/03/21</c:v>
                </c:pt>
                <c:pt idx="278">
                  <c:v>31/03/21</c:v>
                </c:pt>
                <c:pt idx="279">
                  <c:v>1/4/2021</c:v>
                </c:pt>
                <c:pt idx="280">
                  <c:v>5/4/2021</c:v>
                </c:pt>
                <c:pt idx="281">
                  <c:v>6/4/2021</c:v>
                </c:pt>
                <c:pt idx="282">
                  <c:v>7/4/2021</c:v>
                </c:pt>
                <c:pt idx="283">
                  <c:v>8/4/2021</c:v>
                </c:pt>
                <c:pt idx="284">
                  <c:v>9/4/2021</c:v>
                </c:pt>
                <c:pt idx="285">
                  <c:v>12/4/2021</c:v>
                </c:pt>
                <c:pt idx="286">
                  <c:v>13/04/21</c:v>
                </c:pt>
                <c:pt idx="287">
                  <c:v>14/04/21</c:v>
                </c:pt>
                <c:pt idx="288">
                  <c:v>15/04/21</c:v>
                </c:pt>
                <c:pt idx="289">
                  <c:v>16/04/21</c:v>
                </c:pt>
                <c:pt idx="290">
                  <c:v>19/04/21</c:v>
                </c:pt>
                <c:pt idx="291">
                  <c:v>20/04/21</c:v>
                </c:pt>
                <c:pt idx="292">
                  <c:v>21/04/21</c:v>
                </c:pt>
                <c:pt idx="293">
                  <c:v>22/04/21</c:v>
                </c:pt>
                <c:pt idx="294">
                  <c:v>23/04/21</c:v>
                </c:pt>
                <c:pt idx="295">
                  <c:v>26/04/21</c:v>
                </c:pt>
                <c:pt idx="296">
                  <c:v>27/04/21</c:v>
                </c:pt>
                <c:pt idx="297">
                  <c:v>28/04/21</c:v>
                </c:pt>
                <c:pt idx="298">
                  <c:v>29/04/21</c:v>
                </c:pt>
                <c:pt idx="299">
                  <c:v>30/04/21</c:v>
                </c:pt>
              </c:strCache>
            </c:strRef>
          </c:cat>
          <c:val>
            <c:numRef>
              <c:f>Зад.7!$B$2:$B$311</c:f>
              <c:numCache>
                <c:formatCode>General</c:formatCode>
                <c:ptCount val="31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99F-A28B-DD81D9B0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3839"/>
        <c:axId val="784477999"/>
      </c:lineChart>
      <c:catAx>
        <c:axId val="7844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7999"/>
        <c:crosses val="autoZero"/>
        <c:auto val="1"/>
        <c:lblAlgn val="ctr"/>
        <c:lblOffset val="100"/>
        <c:noMultiLvlLbl val="0"/>
      </c:catAx>
      <c:valAx>
        <c:axId val="7844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объема</a:t>
            </a:r>
            <a:r>
              <a:rPr lang="ru-RU" baseline="0"/>
              <a:t> продаж относительно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00"/>
                <c:pt idx="0">
                  <c:v>2/1/2020</c:v>
                </c:pt>
                <c:pt idx="1">
                  <c:v>3/1/2020</c:v>
                </c:pt>
                <c:pt idx="2">
                  <c:v>6/1/2020</c:v>
                </c:pt>
                <c:pt idx="3">
                  <c:v>7/1/2020</c:v>
                </c:pt>
                <c:pt idx="4">
                  <c:v>8/1/2020</c:v>
                </c:pt>
                <c:pt idx="5">
                  <c:v>9/1/2020</c:v>
                </c:pt>
                <c:pt idx="6">
                  <c:v>10/1/2020</c:v>
                </c:pt>
                <c:pt idx="7">
                  <c:v>13/01/20</c:v>
                </c:pt>
                <c:pt idx="8">
                  <c:v>14/01/20</c:v>
                </c:pt>
                <c:pt idx="9">
                  <c:v>15/01/20</c:v>
                </c:pt>
                <c:pt idx="10">
                  <c:v>16/01/20</c:v>
                </c:pt>
                <c:pt idx="11">
                  <c:v>17/01/20</c:v>
                </c:pt>
                <c:pt idx="12">
                  <c:v>21/01/20</c:v>
                </c:pt>
                <c:pt idx="13">
                  <c:v>22/01/20</c:v>
                </c:pt>
                <c:pt idx="14">
                  <c:v>23/01/20</c:v>
                </c:pt>
                <c:pt idx="15">
                  <c:v>24/01/20</c:v>
                </c:pt>
                <c:pt idx="16">
                  <c:v>27/01/20</c:v>
                </c:pt>
                <c:pt idx="17">
                  <c:v>28/01/20</c:v>
                </c:pt>
                <c:pt idx="18">
                  <c:v>29/01/20</c:v>
                </c:pt>
                <c:pt idx="19">
                  <c:v>30/01/20</c:v>
                </c:pt>
                <c:pt idx="20">
                  <c:v>31/01/20</c:v>
                </c:pt>
                <c:pt idx="21">
                  <c:v>3/2/2020</c:v>
                </c:pt>
                <c:pt idx="22">
                  <c:v>4/2/2020</c:v>
                </c:pt>
                <c:pt idx="23">
                  <c:v>5/2/2020</c:v>
                </c:pt>
                <c:pt idx="24">
                  <c:v>7/2/2020</c:v>
                </c:pt>
                <c:pt idx="25">
                  <c:v>10/2/2020</c:v>
                </c:pt>
                <c:pt idx="26">
                  <c:v>11/2/2020</c:v>
                </c:pt>
                <c:pt idx="27">
                  <c:v>12/2/2020</c:v>
                </c:pt>
                <c:pt idx="28">
                  <c:v>14/02/20</c:v>
                </c:pt>
                <c:pt idx="29">
                  <c:v>18/02/20</c:v>
                </c:pt>
                <c:pt idx="30">
                  <c:v>19/02/20</c:v>
                </c:pt>
                <c:pt idx="31">
                  <c:v>20/02/20</c:v>
                </c:pt>
                <c:pt idx="32">
                  <c:v>21/02/20</c:v>
                </c:pt>
                <c:pt idx="33">
                  <c:v>24/02/20</c:v>
                </c:pt>
                <c:pt idx="34">
                  <c:v>26/02/20</c:v>
                </c:pt>
                <c:pt idx="35">
                  <c:v>27/02/20</c:v>
                </c:pt>
                <c:pt idx="36">
                  <c:v>28/02/20</c:v>
                </c:pt>
                <c:pt idx="37">
                  <c:v>2/3/2020</c:v>
                </c:pt>
                <c:pt idx="38">
                  <c:v>3/3/2020</c:v>
                </c:pt>
                <c:pt idx="39">
                  <c:v>4/3/2020</c:v>
                </c:pt>
                <c:pt idx="40">
                  <c:v>6/3/2020</c:v>
                </c:pt>
                <c:pt idx="41">
                  <c:v>10/3/2020</c:v>
                </c:pt>
                <c:pt idx="42">
                  <c:v>17/03/20</c:v>
                </c:pt>
                <c:pt idx="43">
                  <c:v>19/03/20</c:v>
                </c:pt>
                <c:pt idx="44">
                  <c:v>30/03/20</c:v>
                </c:pt>
                <c:pt idx="45">
                  <c:v>31/03/20</c:v>
                </c:pt>
                <c:pt idx="46">
                  <c:v>2/4/2020</c:v>
                </c:pt>
                <c:pt idx="47">
                  <c:v>3/4/2020</c:v>
                </c:pt>
                <c:pt idx="48">
                  <c:v>7/4/2020</c:v>
                </c:pt>
                <c:pt idx="49">
                  <c:v>8/4/2020</c:v>
                </c:pt>
                <c:pt idx="50">
                  <c:v>9/4/2020</c:v>
                </c:pt>
                <c:pt idx="51">
                  <c:v>13/04/20</c:v>
                </c:pt>
                <c:pt idx="52">
                  <c:v>14/04/20</c:v>
                </c:pt>
                <c:pt idx="53">
                  <c:v>15/04/20</c:v>
                </c:pt>
                <c:pt idx="54">
                  <c:v>22/04/20</c:v>
                </c:pt>
                <c:pt idx="55">
                  <c:v>23/04/20</c:v>
                </c:pt>
                <c:pt idx="56">
                  <c:v>24/04/20</c:v>
                </c:pt>
                <c:pt idx="57">
                  <c:v>27/04/20</c:v>
                </c:pt>
                <c:pt idx="58">
                  <c:v>28/04/20</c:v>
                </c:pt>
                <c:pt idx="59">
                  <c:v>30/04/20</c:v>
                </c:pt>
                <c:pt idx="60">
                  <c:v>1/5/2020</c:v>
                </c:pt>
                <c:pt idx="61">
                  <c:v>4/5/2020</c:v>
                </c:pt>
                <c:pt idx="62">
                  <c:v>5/5/2020</c:v>
                </c:pt>
                <c:pt idx="63">
                  <c:v>6/5/2020</c:v>
                </c:pt>
                <c:pt idx="64">
                  <c:v>7/5/2020</c:v>
                </c:pt>
                <c:pt idx="65">
                  <c:v>8/5/2020</c:v>
                </c:pt>
                <c:pt idx="66">
                  <c:v>11/5/2020</c:v>
                </c:pt>
                <c:pt idx="67">
                  <c:v>12/5/2020</c:v>
                </c:pt>
                <c:pt idx="68">
                  <c:v>13/05/20</c:v>
                </c:pt>
                <c:pt idx="69">
                  <c:v>14/05/20</c:v>
                </c:pt>
                <c:pt idx="70">
                  <c:v>15/05/20</c:v>
                </c:pt>
                <c:pt idx="71">
                  <c:v>19/05/20</c:v>
                </c:pt>
                <c:pt idx="72">
                  <c:v>20/05/20</c:v>
                </c:pt>
                <c:pt idx="73">
                  <c:v>21/05/20</c:v>
                </c:pt>
                <c:pt idx="74">
                  <c:v>22/05/20</c:v>
                </c:pt>
                <c:pt idx="75">
                  <c:v>26/05/20</c:v>
                </c:pt>
                <c:pt idx="76">
                  <c:v>27/05/20</c:v>
                </c:pt>
                <c:pt idx="77">
                  <c:v>28/05/20</c:v>
                </c:pt>
                <c:pt idx="78">
                  <c:v>29/05/20</c:v>
                </c:pt>
                <c:pt idx="79">
                  <c:v>1/6/2020</c:v>
                </c:pt>
                <c:pt idx="80">
                  <c:v>2/6/2020</c:v>
                </c:pt>
                <c:pt idx="81">
                  <c:v>4/6/2020</c:v>
                </c:pt>
                <c:pt idx="82">
                  <c:v>9/6/2020</c:v>
                </c:pt>
                <c:pt idx="83">
                  <c:v>10/6/2020</c:v>
                </c:pt>
                <c:pt idx="84">
                  <c:v>15/06/20</c:v>
                </c:pt>
                <c:pt idx="85">
                  <c:v>16/06/20</c:v>
                </c:pt>
                <c:pt idx="86">
                  <c:v>17/06/20</c:v>
                </c:pt>
                <c:pt idx="87">
                  <c:v>18/06/20</c:v>
                </c:pt>
                <c:pt idx="88">
                  <c:v>19/06/20</c:v>
                </c:pt>
                <c:pt idx="89">
                  <c:v>22/06/20</c:v>
                </c:pt>
                <c:pt idx="90">
                  <c:v>23/06/20</c:v>
                </c:pt>
                <c:pt idx="91">
                  <c:v>24/06/20</c:v>
                </c:pt>
                <c:pt idx="92">
                  <c:v>25/06/20</c:v>
                </c:pt>
                <c:pt idx="93">
                  <c:v>26/06/20</c:v>
                </c:pt>
                <c:pt idx="94">
                  <c:v>30/06/20</c:v>
                </c:pt>
                <c:pt idx="95">
                  <c:v>1/7/2020</c:v>
                </c:pt>
                <c:pt idx="96">
                  <c:v>2/7/2020</c:v>
                </c:pt>
                <c:pt idx="97">
                  <c:v>6/7/2020</c:v>
                </c:pt>
                <c:pt idx="98">
                  <c:v>7/7/2020</c:v>
                </c:pt>
                <c:pt idx="99">
                  <c:v>8/7/2020</c:v>
                </c:pt>
                <c:pt idx="100">
                  <c:v>9/7/2020</c:v>
                </c:pt>
                <c:pt idx="101">
                  <c:v>10/7/2020</c:v>
                </c:pt>
                <c:pt idx="102">
                  <c:v>13/07/20</c:v>
                </c:pt>
                <c:pt idx="103">
                  <c:v>14/07/20</c:v>
                </c:pt>
                <c:pt idx="104">
                  <c:v>15/07/20</c:v>
                </c:pt>
                <c:pt idx="105">
                  <c:v>16/07/20</c:v>
                </c:pt>
                <c:pt idx="106">
                  <c:v>20/07/20</c:v>
                </c:pt>
                <c:pt idx="107">
                  <c:v>21/07/20</c:v>
                </c:pt>
                <c:pt idx="108">
                  <c:v>22/07/20</c:v>
                </c:pt>
                <c:pt idx="109">
                  <c:v>23/07/20</c:v>
                </c:pt>
                <c:pt idx="110">
                  <c:v>24/07/20</c:v>
                </c:pt>
                <c:pt idx="111">
                  <c:v>27/07/20</c:v>
                </c:pt>
                <c:pt idx="112">
                  <c:v>28/07/20</c:v>
                </c:pt>
                <c:pt idx="113">
                  <c:v>29/07/20</c:v>
                </c:pt>
                <c:pt idx="114">
                  <c:v>30/07/20</c:v>
                </c:pt>
                <c:pt idx="115">
                  <c:v>31/07/20</c:v>
                </c:pt>
                <c:pt idx="116">
                  <c:v>3/8/2020</c:v>
                </c:pt>
                <c:pt idx="117">
                  <c:v>4/8/2020</c:v>
                </c:pt>
                <c:pt idx="118">
                  <c:v>5/8/2020</c:v>
                </c:pt>
                <c:pt idx="119">
                  <c:v>6/8/2020</c:v>
                </c:pt>
                <c:pt idx="120">
                  <c:v>7/8/2020</c:v>
                </c:pt>
                <c:pt idx="121">
                  <c:v>10/8/2020</c:v>
                </c:pt>
                <c:pt idx="122">
                  <c:v>11/8/2020</c:v>
                </c:pt>
                <c:pt idx="123">
                  <c:v>12/8/2020</c:v>
                </c:pt>
                <c:pt idx="124">
                  <c:v>13/08/20</c:v>
                </c:pt>
                <c:pt idx="125">
                  <c:v>14/08/20</c:v>
                </c:pt>
                <c:pt idx="126">
                  <c:v>17/08/20</c:v>
                </c:pt>
                <c:pt idx="127">
                  <c:v>18/08/20</c:v>
                </c:pt>
                <c:pt idx="128">
                  <c:v>19/08/20</c:v>
                </c:pt>
                <c:pt idx="129">
                  <c:v>20/08/20</c:v>
                </c:pt>
                <c:pt idx="130">
                  <c:v>21/08/20</c:v>
                </c:pt>
                <c:pt idx="131">
                  <c:v>24/08/20</c:v>
                </c:pt>
                <c:pt idx="132">
                  <c:v>25/08/20</c:v>
                </c:pt>
                <c:pt idx="133">
                  <c:v>26/08/20</c:v>
                </c:pt>
                <c:pt idx="134">
                  <c:v>27/08/20</c:v>
                </c:pt>
                <c:pt idx="135">
                  <c:v>28/08/20</c:v>
                </c:pt>
                <c:pt idx="136">
                  <c:v>31/08/20</c:v>
                </c:pt>
                <c:pt idx="137">
                  <c:v>1/9/2020</c:v>
                </c:pt>
                <c:pt idx="138">
                  <c:v>2/9/2020</c:v>
                </c:pt>
                <c:pt idx="139">
                  <c:v>3/9/2020</c:v>
                </c:pt>
                <c:pt idx="140">
                  <c:v>4/9/2020</c:v>
                </c:pt>
                <c:pt idx="141">
                  <c:v>8/9/2020</c:v>
                </c:pt>
                <c:pt idx="142">
                  <c:v>9/9/2020</c:v>
                </c:pt>
                <c:pt idx="143">
                  <c:v>10/9/2020</c:v>
                </c:pt>
                <c:pt idx="144">
                  <c:v>11/9/2020</c:v>
                </c:pt>
                <c:pt idx="145">
                  <c:v>14/09/20</c:v>
                </c:pt>
                <c:pt idx="146">
                  <c:v>15/09/20</c:v>
                </c:pt>
                <c:pt idx="147">
                  <c:v>16/09/20</c:v>
                </c:pt>
                <c:pt idx="148">
                  <c:v>17/09/20</c:v>
                </c:pt>
                <c:pt idx="149">
                  <c:v>18/09/20</c:v>
                </c:pt>
                <c:pt idx="150">
                  <c:v>21/09/20</c:v>
                </c:pt>
                <c:pt idx="151">
                  <c:v>22/09/20</c:v>
                </c:pt>
                <c:pt idx="152">
                  <c:v>23/09/20</c:v>
                </c:pt>
                <c:pt idx="153">
                  <c:v>24/09/20</c:v>
                </c:pt>
                <c:pt idx="154">
                  <c:v>28/09/20</c:v>
                </c:pt>
                <c:pt idx="155">
                  <c:v>29/09/20</c:v>
                </c:pt>
                <c:pt idx="156">
                  <c:v>30/09/20</c:v>
                </c:pt>
                <c:pt idx="157">
                  <c:v>1/10/2020</c:v>
                </c:pt>
                <c:pt idx="158">
                  <c:v>2/10/2020</c:v>
                </c:pt>
                <c:pt idx="159">
                  <c:v>5/10/2020</c:v>
                </c:pt>
                <c:pt idx="160">
                  <c:v>6/10/2020</c:v>
                </c:pt>
                <c:pt idx="161">
                  <c:v>7/10/2020</c:v>
                </c:pt>
                <c:pt idx="162">
                  <c:v>8/10/2020</c:v>
                </c:pt>
                <c:pt idx="163">
                  <c:v>9/10/2020</c:v>
                </c:pt>
                <c:pt idx="164">
                  <c:v>12/10/2020</c:v>
                </c:pt>
                <c:pt idx="165">
                  <c:v>13/10/20</c:v>
                </c:pt>
                <c:pt idx="166">
                  <c:v>14/10/20</c:v>
                </c:pt>
                <c:pt idx="167">
                  <c:v>15/10/20</c:v>
                </c:pt>
                <c:pt idx="168">
                  <c:v>16/10/20</c:v>
                </c:pt>
                <c:pt idx="169">
                  <c:v>19/10/20</c:v>
                </c:pt>
                <c:pt idx="170">
                  <c:v>20/10/20</c:v>
                </c:pt>
                <c:pt idx="171">
                  <c:v>21/10/20</c:v>
                </c:pt>
                <c:pt idx="172">
                  <c:v>22/10/20</c:v>
                </c:pt>
                <c:pt idx="173">
                  <c:v>23/10/20</c:v>
                </c:pt>
                <c:pt idx="174">
                  <c:v>26/10/20</c:v>
                </c:pt>
                <c:pt idx="175">
                  <c:v>27/10/20</c:v>
                </c:pt>
                <c:pt idx="176">
                  <c:v>28/10/20</c:v>
                </c:pt>
                <c:pt idx="177">
                  <c:v>29/10/20</c:v>
                </c:pt>
                <c:pt idx="178">
                  <c:v>30/10/20</c:v>
                </c:pt>
                <c:pt idx="179">
                  <c:v>2/11/2020</c:v>
                </c:pt>
                <c:pt idx="180">
                  <c:v>3/11/2020</c:v>
                </c:pt>
                <c:pt idx="181">
                  <c:v>4/11/2020</c:v>
                </c:pt>
                <c:pt idx="182">
                  <c:v>5/11/2020</c:v>
                </c:pt>
                <c:pt idx="183">
                  <c:v>6/11/2020</c:v>
                </c:pt>
                <c:pt idx="184">
                  <c:v>10/11/2020</c:v>
                </c:pt>
                <c:pt idx="185">
                  <c:v>11/11/2020</c:v>
                </c:pt>
                <c:pt idx="186">
                  <c:v>12/11/2020</c:v>
                </c:pt>
                <c:pt idx="187">
                  <c:v>13/11/20</c:v>
                </c:pt>
                <c:pt idx="188">
                  <c:v>17/11/20</c:v>
                </c:pt>
                <c:pt idx="189">
                  <c:v>18/11/20</c:v>
                </c:pt>
                <c:pt idx="190">
                  <c:v>19/11/20</c:v>
                </c:pt>
                <c:pt idx="191">
                  <c:v>20/11/20</c:v>
                </c:pt>
                <c:pt idx="192">
                  <c:v>23/11/20</c:v>
                </c:pt>
                <c:pt idx="193">
                  <c:v>24/11/20</c:v>
                </c:pt>
                <c:pt idx="194">
                  <c:v>25/11/20</c:v>
                </c:pt>
                <c:pt idx="195">
                  <c:v>27/11/20</c:v>
                </c:pt>
                <c:pt idx="196">
                  <c:v>30/11/20</c:v>
                </c:pt>
                <c:pt idx="197">
                  <c:v>1/12/2020</c:v>
                </c:pt>
                <c:pt idx="198">
                  <c:v>2/12/2020</c:v>
                </c:pt>
                <c:pt idx="199">
                  <c:v>3/12/2020</c:v>
                </c:pt>
                <c:pt idx="200">
                  <c:v>4/12/2020</c:v>
                </c:pt>
                <c:pt idx="201">
                  <c:v>7/12/2020</c:v>
                </c:pt>
                <c:pt idx="202">
                  <c:v>8/12/2020</c:v>
                </c:pt>
                <c:pt idx="203">
                  <c:v>9/12/2020</c:v>
                </c:pt>
                <c:pt idx="204">
                  <c:v>10/12/2020</c:v>
                </c:pt>
                <c:pt idx="205">
                  <c:v>11/12/2020</c:v>
                </c:pt>
                <c:pt idx="206">
                  <c:v>14/12/20</c:v>
                </c:pt>
                <c:pt idx="207">
                  <c:v>15/12/20</c:v>
                </c:pt>
                <c:pt idx="208">
                  <c:v>16/12/20</c:v>
                </c:pt>
                <c:pt idx="209">
                  <c:v>17/12/20</c:v>
                </c:pt>
                <c:pt idx="210">
                  <c:v>18/12/20</c:v>
                </c:pt>
                <c:pt idx="211">
                  <c:v>21/12/20</c:v>
                </c:pt>
                <c:pt idx="212">
                  <c:v>22/12/20</c:v>
                </c:pt>
                <c:pt idx="213">
                  <c:v>23/12/20</c:v>
                </c:pt>
                <c:pt idx="214">
                  <c:v>24/12/20</c:v>
                </c:pt>
                <c:pt idx="215">
                  <c:v>28/12/20</c:v>
                </c:pt>
                <c:pt idx="216">
                  <c:v>29/12/20</c:v>
                </c:pt>
                <c:pt idx="217">
                  <c:v>30/12/20</c:v>
                </c:pt>
                <c:pt idx="218">
                  <c:v>31/12/20</c:v>
                </c:pt>
                <c:pt idx="219">
                  <c:v>4/1/2021</c:v>
                </c:pt>
                <c:pt idx="220">
                  <c:v>5/1/2021</c:v>
                </c:pt>
                <c:pt idx="221">
                  <c:v>6/1/2021</c:v>
                </c:pt>
                <c:pt idx="222">
                  <c:v>7/1/2021</c:v>
                </c:pt>
                <c:pt idx="223">
                  <c:v>8/1/2021</c:v>
                </c:pt>
                <c:pt idx="224">
                  <c:v>11/1/2021</c:v>
                </c:pt>
                <c:pt idx="225">
                  <c:v>12/1/2021</c:v>
                </c:pt>
                <c:pt idx="226">
                  <c:v>13/01/21</c:v>
                </c:pt>
                <c:pt idx="227">
                  <c:v>14/01/21</c:v>
                </c:pt>
                <c:pt idx="228">
                  <c:v>15/01/21</c:v>
                </c:pt>
                <c:pt idx="229">
                  <c:v>19/01/21</c:v>
                </c:pt>
                <c:pt idx="230">
                  <c:v>20/01/21</c:v>
                </c:pt>
                <c:pt idx="231">
                  <c:v>21/01/21</c:v>
                </c:pt>
                <c:pt idx="232">
                  <c:v>22/01/21</c:v>
                </c:pt>
                <c:pt idx="233">
                  <c:v>25/01/21</c:v>
                </c:pt>
                <c:pt idx="234">
                  <c:v>26/01/21</c:v>
                </c:pt>
                <c:pt idx="235">
                  <c:v>27/01/21</c:v>
                </c:pt>
                <c:pt idx="236">
                  <c:v>28/01/21</c:v>
                </c:pt>
                <c:pt idx="237">
                  <c:v>29/01/21</c:v>
                </c:pt>
                <c:pt idx="238">
                  <c:v>1/2/2021</c:v>
                </c:pt>
                <c:pt idx="239">
                  <c:v>2/2/2021</c:v>
                </c:pt>
                <c:pt idx="240">
                  <c:v>3/2/2021</c:v>
                </c:pt>
                <c:pt idx="241">
                  <c:v>4/2/2021</c:v>
                </c:pt>
                <c:pt idx="242">
                  <c:v>5/2/2021</c:v>
                </c:pt>
                <c:pt idx="243">
                  <c:v>8/2/2021</c:v>
                </c:pt>
                <c:pt idx="244">
                  <c:v>9/2/2021</c:v>
                </c:pt>
                <c:pt idx="245">
                  <c:v>10/2/2021</c:v>
                </c:pt>
                <c:pt idx="246">
                  <c:v>11/2/2021</c:v>
                </c:pt>
                <c:pt idx="247">
                  <c:v>12/2/2021</c:v>
                </c:pt>
                <c:pt idx="248">
                  <c:v>16/02/21</c:v>
                </c:pt>
                <c:pt idx="249">
                  <c:v>17/02/21</c:v>
                </c:pt>
                <c:pt idx="250">
                  <c:v>18/02/21</c:v>
                </c:pt>
                <c:pt idx="251">
                  <c:v>19/02/21</c:v>
                </c:pt>
                <c:pt idx="252">
                  <c:v>22/02/21</c:v>
                </c:pt>
                <c:pt idx="253">
                  <c:v>23/02/21</c:v>
                </c:pt>
                <c:pt idx="254">
                  <c:v>25/02/21</c:v>
                </c:pt>
                <c:pt idx="255">
                  <c:v>26/02/21</c:v>
                </c:pt>
                <c:pt idx="256">
                  <c:v>1/3/2021</c:v>
                </c:pt>
                <c:pt idx="257">
                  <c:v>2/3/2021</c:v>
                </c:pt>
                <c:pt idx="258">
                  <c:v>3/3/2021</c:v>
                </c:pt>
                <c:pt idx="259">
                  <c:v>4/3/2021</c:v>
                </c:pt>
                <c:pt idx="260">
                  <c:v>5/3/2021</c:v>
                </c:pt>
                <c:pt idx="261">
                  <c:v>8/3/2021</c:v>
                </c:pt>
                <c:pt idx="262">
                  <c:v>9/3/2021</c:v>
                </c:pt>
                <c:pt idx="263">
                  <c:v>10/3/2021</c:v>
                </c:pt>
                <c:pt idx="264">
                  <c:v>11/3/2021</c:v>
                </c:pt>
                <c:pt idx="265">
                  <c:v>12/3/2021</c:v>
                </c:pt>
                <c:pt idx="266">
                  <c:v>15/03/21</c:v>
                </c:pt>
                <c:pt idx="267">
                  <c:v>16/03/21</c:v>
                </c:pt>
                <c:pt idx="268">
                  <c:v>17/03/21</c:v>
                </c:pt>
                <c:pt idx="269">
                  <c:v>18/03/21</c:v>
                </c:pt>
                <c:pt idx="270">
                  <c:v>19/03/21</c:v>
                </c:pt>
                <c:pt idx="271">
                  <c:v>22/03/21</c:v>
                </c:pt>
                <c:pt idx="272">
                  <c:v>23/03/21</c:v>
                </c:pt>
                <c:pt idx="273">
                  <c:v>24/03/21</c:v>
                </c:pt>
                <c:pt idx="274">
                  <c:v>25/03/21</c:v>
                </c:pt>
                <c:pt idx="275">
                  <c:v>26/03/21</c:v>
                </c:pt>
                <c:pt idx="276">
                  <c:v>29/03/21</c:v>
                </c:pt>
                <c:pt idx="277">
                  <c:v>30/03/21</c:v>
                </c:pt>
                <c:pt idx="278">
                  <c:v>31/03/21</c:v>
                </c:pt>
                <c:pt idx="279">
                  <c:v>1/4/2021</c:v>
                </c:pt>
                <c:pt idx="280">
                  <c:v>5/4/2021</c:v>
                </c:pt>
                <c:pt idx="281">
                  <c:v>6/4/2021</c:v>
                </c:pt>
                <c:pt idx="282">
                  <c:v>7/4/2021</c:v>
                </c:pt>
                <c:pt idx="283">
                  <c:v>8/4/2021</c:v>
                </c:pt>
                <c:pt idx="284">
                  <c:v>9/4/2021</c:v>
                </c:pt>
                <c:pt idx="285">
                  <c:v>12/4/2021</c:v>
                </c:pt>
                <c:pt idx="286">
                  <c:v>13/04/21</c:v>
                </c:pt>
                <c:pt idx="287">
                  <c:v>14/04/21</c:v>
                </c:pt>
                <c:pt idx="288">
                  <c:v>15/04/21</c:v>
                </c:pt>
                <c:pt idx="289">
                  <c:v>16/04/21</c:v>
                </c:pt>
                <c:pt idx="290">
                  <c:v>19/04/21</c:v>
                </c:pt>
                <c:pt idx="291">
                  <c:v>20/04/21</c:v>
                </c:pt>
                <c:pt idx="292">
                  <c:v>21/04/21</c:v>
                </c:pt>
                <c:pt idx="293">
                  <c:v>22/04/21</c:v>
                </c:pt>
                <c:pt idx="294">
                  <c:v>23/04/21</c:v>
                </c:pt>
                <c:pt idx="295">
                  <c:v>26/04/21</c:v>
                </c:pt>
                <c:pt idx="296">
                  <c:v>27/04/21</c:v>
                </c:pt>
                <c:pt idx="297">
                  <c:v>28/04/21</c:v>
                </c:pt>
                <c:pt idx="298">
                  <c:v>29/04/21</c:v>
                </c:pt>
                <c:pt idx="299">
                  <c:v>30/04/21</c:v>
                </c:pt>
              </c:strCache>
            </c:strRef>
          </c:cat>
          <c:val>
            <c:numRef>
              <c:f>Зад.7!$C$2:$C$311</c:f>
              <c:numCache>
                <c:formatCode>General</c:formatCode>
                <c:ptCount val="310"/>
                <c:pt idx="0">
                  <c:v>237719</c:v>
                </c:pt>
                <c:pt idx="1">
                  <c:v>174620</c:v>
                </c:pt>
                <c:pt idx="2">
                  <c:v>246924</c:v>
                </c:pt>
                <c:pt idx="3">
                  <c:v>484959</c:v>
                </c:pt>
                <c:pt idx="4">
                  <c:v>429560</c:v>
                </c:pt>
                <c:pt idx="5">
                  <c:v>398144</c:v>
                </c:pt>
                <c:pt idx="6">
                  <c:v>423046</c:v>
                </c:pt>
                <c:pt idx="7">
                  <c:v>241626</c:v>
                </c:pt>
                <c:pt idx="8">
                  <c:v>326662</c:v>
                </c:pt>
                <c:pt idx="9">
                  <c:v>195431</c:v>
                </c:pt>
                <c:pt idx="10">
                  <c:v>207272</c:v>
                </c:pt>
                <c:pt idx="11">
                  <c:v>651916</c:v>
                </c:pt>
                <c:pt idx="12">
                  <c:v>868026</c:v>
                </c:pt>
                <c:pt idx="13">
                  <c:v>796352</c:v>
                </c:pt>
                <c:pt idx="14">
                  <c:v>438430</c:v>
                </c:pt>
                <c:pt idx="15">
                  <c:v>1057048</c:v>
                </c:pt>
                <c:pt idx="16">
                  <c:v>360748</c:v>
                </c:pt>
                <c:pt idx="17">
                  <c:v>278400</c:v>
                </c:pt>
                <c:pt idx="18">
                  <c:v>592295</c:v>
                </c:pt>
                <c:pt idx="19">
                  <c:v>449458</c:v>
                </c:pt>
                <c:pt idx="20">
                  <c:v>389884</c:v>
                </c:pt>
                <c:pt idx="21">
                  <c:v>191145</c:v>
                </c:pt>
                <c:pt idx="22">
                  <c:v>193400</c:v>
                </c:pt>
                <c:pt idx="23">
                  <c:v>381196</c:v>
                </c:pt>
                <c:pt idx="24">
                  <c:v>334558</c:v>
                </c:pt>
                <c:pt idx="25">
                  <c:v>286872</c:v>
                </c:pt>
                <c:pt idx="26">
                  <c:v>218020</c:v>
                </c:pt>
                <c:pt idx="27">
                  <c:v>226872</c:v>
                </c:pt>
                <c:pt idx="28">
                  <c:v>207896</c:v>
                </c:pt>
                <c:pt idx="29">
                  <c:v>120334</c:v>
                </c:pt>
                <c:pt idx="30">
                  <c:v>226897</c:v>
                </c:pt>
                <c:pt idx="31">
                  <c:v>141048</c:v>
                </c:pt>
                <c:pt idx="32">
                  <c:v>245977</c:v>
                </c:pt>
                <c:pt idx="33">
                  <c:v>301818</c:v>
                </c:pt>
                <c:pt idx="34">
                  <c:v>303917</c:v>
                </c:pt>
                <c:pt idx="35">
                  <c:v>518162</c:v>
                </c:pt>
                <c:pt idx="36">
                  <c:v>765401</c:v>
                </c:pt>
                <c:pt idx="37">
                  <c:v>475004</c:v>
                </c:pt>
                <c:pt idx="38">
                  <c:v>336638</c:v>
                </c:pt>
                <c:pt idx="39">
                  <c:v>344554</c:v>
                </c:pt>
                <c:pt idx="40">
                  <c:v>764184</c:v>
                </c:pt>
                <c:pt idx="41">
                  <c:v>577963</c:v>
                </c:pt>
                <c:pt idx="42">
                  <c:v>2564785</c:v>
                </c:pt>
                <c:pt idx="43">
                  <c:v>2066256</c:v>
                </c:pt>
                <c:pt idx="44">
                  <c:v>1611300</c:v>
                </c:pt>
                <c:pt idx="45">
                  <c:v>940568</c:v>
                </c:pt>
                <c:pt idx="46">
                  <c:v>1466025</c:v>
                </c:pt>
                <c:pt idx="47">
                  <c:v>1497240</c:v>
                </c:pt>
                <c:pt idx="48">
                  <c:v>2473059</c:v>
                </c:pt>
                <c:pt idx="49">
                  <c:v>1570538</c:v>
                </c:pt>
                <c:pt idx="50">
                  <c:v>1620433</c:v>
                </c:pt>
                <c:pt idx="51">
                  <c:v>931140</c:v>
                </c:pt>
                <c:pt idx="52">
                  <c:v>1289529</c:v>
                </c:pt>
                <c:pt idx="53">
                  <c:v>1530787</c:v>
                </c:pt>
                <c:pt idx="54">
                  <c:v>877200</c:v>
                </c:pt>
                <c:pt idx="55">
                  <c:v>897830</c:v>
                </c:pt>
                <c:pt idx="56">
                  <c:v>1376478</c:v>
                </c:pt>
                <c:pt idx="57">
                  <c:v>1310047</c:v>
                </c:pt>
                <c:pt idx="58">
                  <c:v>1328312</c:v>
                </c:pt>
                <c:pt idx="59">
                  <c:v>932428</c:v>
                </c:pt>
                <c:pt idx="60">
                  <c:v>1636614</c:v>
                </c:pt>
                <c:pt idx="61">
                  <c:v>1102204</c:v>
                </c:pt>
                <c:pt idx="62">
                  <c:v>994944</c:v>
                </c:pt>
                <c:pt idx="63">
                  <c:v>991222</c:v>
                </c:pt>
                <c:pt idx="64">
                  <c:v>1153026</c:v>
                </c:pt>
                <c:pt idx="65">
                  <c:v>994385</c:v>
                </c:pt>
                <c:pt idx="66">
                  <c:v>754266</c:v>
                </c:pt>
                <c:pt idx="67">
                  <c:v>727070</c:v>
                </c:pt>
                <c:pt idx="68">
                  <c:v>1148378</c:v>
                </c:pt>
                <c:pt idx="69">
                  <c:v>1607276</c:v>
                </c:pt>
                <c:pt idx="70">
                  <c:v>1246416</c:v>
                </c:pt>
                <c:pt idx="71">
                  <c:v>1627077</c:v>
                </c:pt>
                <c:pt idx="72">
                  <c:v>1012029</c:v>
                </c:pt>
                <c:pt idx="73">
                  <c:v>2255654</c:v>
                </c:pt>
                <c:pt idx="74">
                  <c:v>1105088</c:v>
                </c:pt>
                <c:pt idx="75">
                  <c:v>1472238</c:v>
                </c:pt>
                <c:pt idx="76">
                  <c:v>1775064</c:v>
                </c:pt>
                <c:pt idx="77">
                  <c:v>1925483</c:v>
                </c:pt>
                <c:pt idx="78">
                  <c:v>2229697</c:v>
                </c:pt>
                <c:pt idx="79">
                  <c:v>580585</c:v>
                </c:pt>
                <c:pt idx="80">
                  <c:v>536487</c:v>
                </c:pt>
                <c:pt idx="81">
                  <c:v>1759264</c:v>
                </c:pt>
                <c:pt idx="82">
                  <c:v>1221531</c:v>
                </c:pt>
                <c:pt idx="83">
                  <c:v>1692457</c:v>
                </c:pt>
                <c:pt idx="84">
                  <c:v>1162851</c:v>
                </c:pt>
                <c:pt idx="85">
                  <c:v>994003</c:v>
                </c:pt>
                <c:pt idx="86">
                  <c:v>768076</c:v>
                </c:pt>
                <c:pt idx="87">
                  <c:v>1089460</c:v>
                </c:pt>
                <c:pt idx="88">
                  <c:v>1129960</c:v>
                </c:pt>
                <c:pt idx="89">
                  <c:v>644452</c:v>
                </c:pt>
                <c:pt idx="90">
                  <c:v>755093</c:v>
                </c:pt>
                <c:pt idx="91">
                  <c:v>1141127</c:v>
                </c:pt>
                <c:pt idx="92">
                  <c:v>857176</c:v>
                </c:pt>
                <c:pt idx="93">
                  <c:v>1053810</c:v>
                </c:pt>
                <c:pt idx="94">
                  <c:v>1006998</c:v>
                </c:pt>
                <c:pt idx="95">
                  <c:v>747130</c:v>
                </c:pt>
                <c:pt idx="96">
                  <c:v>610135</c:v>
                </c:pt>
                <c:pt idx="97">
                  <c:v>871616</c:v>
                </c:pt>
                <c:pt idx="98">
                  <c:v>765015</c:v>
                </c:pt>
                <c:pt idx="99">
                  <c:v>612332</c:v>
                </c:pt>
                <c:pt idx="100">
                  <c:v>547796</c:v>
                </c:pt>
                <c:pt idx="101">
                  <c:v>769084</c:v>
                </c:pt>
                <c:pt idx="102">
                  <c:v>788795</c:v>
                </c:pt>
                <c:pt idx="103">
                  <c:v>1029465</c:v>
                </c:pt>
                <c:pt idx="104">
                  <c:v>1006878</c:v>
                </c:pt>
                <c:pt idx="105">
                  <c:v>757746</c:v>
                </c:pt>
                <c:pt idx="106">
                  <c:v>457958</c:v>
                </c:pt>
                <c:pt idx="107">
                  <c:v>991696</c:v>
                </c:pt>
                <c:pt idx="108">
                  <c:v>658621</c:v>
                </c:pt>
                <c:pt idx="109">
                  <c:v>619863</c:v>
                </c:pt>
                <c:pt idx="110">
                  <c:v>700014</c:v>
                </c:pt>
                <c:pt idx="111">
                  <c:v>507640</c:v>
                </c:pt>
                <c:pt idx="112">
                  <c:v>398437</c:v>
                </c:pt>
                <c:pt idx="113">
                  <c:v>916232</c:v>
                </c:pt>
                <c:pt idx="114">
                  <c:v>624801</c:v>
                </c:pt>
                <c:pt idx="115">
                  <c:v>673601</c:v>
                </c:pt>
                <c:pt idx="116">
                  <c:v>756029</c:v>
                </c:pt>
                <c:pt idx="117">
                  <c:v>654637</c:v>
                </c:pt>
                <c:pt idx="118">
                  <c:v>958412</c:v>
                </c:pt>
                <c:pt idx="119">
                  <c:v>563845</c:v>
                </c:pt>
                <c:pt idx="120">
                  <c:v>383286</c:v>
                </c:pt>
                <c:pt idx="121">
                  <c:v>934116</c:v>
                </c:pt>
                <c:pt idx="122">
                  <c:v>1185968</c:v>
                </c:pt>
                <c:pt idx="123">
                  <c:v>751578</c:v>
                </c:pt>
                <c:pt idx="124">
                  <c:v>450342</c:v>
                </c:pt>
                <c:pt idx="125">
                  <c:v>507668</c:v>
                </c:pt>
                <c:pt idx="126">
                  <c:v>628553</c:v>
                </c:pt>
                <c:pt idx="127">
                  <c:v>534590</c:v>
                </c:pt>
                <c:pt idx="128">
                  <c:v>509673</c:v>
                </c:pt>
                <c:pt idx="129">
                  <c:v>413023</c:v>
                </c:pt>
                <c:pt idx="130">
                  <c:v>391161</c:v>
                </c:pt>
                <c:pt idx="131">
                  <c:v>952355</c:v>
                </c:pt>
                <c:pt idx="132">
                  <c:v>665550</c:v>
                </c:pt>
                <c:pt idx="133">
                  <c:v>394760</c:v>
                </c:pt>
                <c:pt idx="134">
                  <c:v>730264</c:v>
                </c:pt>
                <c:pt idx="135">
                  <c:v>465200</c:v>
                </c:pt>
                <c:pt idx="136">
                  <c:v>385464</c:v>
                </c:pt>
                <c:pt idx="137">
                  <c:v>390439</c:v>
                </c:pt>
                <c:pt idx="138">
                  <c:v>346036</c:v>
                </c:pt>
                <c:pt idx="139">
                  <c:v>741461</c:v>
                </c:pt>
                <c:pt idx="140">
                  <c:v>540220</c:v>
                </c:pt>
                <c:pt idx="141">
                  <c:v>489923</c:v>
                </c:pt>
                <c:pt idx="142">
                  <c:v>357251</c:v>
                </c:pt>
                <c:pt idx="143">
                  <c:v>331828</c:v>
                </c:pt>
                <c:pt idx="144">
                  <c:v>430354</c:v>
                </c:pt>
                <c:pt idx="145">
                  <c:v>468854</c:v>
                </c:pt>
                <c:pt idx="146">
                  <c:v>430937</c:v>
                </c:pt>
                <c:pt idx="147">
                  <c:v>634194</c:v>
                </c:pt>
                <c:pt idx="148">
                  <c:v>424337</c:v>
                </c:pt>
                <c:pt idx="149">
                  <c:v>480248</c:v>
                </c:pt>
                <c:pt idx="150">
                  <c:v>551858</c:v>
                </c:pt>
                <c:pt idx="151">
                  <c:v>440468</c:v>
                </c:pt>
                <c:pt idx="152">
                  <c:v>456574</c:v>
                </c:pt>
                <c:pt idx="153">
                  <c:v>575144</c:v>
                </c:pt>
                <c:pt idx="154">
                  <c:v>856937</c:v>
                </c:pt>
                <c:pt idx="155">
                  <c:v>458909</c:v>
                </c:pt>
                <c:pt idx="156">
                  <c:v>774507</c:v>
                </c:pt>
                <c:pt idx="157">
                  <c:v>531958</c:v>
                </c:pt>
                <c:pt idx="158">
                  <c:v>710871</c:v>
                </c:pt>
                <c:pt idx="159">
                  <c:v>354977</c:v>
                </c:pt>
                <c:pt idx="160">
                  <c:v>944628</c:v>
                </c:pt>
                <c:pt idx="161">
                  <c:v>488879</c:v>
                </c:pt>
                <c:pt idx="162">
                  <c:v>475434</c:v>
                </c:pt>
                <c:pt idx="163">
                  <c:v>418354</c:v>
                </c:pt>
                <c:pt idx="164">
                  <c:v>240694</c:v>
                </c:pt>
                <c:pt idx="165">
                  <c:v>318395</c:v>
                </c:pt>
                <c:pt idx="166">
                  <c:v>201149</c:v>
                </c:pt>
                <c:pt idx="167">
                  <c:v>395276</c:v>
                </c:pt>
                <c:pt idx="168">
                  <c:v>704989</c:v>
                </c:pt>
                <c:pt idx="169">
                  <c:v>320039</c:v>
                </c:pt>
                <c:pt idx="170">
                  <c:v>304577</c:v>
                </c:pt>
                <c:pt idx="171">
                  <c:v>264399</c:v>
                </c:pt>
                <c:pt idx="172">
                  <c:v>356691</c:v>
                </c:pt>
                <c:pt idx="173">
                  <c:v>344580</c:v>
                </c:pt>
                <c:pt idx="174">
                  <c:v>399543</c:v>
                </c:pt>
                <c:pt idx="175">
                  <c:v>475173</c:v>
                </c:pt>
                <c:pt idx="176">
                  <c:v>573110</c:v>
                </c:pt>
                <c:pt idx="177">
                  <c:v>392869</c:v>
                </c:pt>
                <c:pt idx="178">
                  <c:v>588304</c:v>
                </c:pt>
                <c:pt idx="179">
                  <c:v>354756</c:v>
                </c:pt>
                <c:pt idx="180">
                  <c:v>347477</c:v>
                </c:pt>
                <c:pt idx="181">
                  <c:v>329791</c:v>
                </c:pt>
                <c:pt idx="182">
                  <c:v>432931</c:v>
                </c:pt>
                <c:pt idx="183">
                  <c:v>345439</c:v>
                </c:pt>
                <c:pt idx="184">
                  <c:v>982820</c:v>
                </c:pt>
                <c:pt idx="185">
                  <c:v>678589</c:v>
                </c:pt>
                <c:pt idx="186">
                  <c:v>534297</c:v>
                </c:pt>
                <c:pt idx="187">
                  <c:v>533611</c:v>
                </c:pt>
                <c:pt idx="188">
                  <c:v>722605</c:v>
                </c:pt>
                <c:pt idx="189">
                  <c:v>1025965</c:v>
                </c:pt>
                <c:pt idx="190">
                  <c:v>617800</c:v>
                </c:pt>
                <c:pt idx="191">
                  <c:v>451017</c:v>
                </c:pt>
                <c:pt idx="192">
                  <c:v>535551</c:v>
                </c:pt>
                <c:pt idx="193">
                  <c:v>577873</c:v>
                </c:pt>
                <c:pt idx="194">
                  <c:v>343516</c:v>
                </c:pt>
                <c:pt idx="195">
                  <c:v>236434</c:v>
                </c:pt>
                <c:pt idx="196">
                  <c:v>336850</c:v>
                </c:pt>
                <c:pt idx="197">
                  <c:v>412546</c:v>
                </c:pt>
                <c:pt idx="198">
                  <c:v>743943</c:v>
                </c:pt>
                <c:pt idx="199">
                  <c:v>1380549</c:v>
                </c:pt>
                <c:pt idx="200">
                  <c:v>820506</c:v>
                </c:pt>
                <c:pt idx="201">
                  <c:v>765350</c:v>
                </c:pt>
                <c:pt idx="202">
                  <c:v>457962</c:v>
                </c:pt>
                <c:pt idx="203">
                  <c:v>533279</c:v>
                </c:pt>
                <c:pt idx="204">
                  <c:v>435904</c:v>
                </c:pt>
                <c:pt idx="205">
                  <c:v>501656</c:v>
                </c:pt>
                <c:pt idx="206">
                  <c:v>416300</c:v>
                </c:pt>
                <c:pt idx="207">
                  <c:v>469853</c:v>
                </c:pt>
                <c:pt idx="208">
                  <c:v>525845</c:v>
                </c:pt>
                <c:pt idx="209">
                  <c:v>504032</c:v>
                </c:pt>
                <c:pt idx="210">
                  <c:v>454797</c:v>
                </c:pt>
                <c:pt idx="211">
                  <c:v>459189</c:v>
                </c:pt>
                <c:pt idx="212">
                  <c:v>291092</c:v>
                </c:pt>
                <c:pt idx="213">
                  <c:v>351640</c:v>
                </c:pt>
                <c:pt idx="214">
                  <c:v>203276</c:v>
                </c:pt>
                <c:pt idx="215">
                  <c:v>187347</c:v>
                </c:pt>
                <c:pt idx="216">
                  <c:v>364059</c:v>
                </c:pt>
                <c:pt idx="217">
                  <c:v>237222</c:v>
                </c:pt>
                <c:pt idx="218">
                  <c:v>263248</c:v>
                </c:pt>
                <c:pt idx="219">
                  <c:v>575816</c:v>
                </c:pt>
                <c:pt idx="220">
                  <c:v>502666</c:v>
                </c:pt>
                <c:pt idx="221">
                  <c:v>416423</c:v>
                </c:pt>
                <c:pt idx="222">
                  <c:v>484243</c:v>
                </c:pt>
                <c:pt idx="223">
                  <c:v>437171</c:v>
                </c:pt>
                <c:pt idx="224">
                  <c:v>541389</c:v>
                </c:pt>
                <c:pt idx="225">
                  <c:v>455313</c:v>
                </c:pt>
                <c:pt idx="226">
                  <c:v>286754</c:v>
                </c:pt>
                <c:pt idx="227">
                  <c:v>440834</c:v>
                </c:pt>
                <c:pt idx="228">
                  <c:v>363862</c:v>
                </c:pt>
                <c:pt idx="229">
                  <c:v>433010</c:v>
                </c:pt>
                <c:pt idx="230">
                  <c:v>362864</c:v>
                </c:pt>
                <c:pt idx="231">
                  <c:v>385064</c:v>
                </c:pt>
                <c:pt idx="232">
                  <c:v>381819</c:v>
                </c:pt>
                <c:pt idx="233">
                  <c:v>361556</c:v>
                </c:pt>
                <c:pt idx="234">
                  <c:v>294044</c:v>
                </c:pt>
                <c:pt idx="235">
                  <c:v>644232</c:v>
                </c:pt>
                <c:pt idx="236">
                  <c:v>368493</c:v>
                </c:pt>
                <c:pt idx="237">
                  <c:v>446903</c:v>
                </c:pt>
                <c:pt idx="238">
                  <c:v>332544</c:v>
                </c:pt>
                <c:pt idx="239">
                  <c:v>410697</c:v>
                </c:pt>
                <c:pt idx="240">
                  <c:v>534985</c:v>
                </c:pt>
                <c:pt idx="241">
                  <c:v>567266</c:v>
                </c:pt>
                <c:pt idx="242">
                  <c:v>366140</c:v>
                </c:pt>
                <c:pt idx="243">
                  <c:v>481712</c:v>
                </c:pt>
                <c:pt idx="244">
                  <c:v>566362</c:v>
                </c:pt>
                <c:pt idx="245">
                  <c:v>425525</c:v>
                </c:pt>
                <c:pt idx="246">
                  <c:v>294068</c:v>
                </c:pt>
                <c:pt idx="247">
                  <c:v>239497</c:v>
                </c:pt>
                <c:pt idx="248">
                  <c:v>357801</c:v>
                </c:pt>
                <c:pt idx="249">
                  <c:v>347059</c:v>
                </c:pt>
                <c:pt idx="250">
                  <c:v>373508</c:v>
                </c:pt>
                <c:pt idx="251">
                  <c:v>584333</c:v>
                </c:pt>
                <c:pt idx="252">
                  <c:v>802162</c:v>
                </c:pt>
                <c:pt idx="253">
                  <c:v>714151</c:v>
                </c:pt>
                <c:pt idx="254">
                  <c:v>762121</c:v>
                </c:pt>
                <c:pt idx="255">
                  <c:v>496110</c:v>
                </c:pt>
                <c:pt idx="256">
                  <c:v>578514</c:v>
                </c:pt>
                <c:pt idx="257">
                  <c:v>390542</c:v>
                </c:pt>
                <c:pt idx="258">
                  <c:v>1046654</c:v>
                </c:pt>
                <c:pt idx="259">
                  <c:v>892105</c:v>
                </c:pt>
                <c:pt idx="260">
                  <c:v>578678</c:v>
                </c:pt>
                <c:pt idx="261">
                  <c:v>406937</c:v>
                </c:pt>
                <c:pt idx="262">
                  <c:v>633643</c:v>
                </c:pt>
                <c:pt idx="263">
                  <c:v>1014390</c:v>
                </c:pt>
                <c:pt idx="264">
                  <c:v>920620</c:v>
                </c:pt>
                <c:pt idx="265">
                  <c:v>1244789</c:v>
                </c:pt>
                <c:pt idx="266">
                  <c:v>910391</c:v>
                </c:pt>
                <c:pt idx="267">
                  <c:v>844073</c:v>
                </c:pt>
                <c:pt idx="268">
                  <c:v>665012</c:v>
                </c:pt>
                <c:pt idx="269">
                  <c:v>806261</c:v>
                </c:pt>
                <c:pt idx="270">
                  <c:v>466629</c:v>
                </c:pt>
                <c:pt idx="271">
                  <c:v>359384</c:v>
                </c:pt>
                <c:pt idx="272">
                  <c:v>580309</c:v>
                </c:pt>
                <c:pt idx="273">
                  <c:v>558175</c:v>
                </c:pt>
                <c:pt idx="274">
                  <c:v>787948</c:v>
                </c:pt>
                <c:pt idx="275">
                  <c:v>532277</c:v>
                </c:pt>
                <c:pt idx="276">
                  <c:v>465862</c:v>
                </c:pt>
                <c:pt idx="277">
                  <c:v>244569</c:v>
                </c:pt>
                <c:pt idx="278">
                  <c:v>499191</c:v>
                </c:pt>
                <c:pt idx="279">
                  <c:v>343568</c:v>
                </c:pt>
                <c:pt idx="280">
                  <c:v>406846</c:v>
                </c:pt>
                <c:pt idx="281">
                  <c:v>311927</c:v>
                </c:pt>
                <c:pt idx="282">
                  <c:v>251218</c:v>
                </c:pt>
                <c:pt idx="283">
                  <c:v>296448</c:v>
                </c:pt>
                <c:pt idx="284">
                  <c:v>402282</c:v>
                </c:pt>
                <c:pt idx="285">
                  <c:v>273519</c:v>
                </c:pt>
                <c:pt idx="286">
                  <c:v>495213</c:v>
                </c:pt>
                <c:pt idx="287">
                  <c:v>473471</c:v>
                </c:pt>
                <c:pt idx="288">
                  <c:v>279863</c:v>
                </c:pt>
                <c:pt idx="289">
                  <c:v>403560</c:v>
                </c:pt>
                <c:pt idx="290">
                  <c:v>284673</c:v>
                </c:pt>
                <c:pt idx="291">
                  <c:v>585451</c:v>
                </c:pt>
                <c:pt idx="292">
                  <c:v>408877</c:v>
                </c:pt>
                <c:pt idx="293">
                  <c:v>452519</c:v>
                </c:pt>
                <c:pt idx="294">
                  <c:v>502121</c:v>
                </c:pt>
                <c:pt idx="295">
                  <c:v>343012</c:v>
                </c:pt>
                <c:pt idx="296">
                  <c:v>322450</c:v>
                </c:pt>
                <c:pt idx="297">
                  <c:v>550422</c:v>
                </c:pt>
                <c:pt idx="298">
                  <c:v>386768</c:v>
                </c:pt>
                <c:pt idx="299">
                  <c:v>403201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1-41CA-8A75-091FF9C7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3423"/>
        <c:axId val="784477167"/>
      </c:lineChart>
      <c:catAx>
        <c:axId val="784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7167"/>
        <c:crosses val="autoZero"/>
        <c:auto val="1"/>
        <c:lblAlgn val="ctr"/>
        <c:lblOffset val="100"/>
        <c:noMultiLvlLbl val="0"/>
      </c:catAx>
      <c:valAx>
        <c:axId val="7844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доходности</a:t>
            </a:r>
            <a:r>
              <a:rPr lang="ru-RU" baseline="0"/>
              <a:t> в зависимости 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00"/>
                <c:pt idx="0">
                  <c:v>2/1/2020</c:v>
                </c:pt>
                <c:pt idx="1">
                  <c:v>3/1/2020</c:v>
                </c:pt>
                <c:pt idx="2">
                  <c:v>6/1/2020</c:v>
                </c:pt>
                <c:pt idx="3">
                  <c:v>7/1/2020</c:v>
                </c:pt>
                <c:pt idx="4">
                  <c:v>8/1/2020</c:v>
                </c:pt>
                <c:pt idx="5">
                  <c:v>9/1/2020</c:v>
                </c:pt>
                <c:pt idx="6">
                  <c:v>10/1/2020</c:v>
                </c:pt>
                <c:pt idx="7">
                  <c:v>13/01/20</c:v>
                </c:pt>
                <c:pt idx="8">
                  <c:v>14/01/20</c:v>
                </c:pt>
                <c:pt idx="9">
                  <c:v>15/01/20</c:v>
                </c:pt>
                <c:pt idx="10">
                  <c:v>16/01/20</c:v>
                </c:pt>
                <c:pt idx="11">
                  <c:v>17/01/20</c:v>
                </c:pt>
                <c:pt idx="12">
                  <c:v>21/01/20</c:v>
                </c:pt>
                <c:pt idx="13">
                  <c:v>22/01/20</c:v>
                </c:pt>
                <c:pt idx="14">
                  <c:v>23/01/20</c:v>
                </c:pt>
                <c:pt idx="15">
                  <c:v>24/01/20</c:v>
                </c:pt>
                <c:pt idx="16">
                  <c:v>27/01/20</c:v>
                </c:pt>
                <c:pt idx="17">
                  <c:v>28/01/20</c:v>
                </c:pt>
                <c:pt idx="18">
                  <c:v>29/01/20</c:v>
                </c:pt>
                <c:pt idx="19">
                  <c:v>30/01/20</c:v>
                </c:pt>
                <c:pt idx="20">
                  <c:v>31/01/20</c:v>
                </c:pt>
                <c:pt idx="21">
                  <c:v>3/2/2020</c:v>
                </c:pt>
                <c:pt idx="22">
                  <c:v>4/2/2020</c:v>
                </c:pt>
                <c:pt idx="23">
                  <c:v>5/2/2020</c:v>
                </c:pt>
                <c:pt idx="24">
                  <c:v>7/2/2020</c:v>
                </c:pt>
                <c:pt idx="25">
                  <c:v>10/2/2020</c:v>
                </c:pt>
                <c:pt idx="26">
                  <c:v>11/2/2020</c:v>
                </c:pt>
                <c:pt idx="27">
                  <c:v>12/2/2020</c:v>
                </c:pt>
                <c:pt idx="28">
                  <c:v>14/02/20</c:v>
                </c:pt>
                <c:pt idx="29">
                  <c:v>18/02/20</c:v>
                </c:pt>
                <c:pt idx="30">
                  <c:v>19/02/20</c:v>
                </c:pt>
                <c:pt idx="31">
                  <c:v>20/02/20</c:v>
                </c:pt>
                <c:pt idx="32">
                  <c:v>21/02/20</c:v>
                </c:pt>
                <c:pt idx="33">
                  <c:v>24/02/20</c:v>
                </c:pt>
                <c:pt idx="34">
                  <c:v>26/02/20</c:v>
                </c:pt>
                <c:pt idx="35">
                  <c:v>27/02/20</c:v>
                </c:pt>
                <c:pt idx="36">
                  <c:v>28/02/20</c:v>
                </c:pt>
                <c:pt idx="37">
                  <c:v>2/3/2020</c:v>
                </c:pt>
                <c:pt idx="38">
                  <c:v>3/3/2020</c:v>
                </c:pt>
                <c:pt idx="39">
                  <c:v>4/3/2020</c:v>
                </c:pt>
                <c:pt idx="40">
                  <c:v>6/3/2020</c:v>
                </c:pt>
                <c:pt idx="41">
                  <c:v>10/3/2020</c:v>
                </c:pt>
                <c:pt idx="42">
                  <c:v>17/03/20</c:v>
                </c:pt>
                <c:pt idx="43">
                  <c:v>19/03/20</c:v>
                </c:pt>
                <c:pt idx="44">
                  <c:v>30/03/20</c:v>
                </c:pt>
                <c:pt idx="45">
                  <c:v>31/03/20</c:v>
                </c:pt>
                <c:pt idx="46">
                  <c:v>2/4/2020</c:v>
                </c:pt>
                <c:pt idx="47">
                  <c:v>3/4/2020</c:v>
                </c:pt>
                <c:pt idx="48">
                  <c:v>7/4/2020</c:v>
                </c:pt>
                <c:pt idx="49">
                  <c:v>8/4/2020</c:v>
                </c:pt>
                <c:pt idx="50">
                  <c:v>9/4/2020</c:v>
                </c:pt>
                <c:pt idx="51">
                  <c:v>13/04/20</c:v>
                </c:pt>
                <c:pt idx="52">
                  <c:v>14/04/20</c:v>
                </c:pt>
                <c:pt idx="53">
                  <c:v>15/04/20</c:v>
                </c:pt>
                <c:pt idx="54">
                  <c:v>22/04/20</c:v>
                </c:pt>
                <c:pt idx="55">
                  <c:v>23/04/20</c:v>
                </c:pt>
                <c:pt idx="56">
                  <c:v>24/04/20</c:v>
                </c:pt>
                <c:pt idx="57">
                  <c:v>27/04/20</c:v>
                </c:pt>
                <c:pt idx="58">
                  <c:v>28/04/20</c:v>
                </c:pt>
                <c:pt idx="59">
                  <c:v>30/04/20</c:v>
                </c:pt>
                <c:pt idx="60">
                  <c:v>1/5/2020</c:v>
                </c:pt>
                <c:pt idx="61">
                  <c:v>4/5/2020</c:v>
                </c:pt>
                <c:pt idx="62">
                  <c:v>5/5/2020</c:v>
                </c:pt>
                <c:pt idx="63">
                  <c:v>6/5/2020</c:v>
                </c:pt>
                <c:pt idx="64">
                  <c:v>7/5/2020</c:v>
                </c:pt>
                <c:pt idx="65">
                  <c:v>8/5/2020</c:v>
                </c:pt>
                <c:pt idx="66">
                  <c:v>11/5/2020</c:v>
                </c:pt>
                <c:pt idx="67">
                  <c:v>12/5/2020</c:v>
                </c:pt>
                <c:pt idx="68">
                  <c:v>13/05/20</c:v>
                </c:pt>
                <c:pt idx="69">
                  <c:v>14/05/20</c:v>
                </c:pt>
                <c:pt idx="70">
                  <c:v>15/05/20</c:v>
                </c:pt>
                <c:pt idx="71">
                  <c:v>19/05/20</c:v>
                </c:pt>
                <c:pt idx="72">
                  <c:v>20/05/20</c:v>
                </c:pt>
                <c:pt idx="73">
                  <c:v>21/05/20</c:v>
                </c:pt>
                <c:pt idx="74">
                  <c:v>22/05/20</c:v>
                </c:pt>
                <c:pt idx="75">
                  <c:v>26/05/20</c:v>
                </c:pt>
                <c:pt idx="76">
                  <c:v>27/05/20</c:v>
                </c:pt>
                <c:pt idx="77">
                  <c:v>28/05/20</c:v>
                </c:pt>
                <c:pt idx="78">
                  <c:v>29/05/20</c:v>
                </c:pt>
                <c:pt idx="79">
                  <c:v>1/6/2020</c:v>
                </c:pt>
                <c:pt idx="80">
                  <c:v>2/6/2020</c:v>
                </c:pt>
                <c:pt idx="81">
                  <c:v>4/6/2020</c:v>
                </c:pt>
                <c:pt idx="82">
                  <c:v>9/6/2020</c:v>
                </c:pt>
                <c:pt idx="83">
                  <c:v>10/6/2020</c:v>
                </c:pt>
                <c:pt idx="84">
                  <c:v>15/06/20</c:v>
                </c:pt>
                <c:pt idx="85">
                  <c:v>16/06/20</c:v>
                </c:pt>
                <c:pt idx="86">
                  <c:v>17/06/20</c:v>
                </c:pt>
                <c:pt idx="87">
                  <c:v>18/06/20</c:v>
                </c:pt>
                <c:pt idx="88">
                  <c:v>19/06/20</c:v>
                </c:pt>
                <c:pt idx="89">
                  <c:v>22/06/20</c:v>
                </c:pt>
                <c:pt idx="90">
                  <c:v>23/06/20</c:v>
                </c:pt>
                <c:pt idx="91">
                  <c:v>24/06/20</c:v>
                </c:pt>
                <c:pt idx="92">
                  <c:v>25/06/20</c:v>
                </c:pt>
                <c:pt idx="93">
                  <c:v>26/06/20</c:v>
                </c:pt>
                <c:pt idx="94">
                  <c:v>30/06/20</c:v>
                </c:pt>
                <c:pt idx="95">
                  <c:v>1/7/2020</c:v>
                </c:pt>
                <c:pt idx="96">
                  <c:v>2/7/2020</c:v>
                </c:pt>
                <c:pt idx="97">
                  <c:v>6/7/2020</c:v>
                </c:pt>
                <c:pt idx="98">
                  <c:v>7/7/2020</c:v>
                </c:pt>
                <c:pt idx="99">
                  <c:v>8/7/2020</c:v>
                </c:pt>
                <c:pt idx="100">
                  <c:v>9/7/2020</c:v>
                </c:pt>
                <c:pt idx="101">
                  <c:v>10/7/2020</c:v>
                </c:pt>
                <c:pt idx="102">
                  <c:v>13/07/20</c:v>
                </c:pt>
                <c:pt idx="103">
                  <c:v>14/07/20</c:v>
                </c:pt>
                <c:pt idx="104">
                  <c:v>15/07/20</c:v>
                </c:pt>
                <c:pt idx="105">
                  <c:v>16/07/20</c:v>
                </c:pt>
                <c:pt idx="106">
                  <c:v>20/07/20</c:v>
                </c:pt>
                <c:pt idx="107">
                  <c:v>21/07/20</c:v>
                </c:pt>
                <c:pt idx="108">
                  <c:v>22/07/20</c:v>
                </c:pt>
                <c:pt idx="109">
                  <c:v>23/07/20</c:v>
                </c:pt>
                <c:pt idx="110">
                  <c:v>24/07/20</c:v>
                </c:pt>
                <c:pt idx="111">
                  <c:v>27/07/20</c:v>
                </c:pt>
                <c:pt idx="112">
                  <c:v>28/07/20</c:v>
                </c:pt>
                <c:pt idx="113">
                  <c:v>29/07/20</c:v>
                </c:pt>
                <c:pt idx="114">
                  <c:v>30/07/20</c:v>
                </c:pt>
                <c:pt idx="115">
                  <c:v>31/07/20</c:v>
                </c:pt>
                <c:pt idx="116">
                  <c:v>3/8/2020</c:v>
                </c:pt>
                <c:pt idx="117">
                  <c:v>4/8/2020</c:v>
                </c:pt>
                <c:pt idx="118">
                  <c:v>5/8/2020</c:v>
                </c:pt>
                <c:pt idx="119">
                  <c:v>6/8/2020</c:v>
                </c:pt>
                <c:pt idx="120">
                  <c:v>7/8/2020</c:v>
                </c:pt>
                <c:pt idx="121">
                  <c:v>10/8/2020</c:v>
                </c:pt>
                <c:pt idx="122">
                  <c:v>11/8/2020</c:v>
                </c:pt>
                <c:pt idx="123">
                  <c:v>12/8/2020</c:v>
                </c:pt>
                <c:pt idx="124">
                  <c:v>13/08/20</c:v>
                </c:pt>
                <c:pt idx="125">
                  <c:v>14/08/20</c:v>
                </c:pt>
                <c:pt idx="126">
                  <c:v>17/08/20</c:v>
                </c:pt>
                <c:pt idx="127">
                  <c:v>18/08/20</c:v>
                </c:pt>
                <c:pt idx="128">
                  <c:v>19/08/20</c:v>
                </c:pt>
                <c:pt idx="129">
                  <c:v>20/08/20</c:v>
                </c:pt>
                <c:pt idx="130">
                  <c:v>21/08/20</c:v>
                </c:pt>
                <c:pt idx="131">
                  <c:v>24/08/20</c:v>
                </c:pt>
                <c:pt idx="132">
                  <c:v>25/08/20</c:v>
                </c:pt>
                <c:pt idx="133">
                  <c:v>26/08/20</c:v>
                </c:pt>
                <c:pt idx="134">
                  <c:v>27/08/20</c:v>
                </c:pt>
                <c:pt idx="135">
                  <c:v>28/08/20</c:v>
                </c:pt>
                <c:pt idx="136">
                  <c:v>31/08/20</c:v>
                </c:pt>
                <c:pt idx="137">
                  <c:v>1/9/2020</c:v>
                </c:pt>
                <c:pt idx="138">
                  <c:v>2/9/2020</c:v>
                </c:pt>
                <c:pt idx="139">
                  <c:v>3/9/2020</c:v>
                </c:pt>
                <c:pt idx="140">
                  <c:v>4/9/2020</c:v>
                </c:pt>
                <c:pt idx="141">
                  <c:v>8/9/2020</c:v>
                </c:pt>
                <c:pt idx="142">
                  <c:v>9/9/2020</c:v>
                </c:pt>
                <c:pt idx="143">
                  <c:v>10/9/2020</c:v>
                </c:pt>
                <c:pt idx="144">
                  <c:v>11/9/2020</c:v>
                </c:pt>
                <c:pt idx="145">
                  <c:v>14/09/20</c:v>
                </c:pt>
                <c:pt idx="146">
                  <c:v>15/09/20</c:v>
                </c:pt>
                <c:pt idx="147">
                  <c:v>16/09/20</c:v>
                </c:pt>
                <c:pt idx="148">
                  <c:v>17/09/20</c:v>
                </c:pt>
                <c:pt idx="149">
                  <c:v>18/09/20</c:v>
                </c:pt>
                <c:pt idx="150">
                  <c:v>21/09/20</c:v>
                </c:pt>
                <c:pt idx="151">
                  <c:v>22/09/20</c:v>
                </c:pt>
                <c:pt idx="152">
                  <c:v>23/09/20</c:v>
                </c:pt>
                <c:pt idx="153">
                  <c:v>24/09/20</c:v>
                </c:pt>
                <c:pt idx="154">
                  <c:v>28/09/20</c:v>
                </c:pt>
                <c:pt idx="155">
                  <c:v>29/09/20</c:v>
                </c:pt>
                <c:pt idx="156">
                  <c:v>30/09/20</c:v>
                </c:pt>
                <c:pt idx="157">
                  <c:v>1/10/2020</c:v>
                </c:pt>
                <c:pt idx="158">
                  <c:v>2/10/2020</c:v>
                </c:pt>
                <c:pt idx="159">
                  <c:v>5/10/2020</c:v>
                </c:pt>
                <c:pt idx="160">
                  <c:v>6/10/2020</c:v>
                </c:pt>
                <c:pt idx="161">
                  <c:v>7/10/2020</c:v>
                </c:pt>
                <c:pt idx="162">
                  <c:v>8/10/2020</c:v>
                </c:pt>
                <c:pt idx="163">
                  <c:v>9/10/2020</c:v>
                </c:pt>
                <c:pt idx="164">
                  <c:v>12/10/2020</c:v>
                </c:pt>
                <c:pt idx="165">
                  <c:v>13/10/20</c:v>
                </c:pt>
                <c:pt idx="166">
                  <c:v>14/10/20</c:v>
                </c:pt>
                <c:pt idx="167">
                  <c:v>15/10/20</c:v>
                </c:pt>
                <c:pt idx="168">
                  <c:v>16/10/20</c:v>
                </c:pt>
                <c:pt idx="169">
                  <c:v>19/10/20</c:v>
                </c:pt>
                <c:pt idx="170">
                  <c:v>20/10/20</c:v>
                </c:pt>
                <c:pt idx="171">
                  <c:v>21/10/20</c:v>
                </c:pt>
                <c:pt idx="172">
                  <c:v>22/10/20</c:v>
                </c:pt>
                <c:pt idx="173">
                  <c:v>23/10/20</c:v>
                </c:pt>
                <c:pt idx="174">
                  <c:v>26/10/20</c:v>
                </c:pt>
                <c:pt idx="175">
                  <c:v>27/10/20</c:v>
                </c:pt>
                <c:pt idx="176">
                  <c:v>28/10/20</c:v>
                </c:pt>
                <c:pt idx="177">
                  <c:v>29/10/20</c:v>
                </c:pt>
                <c:pt idx="178">
                  <c:v>30/10/20</c:v>
                </c:pt>
                <c:pt idx="179">
                  <c:v>2/11/2020</c:v>
                </c:pt>
                <c:pt idx="180">
                  <c:v>3/11/2020</c:v>
                </c:pt>
                <c:pt idx="181">
                  <c:v>4/11/2020</c:v>
                </c:pt>
                <c:pt idx="182">
                  <c:v>5/11/2020</c:v>
                </c:pt>
                <c:pt idx="183">
                  <c:v>6/11/2020</c:v>
                </c:pt>
                <c:pt idx="184">
                  <c:v>10/11/2020</c:v>
                </c:pt>
                <c:pt idx="185">
                  <c:v>11/11/2020</c:v>
                </c:pt>
                <c:pt idx="186">
                  <c:v>12/11/2020</c:v>
                </c:pt>
                <c:pt idx="187">
                  <c:v>13/11/20</c:v>
                </c:pt>
                <c:pt idx="188">
                  <c:v>17/11/20</c:v>
                </c:pt>
                <c:pt idx="189">
                  <c:v>18/11/20</c:v>
                </c:pt>
                <c:pt idx="190">
                  <c:v>19/11/20</c:v>
                </c:pt>
                <c:pt idx="191">
                  <c:v>20/11/20</c:v>
                </c:pt>
                <c:pt idx="192">
                  <c:v>23/11/20</c:v>
                </c:pt>
                <c:pt idx="193">
                  <c:v>24/11/20</c:v>
                </c:pt>
                <c:pt idx="194">
                  <c:v>25/11/20</c:v>
                </c:pt>
                <c:pt idx="195">
                  <c:v>27/11/20</c:v>
                </c:pt>
                <c:pt idx="196">
                  <c:v>30/11/20</c:v>
                </c:pt>
                <c:pt idx="197">
                  <c:v>1/12/2020</c:v>
                </c:pt>
                <c:pt idx="198">
                  <c:v>2/12/2020</c:v>
                </c:pt>
                <c:pt idx="199">
                  <c:v>3/12/2020</c:v>
                </c:pt>
                <c:pt idx="200">
                  <c:v>4/12/2020</c:v>
                </c:pt>
                <c:pt idx="201">
                  <c:v>7/12/2020</c:v>
                </c:pt>
                <c:pt idx="202">
                  <c:v>8/12/2020</c:v>
                </c:pt>
                <c:pt idx="203">
                  <c:v>9/12/2020</c:v>
                </c:pt>
                <c:pt idx="204">
                  <c:v>10/12/2020</c:v>
                </c:pt>
                <c:pt idx="205">
                  <c:v>11/12/2020</c:v>
                </c:pt>
                <c:pt idx="206">
                  <c:v>14/12/20</c:v>
                </c:pt>
                <c:pt idx="207">
                  <c:v>15/12/20</c:v>
                </c:pt>
                <c:pt idx="208">
                  <c:v>16/12/20</c:v>
                </c:pt>
                <c:pt idx="209">
                  <c:v>17/12/20</c:v>
                </c:pt>
                <c:pt idx="210">
                  <c:v>18/12/20</c:v>
                </c:pt>
                <c:pt idx="211">
                  <c:v>21/12/20</c:v>
                </c:pt>
                <c:pt idx="212">
                  <c:v>22/12/20</c:v>
                </c:pt>
                <c:pt idx="213">
                  <c:v>23/12/20</c:v>
                </c:pt>
                <c:pt idx="214">
                  <c:v>24/12/20</c:v>
                </c:pt>
                <c:pt idx="215">
                  <c:v>28/12/20</c:v>
                </c:pt>
                <c:pt idx="216">
                  <c:v>29/12/20</c:v>
                </c:pt>
                <c:pt idx="217">
                  <c:v>30/12/20</c:v>
                </c:pt>
                <c:pt idx="218">
                  <c:v>31/12/20</c:v>
                </c:pt>
                <c:pt idx="219">
                  <c:v>4/1/2021</c:v>
                </c:pt>
                <c:pt idx="220">
                  <c:v>5/1/2021</c:v>
                </c:pt>
                <c:pt idx="221">
                  <c:v>6/1/2021</c:v>
                </c:pt>
                <c:pt idx="222">
                  <c:v>7/1/2021</c:v>
                </c:pt>
                <c:pt idx="223">
                  <c:v>8/1/2021</c:v>
                </c:pt>
                <c:pt idx="224">
                  <c:v>11/1/2021</c:v>
                </c:pt>
                <c:pt idx="225">
                  <c:v>12/1/2021</c:v>
                </c:pt>
                <c:pt idx="226">
                  <c:v>13/01/21</c:v>
                </c:pt>
                <c:pt idx="227">
                  <c:v>14/01/21</c:v>
                </c:pt>
                <c:pt idx="228">
                  <c:v>15/01/21</c:v>
                </c:pt>
                <c:pt idx="229">
                  <c:v>19/01/21</c:v>
                </c:pt>
                <c:pt idx="230">
                  <c:v>20/01/21</c:v>
                </c:pt>
                <c:pt idx="231">
                  <c:v>21/01/21</c:v>
                </c:pt>
                <c:pt idx="232">
                  <c:v>22/01/21</c:v>
                </c:pt>
                <c:pt idx="233">
                  <c:v>25/01/21</c:v>
                </c:pt>
                <c:pt idx="234">
                  <c:v>26/01/21</c:v>
                </c:pt>
                <c:pt idx="235">
                  <c:v>27/01/21</c:v>
                </c:pt>
                <c:pt idx="236">
                  <c:v>28/01/21</c:v>
                </c:pt>
                <c:pt idx="237">
                  <c:v>29/01/21</c:v>
                </c:pt>
                <c:pt idx="238">
                  <c:v>1/2/2021</c:v>
                </c:pt>
                <c:pt idx="239">
                  <c:v>2/2/2021</c:v>
                </c:pt>
                <c:pt idx="240">
                  <c:v>3/2/2021</c:v>
                </c:pt>
                <c:pt idx="241">
                  <c:v>4/2/2021</c:v>
                </c:pt>
                <c:pt idx="242">
                  <c:v>5/2/2021</c:v>
                </c:pt>
                <c:pt idx="243">
                  <c:v>8/2/2021</c:v>
                </c:pt>
                <c:pt idx="244">
                  <c:v>9/2/2021</c:v>
                </c:pt>
                <c:pt idx="245">
                  <c:v>10/2/2021</c:v>
                </c:pt>
                <c:pt idx="246">
                  <c:v>11/2/2021</c:v>
                </c:pt>
                <c:pt idx="247">
                  <c:v>12/2/2021</c:v>
                </c:pt>
                <c:pt idx="248">
                  <c:v>16/02/21</c:v>
                </c:pt>
                <c:pt idx="249">
                  <c:v>17/02/21</c:v>
                </c:pt>
                <c:pt idx="250">
                  <c:v>18/02/21</c:v>
                </c:pt>
                <c:pt idx="251">
                  <c:v>19/02/21</c:v>
                </c:pt>
                <c:pt idx="252">
                  <c:v>22/02/21</c:v>
                </c:pt>
                <c:pt idx="253">
                  <c:v>23/02/21</c:v>
                </c:pt>
                <c:pt idx="254">
                  <c:v>25/02/21</c:v>
                </c:pt>
                <c:pt idx="255">
                  <c:v>26/02/21</c:v>
                </c:pt>
                <c:pt idx="256">
                  <c:v>1/3/2021</c:v>
                </c:pt>
                <c:pt idx="257">
                  <c:v>2/3/2021</c:v>
                </c:pt>
                <c:pt idx="258">
                  <c:v>3/3/2021</c:v>
                </c:pt>
                <c:pt idx="259">
                  <c:v>4/3/2021</c:v>
                </c:pt>
                <c:pt idx="260">
                  <c:v>5/3/2021</c:v>
                </c:pt>
                <c:pt idx="261">
                  <c:v>8/3/2021</c:v>
                </c:pt>
                <c:pt idx="262">
                  <c:v>9/3/2021</c:v>
                </c:pt>
                <c:pt idx="263">
                  <c:v>10/3/2021</c:v>
                </c:pt>
                <c:pt idx="264">
                  <c:v>11/3/2021</c:v>
                </c:pt>
                <c:pt idx="265">
                  <c:v>12/3/2021</c:v>
                </c:pt>
                <c:pt idx="266">
                  <c:v>15/03/21</c:v>
                </c:pt>
                <c:pt idx="267">
                  <c:v>16/03/21</c:v>
                </c:pt>
                <c:pt idx="268">
                  <c:v>17/03/21</c:v>
                </c:pt>
                <c:pt idx="269">
                  <c:v>18/03/21</c:v>
                </c:pt>
                <c:pt idx="270">
                  <c:v>19/03/21</c:v>
                </c:pt>
                <c:pt idx="271">
                  <c:v>22/03/21</c:v>
                </c:pt>
                <c:pt idx="272">
                  <c:v>23/03/21</c:v>
                </c:pt>
                <c:pt idx="273">
                  <c:v>24/03/21</c:v>
                </c:pt>
                <c:pt idx="274">
                  <c:v>25/03/21</c:v>
                </c:pt>
                <c:pt idx="275">
                  <c:v>26/03/21</c:v>
                </c:pt>
                <c:pt idx="276">
                  <c:v>29/03/21</c:v>
                </c:pt>
                <c:pt idx="277">
                  <c:v>30/03/21</c:v>
                </c:pt>
                <c:pt idx="278">
                  <c:v>31/03/21</c:v>
                </c:pt>
                <c:pt idx="279">
                  <c:v>1/4/2021</c:v>
                </c:pt>
                <c:pt idx="280">
                  <c:v>5/4/2021</c:v>
                </c:pt>
                <c:pt idx="281">
                  <c:v>6/4/2021</c:v>
                </c:pt>
                <c:pt idx="282">
                  <c:v>7/4/2021</c:v>
                </c:pt>
                <c:pt idx="283">
                  <c:v>8/4/2021</c:v>
                </c:pt>
                <c:pt idx="284">
                  <c:v>9/4/2021</c:v>
                </c:pt>
                <c:pt idx="285">
                  <c:v>12/4/2021</c:v>
                </c:pt>
                <c:pt idx="286">
                  <c:v>13/04/21</c:v>
                </c:pt>
                <c:pt idx="287">
                  <c:v>14/04/21</c:v>
                </c:pt>
                <c:pt idx="288">
                  <c:v>15/04/21</c:v>
                </c:pt>
                <c:pt idx="289">
                  <c:v>16/04/21</c:v>
                </c:pt>
                <c:pt idx="290">
                  <c:v>19/04/21</c:v>
                </c:pt>
                <c:pt idx="291">
                  <c:v>20/04/21</c:v>
                </c:pt>
                <c:pt idx="292">
                  <c:v>21/04/21</c:v>
                </c:pt>
                <c:pt idx="293">
                  <c:v>22/04/21</c:v>
                </c:pt>
                <c:pt idx="294">
                  <c:v>23/04/21</c:v>
                </c:pt>
                <c:pt idx="295">
                  <c:v>26/04/21</c:v>
                </c:pt>
                <c:pt idx="296">
                  <c:v>27/04/21</c:v>
                </c:pt>
                <c:pt idx="297">
                  <c:v>28/04/21</c:v>
                </c:pt>
                <c:pt idx="298">
                  <c:v>29/04/21</c:v>
                </c:pt>
                <c:pt idx="299">
                  <c:v>30/04/21</c:v>
                </c:pt>
              </c:strCache>
            </c:strRef>
          </c:cat>
          <c:val>
            <c:numRef>
              <c:f>Зад.7!$D$3:$D$311</c:f>
              <c:numCache>
                <c:formatCode>General</c:formatCode>
                <c:ptCount val="309"/>
                <c:pt idx="0">
                  <c:v>-1.3204489526440625E-3</c:v>
                </c:pt>
                <c:pt idx="1">
                  <c:v>2.9749383977402764E-3</c:v>
                </c:pt>
                <c:pt idx="2">
                  <c:v>1.0246576984150811E-2</c:v>
                </c:pt>
                <c:pt idx="3">
                  <c:v>-1.7527210178237863E-2</c:v>
                </c:pt>
                <c:pt idx="4">
                  <c:v>1.5213716493600643E-2</c:v>
                </c:pt>
                <c:pt idx="5">
                  <c:v>-1.9802568981921884E-2</c:v>
                </c:pt>
                <c:pt idx="6">
                  <c:v>1.3953770551476657E-3</c:v>
                </c:pt>
                <c:pt idx="7">
                  <c:v>7.209499575911776E-3</c:v>
                </c:pt>
                <c:pt idx="8">
                  <c:v>-8.1203007518796649E-3</c:v>
                </c:pt>
                <c:pt idx="9">
                  <c:v>6.8526379624014276E-3</c:v>
                </c:pt>
                <c:pt idx="10">
                  <c:v>-2.39414563633078E-2</c:v>
                </c:pt>
                <c:pt idx="11">
                  <c:v>-3.3229459134244667E-2</c:v>
                </c:pt>
                <c:pt idx="12">
                  <c:v>-1.4201825493074581E-2</c:v>
                </c:pt>
                <c:pt idx="13">
                  <c:v>2.9363203729482968E-2</c:v>
                </c:pt>
                <c:pt idx="14">
                  <c:v>1.6039753428104236E-2</c:v>
                </c:pt>
                <c:pt idx="15">
                  <c:v>-1.9996285519717636E-2</c:v>
                </c:pt>
                <c:pt idx="16">
                  <c:v>-1.5792798483894936E-4</c:v>
                </c:pt>
                <c:pt idx="17">
                  <c:v>1.6711419996840827E-2</c:v>
                </c:pt>
                <c:pt idx="18">
                  <c:v>4.2567735520755799E-3</c:v>
                </c:pt>
                <c:pt idx="19">
                  <c:v>-1.562451656817535E-2</c:v>
                </c:pt>
                <c:pt idx="20">
                  <c:v>-6.3490067890370839E-3</c:v>
                </c:pt>
                <c:pt idx="21">
                  <c:v>6.0099955715823185E-3</c:v>
                </c:pt>
                <c:pt idx="22">
                  <c:v>3.6253301471512928E-2</c:v>
                </c:pt>
                <c:pt idx="23">
                  <c:v>-1.3267726913276599E-2</c:v>
                </c:pt>
                <c:pt idx="24">
                  <c:v>2.2944493915108395E-2</c:v>
                </c:pt>
                <c:pt idx="25">
                  <c:v>-4.642660244319072E-4</c:v>
                </c:pt>
                <c:pt idx="26">
                  <c:v>9.2896333497836919E-3</c:v>
                </c:pt>
                <c:pt idx="27">
                  <c:v>-6.8547093311552842E-3</c:v>
                </c:pt>
                <c:pt idx="28">
                  <c:v>-4.6258223684211858E-3</c:v>
                </c:pt>
                <c:pt idx="29">
                  <c:v>-1.2245319484810305E-3</c:v>
                </c:pt>
                <c:pt idx="30">
                  <c:v>-6.4994534550503373E-3</c:v>
                </c:pt>
                <c:pt idx="31">
                  <c:v>-1.7633590056201513E-2</c:v>
                </c:pt>
                <c:pt idx="32">
                  <c:v>-3.7262380433466524E-2</c:v>
                </c:pt>
                <c:pt idx="33">
                  <c:v>-3.9490646124823149E-2</c:v>
                </c:pt>
                <c:pt idx="34">
                  <c:v>-5.7252283217126609E-2</c:v>
                </c:pt>
                <c:pt idx="35">
                  <c:v>-4.5104166666666695E-2</c:v>
                </c:pt>
                <c:pt idx="36">
                  <c:v>5.10526889931276E-2</c:v>
                </c:pt>
                <c:pt idx="37">
                  <c:v>-2.7676872513405983E-2</c:v>
                </c:pt>
                <c:pt idx="38">
                  <c:v>6.7959437822450383E-3</c:v>
                </c:pt>
                <c:pt idx="39">
                  <c:v>6.1816087540795305E-3</c:v>
                </c:pt>
                <c:pt idx="40">
                  <c:v>1.2757562472599722E-2</c:v>
                </c:pt>
                <c:pt idx="41">
                  <c:v>-3.7497106704729673E-2</c:v>
                </c:pt>
                <c:pt idx="42">
                  <c:v>-3.1890660592255114E-2</c:v>
                </c:pt>
                <c:pt idx="43">
                  <c:v>-5.933197505710925E-2</c:v>
                </c:pt>
                <c:pt idx="44">
                  <c:v>-2.126542399579948E-2</c:v>
                </c:pt>
                <c:pt idx="45">
                  <c:v>-5.8188500114845783E-2</c:v>
                </c:pt>
                <c:pt idx="46">
                  <c:v>1.3413543614340228E-2</c:v>
                </c:pt>
                <c:pt idx="47">
                  <c:v>-4.7073877028756206E-2</c:v>
                </c:pt>
                <c:pt idx="48">
                  <c:v>3.7455830388692657E-2</c:v>
                </c:pt>
                <c:pt idx="49">
                  <c:v>3.4604904632152475E-2</c:v>
                </c:pt>
                <c:pt idx="50">
                  <c:v>-2.9826178562022659E-2</c:v>
                </c:pt>
                <c:pt idx="51">
                  <c:v>-4.323040380047509E-2</c:v>
                </c:pt>
                <c:pt idx="52">
                  <c:v>3.489856717264872E-2</c:v>
                </c:pt>
                <c:pt idx="53">
                  <c:v>-1.0275229357798206E-2</c:v>
                </c:pt>
                <c:pt idx="54">
                  <c:v>2.0467185761957874E-2</c:v>
                </c:pt>
                <c:pt idx="55">
                  <c:v>-6.2640796453746123E-2</c:v>
                </c:pt>
                <c:pt idx="56">
                  <c:v>-3.2560663617335907E-3</c:v>
                </c:pt>
                <c:pt idx="57">
                  <c:v>1.7733530372559706E-2</c:v>
                </c:pt>
                <c:pt idx="58">
                  <c:v>1.3888888888888732E-2</c:v>
                </c:pt>
                <c:pt idx="59">
                  <c:v>-5.3303996025267877E-2</c:v>
                </c:pt>
                <c:pt idx="60">
                  <c:v>-1.49947518368571E-2</c:v>
                </c:pt>
                <c:pt idx="61">
                  <c:v>-4.6277972294108682E-2</c:v>
                </c:pt>
                <c:pt idx="62">
                  <c:v>-2.7533918595371132E-2</c:v>
                </c:pt>
                <c:pt idx="63">
                  <c:v>5.5642183011899889E-2</c:v>
                </c:pt>
                <c:pt idx="64">
                  <c:v>3.7005364222965027E-2</c:v>
                </c:pt>
                <c:pt idx="65">
                  <c:v>-3.3810630482045065E-2</c:v>
                </c:pt>
                <c:pt idx="66">
                  <c:v>-2.8553693358162574E-2</c:v>
                </c:pt>
                <c:pt idx="67">
                  <c:v>-2.8913738019169365E-2</c:v>
                </c:pt>
                <c:pt idx="68">
                  <c:v>7.4847836815265393E-3</c:v>
                </c:pt>
                <c:pt idx="69">
                  <c:v>-2.0654747326312364E-2</c:v>
                </c:pt>
                <c:pt idx="70">
                  <c:v>-3.6700635061290794E-2</c:v>
                </c:pt>
                <c:pt idx="71">
                  <c:v>2.1847451130701596E-2</c:v>
                </c:pt>
                <c:pt idx="72">
                  <c:v>4.2160540135033578E-2</c:v>
                </c:pt>
                <c:pt idx="73">
                  <c:v>-1.0005758710048851E-2</c:v>
                </c:pt>
                <c:pt idx="74">
                  <c:v>5.2424925470806426E-2</c:v>
                </c:pt>
                <c:pt idx="75">
                  <c:v>3.2817465800746161E-2</c:v>
                </c:pt>
                <c:pt idx="76">
                  <c:v>1.8730349856177747E-3</c:v>
                </c:pt>
                <c:pt idx="77">
                  <c:v>-2.7041463577485551E-2</c:v>
                </c:pt>
                <c:pt idx="78">
                  <c:v>3.8704364534724228E-2</c:v>
                </c:pt>
                <c:pt idx="79">
                  <c:v>1.3081395348837141E-2</c:v>
                </c:pt>
                <c:pt idx="80">
                  <c:v>6.4275814275814247E-2</c:v>
                </c:pt>
                <c:pt idx="81">
                  <c:v>-5.878266909785531E-2</c:v>
                </c:pt>
                <c:pt idx="82">
                  <c:v>-6.2177121771217793E-2</c:v>
                </c:pt>
                <c:pt idx="83">
                  <c:v>7.4402406205477103E-3</c:v>
                </c:pt>
                <c:pt idx="84">
                  <c:v>3.5826524198617239E-2</c:v>
                </c:pt>
                <c:pt idx="85">
                  <c:v>-2.6800161812297649E-2</c:v>
                </c:pt>
                <c:pt idx="86">
                  <c:v>-1.0911358204302606E-3</c:v>
                </c:pt>
                <c:pt idx="87">
                  <c:v>-2.7776332899869978E-2</c:v>
                </c:pt>
                <c:pt idx="88">
                  <c:v>8.3997645925846295E-3</c:v>
                </c:pt>
                <c:pt idx="89">
                  <c:v>-3.2894736842103999E-3</c:v>
                </c:pt>
                <c:pt idx="90">
                  <c:v>-5.9352709464494863E-2</c:v>
                </c:pt>
                <c:pt idx="91">
                  <c:v>-1.018618074811845E-2</c:v>
                </c:pt>
                <c:pt idx="92">
                  <c:v>-2.8471785489680348E-2</c:v>
                </c:pt>
                <c:pt idx="93">
                  <c:v>-5.7770461443489844E-2</c:v>
                </c:pt>
                <c:pt idx="94">
                  <c:v>-1.5450971827909938E-2</c:v>
                </c:pt>
                <c:pt idx="95">
                  <c:v>2.43997116397714E-3</c:v>
                </c:pt>
                <c:pt idx="96">
                  <c:v>3.9442385351551666E-2</c:v>
                </c:pt>
                <c:pt idx="97">
                  <c:v>-4.7259180415114399E-2</c:v>
                </c:pt>
                <c:pt idx="98">
                  <c:v>5.3066696458495622E-3</c:v>
                </c:pt>
                <c:pt idx="99">
                  <c:v>-3.7395121409123683E-2</c:v>
                </c:pt>
                <c:pt idx="100">
                  <c:v>2.9842992380512509E-2</c:v>
                </c:pt>
                <c:pt idx="101">
                  <c:v>-1.563813687573562E-2</c:v>
                </c:pt>
                <c:pt idx="102">
                  <c:v>2.4940211820977082E-2</c:v>
                </c:pt>
                <c:pt idx="103">
                  <c:v>4.361111111111108E-2</c:v>
                </c:pt>
                <c:pt idx="104">
                  <c:v>-4.8922012243811541E-2</c:v>
                </c:pt>
                <c:pt idx="105">
                  <c:v>-6.9460259621953934E-3</c:v>
                </c:pt>
                <c:pt idx="106">
                  <c:v>2.3391812865497151E-2</c:v>
                </c:pt>
                <c:pt idx="107">
                  <c:v>7.2268907563024761E-3</c:v>
                </c:pt>
                <c:pt idx="108">
                  <c:v>-1.8577228989376516E-2</c:v>
                </c:pt>
                <c:pt idx="109">
                  <c:v>-1.5075092094077624E-2</c:v>
                </c:pt>
                <c:pt idx="110">
                  <c:v>-2.0916048104033552E-2</c:v>
                </c:pt>
                <c:pt idx="111">
                  <c:v>4.5546707413828902E-3</c:v>
                </c:pt>
                <c:pt idx="112">
                  <c:v>-2.9134733516644345E-2</c:v>
                </c:pt>
                <c:pt idx="113">
                  <c:v>-2.4404941247363563E-2</c:v>
                </c:pt>
                <c:pt idx="114">
                  <c:v>-2.4027177269919795E-2</c:v>
                </c:pt>
                <c:pt idx="115">
                  <c:v>2.6897031833428266E-2</c:v>
                </c:pt>
                <c:pt idx="116">
                  <c:v>1.7071366941945089E-2</c:v>
                </c:pt>
                <c:pt idx="117">
                  <c:v>5.5989820032721377E-2</c:v>
                </c:pt>
                <c:pt idx="118">
                  <c:v>-1.1935502381362324E-2</c:v>
                </c:pt>
                <c:pt idx="119">
                  <c:v>-1.2660433242348609E-2</c:v>
                </c:pt>
                <c:pt idx="120">
                  <c:v>5.4349744132698136E-2</c:v>
                </c:pt>
                <c:pt idx="121">
                  <c:v>4.7419804741980157E-3</c:v>
                </c:pt>
                <c:pt idx="122">
                  <c:v>-2.576346474181003E-2</c:v>
                </c:pt>
                <c:pt idx="123">
                  <c:v>-4.1034993730764777E-3</c:v>
                </c:pt>
                <c:pt idx="124">
                  <c:v>1.9056884514135196E-2</c:v>
                </c:pt>
                <c:pt idx="125">
                  <c:v>-3.3806929859044092E-2</c:v>
                </c:pt>
                <c:pt idx="126">
                  <c:v>-1.0578320255739735E-2</c:v>
                </c:pt>
                <c:pt idx="127">
                  <c:v>-5.6394290078128394E-3</c:v>
                </c:pt>
                <c:pt idx="128">
                  <c:v>2.1267797010692101E-3</c:v>
                </c:pt>
                <c:pt idx="129">
                  <c:v>-1.2733596651535676E-2</c:v>
                </c:pt>
                <c:pt idx="130">
                  <c:v>6.436973786349795E-2</c:v>
                </c:pt>
                <c:pt idx="131">
                  <c:v>-1.9859747545582004E-2</c:v>
                </c:pt>
                <c:pt idx="132">
                  <c:v>-1.6770648503233967E-2</c:v>
                </c:pt>
                <c:pt idx="133">
                  <c:v>1.3505646757480458E-2</c:v>
                </c:pt>
                <c:pt idx="134">
                  <c:v>9.7645031591040623E-3</c:v>
                </c:pt>
                <c:pt idx="135">
                  <c:v>-2.2923777019340164E-2</c:v>
                </c:pt>
                <c:pt idx="136">
                  <c:v>2.1540431972985742E-3</c:v>
                </c:pt>
                <c:pt idx="137">
                  <c:v>1.5568723132334188E-2</c:v>
                </c:pt>
                <c:pt idx="138">
                  <c:v>-3.4492620981581061E-2</c:v>
                </c:pt>
                <c:pt idx="139">
                  <c:v>1.386338053202206E-2</c:v>
                </c:pt>
                <c:pt idx="140">
                  <c:v>-5.8902588675276014E-2</c:v>
                </c:pt>
                <c:pt idx="141">
                  <c:v>-1.4281279105868871E-3</c:v>
                </c:pt>
                <c:pt idx="142">
                  <c:v>-1.9462753388881954E-2</c:v>
                </c:pt>
                <c:pt idx="143">
                  <c:v>1.5853890544739679E-2</c:v>
                </c:pt>
                <c:pt idx="144">
                  <c:v>3.2274174417878866E-2</c:v>
                </c:pt>
                <c:pt idx="145">
                  <c:v>-1.1248185776487745E-2</c:v>
                </c:pt>
                <c:pt idx="146">
                  <c:v>2.4709480122324112E-2</c:v>
                </c:pt>
                <c:pt idx="147">
                  <c:v>3.5812343320999328E-4</c:v>
                </c:pt>
                <c:pt idx="148">
                  <c:v>-3.9200477326968935E-2</c:v>
                </c:pt>
                <c:pt idx="149">
                  <c:v>-2.9062907532757913E-2</c:v>
                </c:pt>
                <c:pt idx="150">
                  <c:v>2.7502398464982849E-3</c:v>
                </c:pt>
                <c:pt idx="151">
                  <c:v>-3.5910192626610507E-2</c:v>
                </c:pt>
                <c:pt idx="152">
                  <c:v>-3.4402911015547578E-2</c:v>
                </c:pt>
                <c:pt idx="153">
                  <c:v>6.5107337391861558E-2</c:v>
                </c:pt>
                <c:pt idx="154">
                  <c:v>-1.5703026292040272E-2</c:v>
                </c:pt>
                <c:pt idx="155">
                  <c:v>9.9022004889975836E-3</c:v>
                </c:pt>
                <c:pt idx="156">
                  <c:v>1.6765524754872353E-2</c:v>
                </c:pt>
                <c:pt idx="157">
                  <c:v>4.1669146973030046E-4</c:v>
                </c:pt>
                <c:pt idx="158">
                  <c:v>1.9040818755206405E-2</c:v>
                </c:pt>
                <c:pt idx="159">
                  <c:v>-6.8492350811631381E-2</c:v>
                </c:pt>
                <c:pt idx="160">
                  <c:v>3.2094276938506895E-2</c:v>
                </c:pt>
                <c:pt idx="161">
                  <c:v>2.0042514424536792E-2</c:v>
                </c:pt>
                <c:pt idx="162">
                  <c:v>-3.7511164036915482E-3</c:v>
                </c:pt>
                <c:pt idx="163">
                  <c:v>4.7812574707155456E-4</c:v>
                </c:pt>
                <c:pt idx="164">
                  <c:v>-3.1481481481481541E-2</c:v>
                </c:pt>
                <c:pt idx="165">
                  <c:v>6.7230000616789205E-3</c:v>
                </c:pt>
                <c:pt idx="166">
                  <c:v>6.3717681656659236E-3</c:v>
                </c:pt>
                <c:pt idx="167">
                  <c:v>1.8629002800438343E-2</c:v>
                </c:pt>
                <c:pt idx="168">
                  <c:v>-1.3746115228304434E-3</c:v>
                </c:pt>
                <c:pt idx="169">
                  <c:v>8.3787180561365946E-4</c:v>
                </c:pt>
                <c:pt idx="170">
                  <c:v>-2.0092088740058515E-2</c:v>
                </c:pt>
                <c:pt idx="171">
                  <c:v>3.185451882589857E-2</c:v>
                </c:pt>
                <c:pt idx="172">
                  <c:v>-1.0172097699449991E-2</c:v>
                </c:pt>
                <c:pt idx="173">
                  <c:v>-3.8895859473023785E-2</c:v>
                </c:pt>
                <c:pt idx="174">
                  <c:v>-3.5123710058435939E-2</c:v>
                </c:pt>
                <c:pt idx="175">
                  <c:v>-4.484247149023908E-2</c:v>
                </c:pt>
                <c:pt idx="176">
                  <c:v>6.7453625632316386E-5</c:v>
                </c:pt>
                <c:pt idx="177">
                  <c:v>-2.6170241467691865E-2</c:v>
                </c:pt>
                <c:pt idx="178">
                  <c:v>2.9505471671976667E-2</c:v>
                </c:pt>
                <c:pt idx="179">
                  <c:v>3.4311087190527605E-2</c:v>
                </c:pt>
                <c:pt idx="180">
                  <c:v>-1.4635098217770261E-2</c:v>
                </c:pt>
                <c:pt idx="181">
                  <c:v>3.8286355535018697E-2</c:v>
                </c:pt>
                <c:pt idx="182">
                  <c:v>3.433148960518917E-3</c:v>
                </c:pt>
                <c:pt idx="183">
                  <c:v>5.2135608341697302E-2</c:v>
                </c:pt>
                <c:pt idx="184">
                  <c:v>-3.4236048545232961E-2</c:v>
                </c:pt>
                <c:pt idx="185">
                  <c:v>-3.0730395653844014E-2</c:v>
                </c:pt>
                <c:pt idx="186">
                  <c:v>5.8936760459718039E-2</c:v>
                </c:pt>
                <c:pt idx="187">
                  <c:v>3.7944664031620584E-2</c:v>
                </c:pt>
                <c:pt idx="188">
                  <c:v>-3.2178217821782269E-2</c:v>
                </c:pt>
                <c:pt idx="189">
                  <c:v>1.1066299429470785E-2</c:v>
                </c:pt>
                <c:pt idx="190">
                  <c:v>-2.8797976358417996E-2</c:v>
                </c:pt>
                <c:pt idx="191">
                  <c:v>5.8302028549962366E-2</c:v>
                </c:pt>
                <c:pt idx="192">
                  <c:v>3.3934402953287028E-2</c:v>
                </c:pt>
                <c:pt idx="193">
                  <c:v>-4.1197473221642666E-3</c:v>
                </c:pt>
                <c:pt idx="194">
                  <c:v>-4.5504688361831637E-3</c:v>
                </c:pt>
                <c:pt idx="195">
                  <c:v>-2.581151590709703E-2</c:v>
                </c:pt>
                <c:pt idx="196">
                  <c:v>1.0000947957152402E-2</c:v>
                </c:pt>
                <c:pt idx="197">
                  <c:v>5.026045332957909E-2</c:v>
                </c:pt>
                <c:pt idx="198">
                  <c:v>5.9874888293118753E-2</c:v>
                </c:pt>
                <c:pt idx="199">
                  <c:v>-1.9477234401348974E-2</c:v>
                </c:pt>
                <c:pt idx="200">
                  <c:v>2.3260813483532532E-2</c:v>
                </c:pt>
                <c:pt idx="201">
                  <c:v>-6.3868229757553267E-3</c:v>
                </c:pt>
                <c:pt idx="202">
                  <c:v>-1.9072186746733163E-2</c:v>
                </c:pt>
                <c:pt idx="203">
                  <c:v>1.0648387653043623E-2</c:v>
                </c:pt>
                <c:pt idx="204">
                  <c:v>-1.7531885850787073E-2</c:v>
                </c:pt>
                <c:pt idx="205">
                  <c:v>-6.5995137200416023E-3</c:v>
                </c:pt>
                <c:pt idx="206">
                  <c:v>2.6223776223775973E-3</c:v>
                </c:pt>
                <c:pt idx="207">
                  <c:v>-1.5257192676547515E-2</c:v>
                </c:pt>
                <c:pt idx="208">
                  <c:v>-2.0805666223992991E-2</c:v>
                </c:pt>
                <c:pt idx="209">
                  <c:v>-4.5660036166364874E-3</c:v>
                </c:pt>
                <c:pt idx="210">
                  <c:v>-4.2690403742222521E-3</c:v>
                </c:pt>
                <c:pt idx="211">
                  <c:v>-1.9612314709236342E-3</c:v>
                </c:pt>
                <c:pt idx="212">
                  <c:v>3.4274746366876885E-3</c:v>
                </c:pt>
                <c:pt idx="213">
                  <c:v>-1.1203716354693171E-2</c:v>
                </c:pt>
                <c:pt idx="214">
                  <c:v>-4.9744369213763177E-3</c:v>
                </c:pt>
                <c:pt idx="215">
                  <c:v>6.9434800722124553E-4</c:v>
                </c:pt>
                <c:pt idx="216">
                  <c:v>2.0815986677768E-3</c:v>
                </c:pt>
                <c:pt idx="217">
                  <c:v>-1.1817384480450549E-2</c:v>
                </c:pt>
                <c:pt idx="218">
                  <c:v>-5.3487177091605498E-2</c:v>
                </c:pt>
                <c:pt idx="219">
                  <c:v>4.4270062185371627E-2</c:v>
                </c:pt>
                <c:pt idx="220">
                  <c:v>-2.7884115506404054E-3</c:v>
                </c:pt>
                <c:pt idx="221">
                  <c:v>8.578199052132713E-3</c:v>
                </c:pt>
                <c:pt idx="222">
                  <c:v>-1.3862130538978378E-2</c:v>
                </c:pt>
                <c:pt idx="223">
                  <c:v>-1.4914705041456321E-2</c:v>
                </c:pt>
                <c:pt idx="224">
                  <c:v>7.9814250471629943E-3</c:v>
                </c:pt>
                <c:pt idx="225">
                  <c:v>-5.6147422977252497E-3</c:v>
                </c:pt>
                <c:pt idx="226">
                  <c:v>1.317503981468071E-2</c:v>
                </c:pt>
                <c:pt idx="227">
                  <c:v>-2.6912451176526655E-2</c:v>
                </c:pt>
                <c:pt idx="228">
                  <c:v>3.1376964119633838E-2</c:v>
                </c:pt>
                <c:pt idx="229">
                  <c:v>3.6070242050309414E-3</c:v>
                </c:pt>
                <c:pt idx="230">
                  <c:v>-1.9294429206469368E-2</c:v>
                </c:pt>
                <c:pt idx="231">
                  <c:v>-7.6670845790336745E-3</c:v>
                </c:pt>
                <c:pt idx="232">
                  <c:v>-1.1808153943340194E-2</c:v>
                </c:pt>
                <c:pt idx="233">
                  <c:v>-6.687647521636573E-3</c:v>
                </c:pt>
                <c:pt idx="234">
                  <c:v>-3.9257425742574292E-2</c:v>
                </c:pt>
                <c:pt idx="235">
                  <c:v>1.6231256763023682E-2</c:v>
                </c:pt>
                <c:pt idx="236">
                  <c:v>-1.5312848595477184E-2</c:v>
                </c:pt>
                <c:pt idx="237">
                  <c:v>7.6210092687951508E-3</c:v>
                </c:pt>
                <c:pt idx="238">
                  <c:v>2.7340556009811907E-2</c:v>
                </c:pt>
                <c:pt idx="239">
                  <c:v>3.1736556732825924E-2</c:v>
                </c:pt>
                <c:pt idx="240">
                  <c:v>1.562123330601229E-2</c:v>
                </c:pt>
                <c:pt idx="241">
                  <c:v>-1.2959886066935761E-2</c:v>
                </c:pt>
                <c:pt idx="242">
                  <c:v>1.9334359368988124E-2</c:v>
                </c:pt>
                <c:pt idx="243">
                  <c:v>1.5145795979994376E-2</c:v>
                </c:pt>
                <c:pt idx="244">
                  <c:v>-1.5105740181268881E-2</c:v>
                </c:pt>
                <c:pt idx="245">
                  <c:v>-6.4653138272770388E-3</c:v>
                </c:pt>
                <c:pt idx="246">
                  <c:v>2.0899634256400404E-3</c:v>
                </c:pt>
                <c:pt idx="247">
                  <c:v>2.9388064653742184E-2</c:v>
                </c:pt>
                <c:pt idx="248">
                  <c:v>-7.781921996592521E-3</c:v>
                </c:pt>
                <c:pt idx="249">
                  <c:v>-3.257842955262661E-2</c:v>
                </c:pt>
                <c:pt idx="250">
                  <c:v>4.3221721193514299E-2</c:v>
                </c:pt>
                <c:pt idx="251">
                  <c:v>-2.1106359497861788E-2</c:v>
                </c:pt>
                <c:pt idx="252">
                  <c:v>-4.2747087561067106E-3</c:v>
                </c:pt>
                <c:pt idx="253">
                  <c:v>-5.6850359398823831E-2</c:v>
                </c:pt>
                <c:pt idx="254">
                  <c:v>-2.0785219399538105E-2</c:v>
                </c:pt>
                <c:pt idx="255">
                  <c:v>5.8349056603773604E-2</c:v>
                </c:pt>
                <c:pt idx="256">
                  <c:v>-5.7048625038998131E-3</c:v>
                </c:pt>
                <c:pt idx="257">
                  <c:v>2.4160652651396237E-2</c:v>
                </c:pt>
                <c:pt idx="258">
                  <c:v>-1.6544117647058831E-2</c:v>
                </c:pt>
                <c:pt idx="259">
                  <c:v>-6.987093902981723E-3</c:v>
                </c:pt>
                <c:pt idx="260">
                  <c:v>3.450903060995878E-3</c:v>
                </c:pt>
                <c:pt idx="261">
                  <c:v>2.996873604287632E-2</c:v>
                </c:pt>
                <c:pt idx="262">
                  <c:v>6.3700620094531882E-2</c:v>
                </c:pt>
                <c:pt idx="263">
                  <c:v>2.7558092132083125E-2</c:v>
                </c:pt>
                <c:pt idx="264">
                  <c:v>6.7602951678171944E-2</c:v>
                </c:pt>
                <c:pt idx="265">
                  <c:v>-1.3117800074321923E-2</c:v>
                </c:pt>
                <c:pt idx="266">
                  <c:v>-3.8709191550250412E-2</c:v>
                </c:pt>
                <c:pt idx="267">
                  <c:v>3.2237847154216737E-2</c:v>
                </c:pt>
                <c:pt idx="268">
                  <c:v>-2.7929568913175308E-2</c:v>
                </c:pt>
                <c:pt idx="269">
                  <c:v>-1.3272954403499054E-3</c:v>
                </c:pt>
                <c:pt idx="270">
                  <c:v>-1.8098663122507998E-2</c:v>
                </c:pt>
                <c:pt idx="271">
                  <c:v>-3.9292965484294777E-2</c:v>
                </c:pt>
                <c:pt idx="272">
                  <c:v>-8.9507707608155011E-3</c:v>
                </c:pt>
                <c:pt idx="273">
                  <c:v>3.4328483023917077E-2</c:v>
                </c:pt>
                <c:pt idx="274">
                  <c:v>-9.5807899098516568E-3</c:v>
                </c:pt>
                <c:pt idx="275">
                  <c:v>2.3387755102040775E-2</c:v>
                </c:pt>
                <c:pt idx="276">
                  <c:v>4.6663741873729349E-3</c:v>
                </c:pt>
                <c:pt idx="277">
                  <c:v>1.0797935688765378E-2</c:v>
                </c:pt>
                <c:pt idx="278">
                  <c:v>-6.4409708585343442E-3</c:v>
                </c:pt>
                <c:pt idx="279">
                  <c:v>2.5436793422405055E-2</c:v>
                </c:pt>
                <c:pt idx="280">
                  <c:v>-1.6286644951140152E-2</c:v>
                </c:pt>
                <c:pt idx="281">
                  <c:v>-1.0345232963674072E-2</c:v>
                </c:pt>
                <c:pt idx="282">
                  <c:v>9.1467036230449498E-3</c:v>
                </c:pt>
                <c:pt idx="283">
                  <c:v>-1.0162442125088296E-2</c:v>
                </c:pt>
                <c:pt idx="284">
                  <c:v>-1.0702818408847731E-2</c:v>
                </c:pt>
                <c:pt idx="285">
                  <c:v>1.4504948511439695E-2</c:v>
                </c:pt>
                <c:pt idx="286">
                  <c:v>-3.1991784825625117E-3</c:v>
                </c:pt>
                <c:pt idx="287">
                  <c:v>-4.6358665504397639E-3</c:v>
                </c:pt>
                <c:pt idx="288">
                  <c:v>-1.2021814418215876E-2</c:v>
                </c:pt>
                <c:pt idx="289">
                  <c:v>-1.643901849389574E-2</c:v>
                </c:pt>
                <c:pt idx="290">
                  <c:v>-4.1047068944328413E-2</c:v>
                </c:pt>
                <c:pt idx="291">
                  <c:v>7.8175060874022123E-3</c:v>
                </c:pt>
                <c:pt idx="292">
                  <c:v>-6.739572736520749E-3</c:v>
                </c:pt>
                <c:pt idx="293">
                  <c:v>1.7454017838091473E-2</c:v>
                </c:pt>
                <c:pt idx="294">
                  <c:v>1.2457008640214743E-2</c:v>
                </c:pt>
                <c:pt idx="295">
                  <c:v>3.2727122084594247E-3</c:v>
                </c:pt>
                <c:pt idx="296">
                  <c:v>-2.7624081261871325E-2</c:v>
                </c:pt>
                <c:pt idx="297">
                  <c:v>1.5711919826744429E-3</c:v>
                </c:pt>
                <c:pt idx="298">
                  <c:v>-6.3173068769609474E-3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8-48C9-90BB-46DF389F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43567"/>
        <c:axId val="313541903"/>
      </c:lineChart>
      <c:catAx>
        <c:axId val="3135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41903"/>
        <c:crosses val="autoZero"/>
        <c:auto val="1"/>
        <c:lblAlgn val="ctr"/>
        <c:lblOffset val="100"/>
        <c:noMultiLvlLbl val="0"/>
      </c:catAx>
      <c:valAx>
        <c:axId val="3135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Диаграмма размаха по ценам закрытия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ценам закрытия</a:t>
          </a:r>
        </a:p>
      </cx:txPr>
    </cx:title>
    <cx:plotArea>
      <cx:plotAreaRegion>
        <cx:series layoutId="boxWhisker" uniqueId="{A7D7C575-45E3-4227-A4AD-5E5AB45F8C6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Диаграмма размаха по объемам продаж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объемам продаж</a:t>
          </a:r>
        </a:p>
      </cx:txPr>
    </cx:title>
    <cx:plotArea>
      <cx:plotAreaRegion>
        <cx:series layoutId="boxWhisker" uniqueId="{F314C749-75A8-484C-B1A0-6C586B6F112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Диаграмма размах по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 по доходности</a:t>
          </a:r>
        </a:p>
      </cx:txPr>
    </cx:title>
    <cx:plotArea>
      <cx:plotAreaRegion>
        <cx:series layoutId="boxWhisker" uniqueId="{8A18191D-7D13-491F-947D-62EE9029591F}">
          <cx:tx>
            <cx:txData>
              <cx:f>_xlchart.v1.0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Диаграмма размаха по ценам закрытия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ценам закрытия</a:t>
          </a:r>
        </a:p>
      </cx:txPr>
    </cx:title>
    <cx:plotArea>
      <cx:plotAreaRegion>
        <cx:series layoutId="boxWhisker" uniqueId="{AE58C835-EF2D-4D2E-9D7C-3427E9825B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Диаграмма размаха по объемам продаж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объемам продаж</a:t>
          </a:r>
        </a:p>
      </cx:txPr>
    </cx:title>
    <cx:plotArea>
      <cx:plotAreaRegion>
        <cx:series layoutId="boxWhisker" uniqueId="{6AA35A91-088F-4F1B-A786-CA08412F2D5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Диаграмма размаха по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доходности</a:t>
          </a:r>
        </a:p>
      </cx:txPr>
    </cx:title>
    <cx:plotArea>
      <cx:plotAreaRegion>
        <cx:series layoutId="boxWhisker" uniqueId="{567887AA-7699-4426-93CB-E275976302D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685994</xdr:colOff>
      <xdr:row>3</xdr:row>
      <xdr:rowOff>131109</xdr:rowOff>
    </xdr:from>
    <xdr:to>
      <xdr:col>15</xdr:col>
      <xdr:colOff>342340</xdr:colOff>
      <xdr:row>12</xdr:row>
      <xdr:rowOff>138729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6048E1B-CA28-44CD-A8CC-1D2937140B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7169" y="1083609"/>
              <a:ext cx="4295021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793936</xdr:colOff>
      <xdr:row>17</xdr:row>
      <xdr:rowOff>38417</xdr:rowOff>
    </xdr:from>
    <xdr:to>
      <xdr:col>15</xdr:col>
      <xdr:colOff>470648</xdr:colOff>
      <xdr:row>28</xdr:row>
      <xdr:rowOff>17462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D27CEC7D-2AFF-4F20-A157-939EA491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5111" y="3657917"/>
              <a:ext cx="4315387" cy="2074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610843</xdr:colOff>
      <xdr:row>29</xdr:row>
      <xdr:rowOff>166528</xdr:rowOff>
    </xdr:from>
    <xdr:to>
      <xdr:col>15</xdr:col>
      <xdr:colOff>591793</xdr:colOff>
      <xdr:row>41</xdr:row>
      <xdr:rowOff>109378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FB2A59E5-EA88-4BD9-A5D4-A3E0AAD5E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2018" y="6072028"/>
              <a:ext cx="4619625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542925</xdr:rowOff>
    </xdr:from>
    <xdr:to>
      <xdr:col>14</xdr:col>
      <xdr:colOff>304800</xdr:colOff>
      <xdr:row>11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3206A506-9E59-4ADB-9BA9-6A3057D360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542925"/>
              <a:ext cx="3714750" cy="2017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590550</xdr:colOff>
      <xdr:row>12</xdr:row>
      <xdr:rowOff>19050</xdr:rowOff>
    </xdr:from>
    <xdr:to>
      <xdr:col>14</xdr:col>
      <xdr:colOff>552450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01C7CC31-507A-4074-BBBD-CB2A8CDC04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5" y="2686050"/>
              <a:ext cx="3971925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585787</xdr:colOff>
      <xdr:row>24</xdr:row>
      <xdr:rowOff>38100</xdr:rowOff>
    </xdr:from>
    <xdr:to>
      <xdr:col>14</xdr:col>
      <xdr:colOff>619125</xdr:colOff>
      <xdr:row>35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FC10DD69-BC76-4ED8-9C22-1F2F34609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2162" y="4991100"/>
              <a:ext cx="4043363" cy="2214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36</xdr:row>
      <xdr:rowOff>142875</xdr:rowOff>
    </xdr:from>
    <xdr:to>
      <xdr:col>11</xdr:col>
      <xdr:colOff>590550</xdr:colOff>
      <xdr:row>48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2CCD9DB-A884-4F07-BA21-5D8878CF7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48</xdr:row>
      <xdr:rowOff>142874</xdr:rowOff>
    </xdr:from>
    <xdr:to>
      <xdr:col>16</xdr:col>
      <xdr:colOff>0</xdr:colOff>
      <xdr:row>61</xdr:row>
      <xdr:rowOff>76199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94F4C2-FF90-4A68-8E77-A847C2C6D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33</xdr:row>
      <xdr:rowOff>47625</xdr:rowOff>
    </xdr:from>
    <xdr:to>
      <xdr:col>18</xdr:col>
      <xdr:colOff>600075</xdr:colOff>
      <xdr:row>44</xdr:row>
      <xdr:rowOff>142875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F559BC0-FB99-451E-8CCE-EEF31B255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45</xdr:row>
      <xdr:rowOff>9525</xdr:rowOff>
    </xdr:from>
    <xdr:to>
      <xdr:col>23</xdr:col>
      <xdr:colOff>352425</xdr:colOff>
      <xdr:row>58</xdr:row>
      <xdr:rowOff>9525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177D026-A0DC-441C-AF91-E70C3920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133350</xdr:rowOff>
    </xdr:from>
    <xdr:to>
      <xdr:col>14</xdr:col>
      <xdr:colOff>276225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370153-7B66-4097-ADFF-AEADEBA0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481012</xdr:colOff>
      <xdr:row>4</xdr:row>
      <xdr:rowOff>9525</xdr:rowOff>
    </xdr:from>
    <xdr:to>
      <xdr:col>22</xdr:col>
      <xdr:colOff>176212</xdr:colOff>
      <xdr:row>18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388835-6FCB-4F96-B550-5D2969A7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552450</xdr:rowOff>
    </xdr:from>
    <xdr:to>
      <xdr:col>15</xdr:col>
      <xdr:colOff>295275</xdr:colOff>
      <xdr:row>15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117914-BCA0-43AF-A072-778F7578E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15</xdr:row>
      <xdr:rowOff>142875</xdr:rowOff>
    </xdr:from>
    <xdr:to>
      <xdr:col>15</xdr:col>
      <xdr:colOff>347662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FB8618-4C0A-4E93-A1A2-E492B2DE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80962</xdr:colOff>
      <xdr:row>30</xdr:row>
      <xdr:rowOff>180975</xdr:rowOff>
    </xdr:from>
    <xdr:to>
      <xdr:col>15</xdr:col>
      <xdr:colOff>385762</xdr:colOff>
      <xdr:row>45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9AA0346-5091-458E-B24F-50EDF6194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46</xdr:row>
      <xdr:rowOff>9525</xdr:rowOff>
    </xdr:from>
    <xdr:to>
      <xdr:col>15</xdr:col>
      <xdr:colOff>352425</xdr:colOff>
      <xdr:row>60</xdr:row>
      <xdr:rowOff>85725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0FB9FA9-A0B9-4B35-8311-8383EDAF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15</xdr:row>
      <xdr:rowOff>152400</xdr:rowOff>
    </xdr:from>
    <xdr:to>
      <xdr:col>24</xdr:col>
      <xdr:colOff>9525</xdr:colOff>
      <xdr:row>30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E9A131-3642-49BC-B975-EDA51CB01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309562</xdr:colOff>
      <xdr:row>1</xdr:row>
      <xdr:rowOff>0</xdr:rowOff>
    </xdr:from>
    <xdr:to>
      <xdr:col>24</xdr:col>
      <xdr:colOff>4762</xdr:colOff>
      <xdr:row>15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159C7C-0369-4028-A6EF-416CC3D0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30</xdr:row>
      <xdr:rowOff>161925</xdr:rowOff>
    </xdr:from>
    <xdr:to>
      <xdr:col>23</xdr:col>
      <xdr:colOff>533400</xdr:colOff>
      <xdr:row>45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3332912-D035-4C22-8BB2-E6ED30CA6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4"/>
  <sheetViews>
    <sheetView workbookViewId="0">
      <selection activeCell="U14" sqref="U14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278</v>
      </c>
      <c r="B2" t="s">
        <v>5</v>
      </c>
      <c r="C2" s="1">
        <v>43862</v>
      </c>
      <c r="D2">
        <v>333.22</v>
      </c>
      <c r="E2">
        <v>237719</v>
      </c>
    </row>
    <row r="3" spans="1:5" x14ac:dyDescent="0.25">
      <c r="A3" t="s">
        <v>278</v>
      </c>
      <c r="B3" t="s">
        <v>5</v>
      </c>
      <c r="C3" s="1">
        <v>43891</v>
      </c>
      <c r="D3">
        <v>332.78</v>
      </c>
      <c r="E3">
        <v>174620</v>
      </c>
    </row>
    <row r="4" spans="1:5" x14ac:dyDescent="0.25">
      <c r="A4" t="s">
        <v>278</v>
      </c>
      <c r="B4" t="s">
        <v>5</v>
      </c>
      <c r="C4" s="1">
        <v>43983</v>
      </c>
      <c r="D4">
        <v>333.77</v>
      </c>
      <c r="E4">
        <v>246924</v>
      </c>
    </row>
    <row r="5" spans="1:5" x14ac:dyDescent="0.25">
      <c r="A5" t="s">
        <v>278</v>
      </c>
      <c r="B5" t="s">
        <v>5</v>
      </c>
      <c r="C5" s="1">
        <v>44013</v>
      </c>
      <c r="D5">
        <v>337.19</v>
      </c>
      <c r="E5">
        <v>484959</v>
      </c>
    </row>
    <row r="6" spans="1:5" x14ac:dyDescent="0.25">
      <c r="A6" t="s">
        <v>278</v>
      </c>
      <c r="B6" t="s">
        <v>5</v>
      </c>
      <c r="C6" s="1">
        <v>44044</v>
      </c>
      <c r="D6">
        <v>331.28</v>
      </c>
      <c r="E6">
        <v>429560</v>
      </c>
    </row>
    <row r="7" spans="1:5" x14ac:dyDescent="0.25">
      <c r="A7" t="s">
        <v>278</v>
      </c>
      <c r="B7" t="s">
        <v>5</v>
      </c>
      <c r="C7" s="1">
        <v>44075</v>
      </c>
      <c r="D7">
        <v>336.32</v>
      </c>
      <c r="E7">
        <v>398144</v>
      </c>
    </row>
    <row r="8" spans="1:5" x14ac:dyDescent="0.25">
      <c r="A8" t="s">
        <v>278</v>
      </c>
      <c r="B8" t="s">
        <v>5</v>
      </c>
      <c r="C8" s="1">
        <v>44105</v>
      </c>
      <c r="D8">
        <v>329.66</v>
      </c>
      <c r="E8">
        <v>423046</v>
      </c>
    </row>
    <row r="9" spans="1:5" x14ac:dyDescent="0.25">
      <c r="A9" t="s">
        <v>278</v>
      </c>
      <c r="B9" t="s">
        <v>5</v>
      </c>
      <c r="C9" t="s">
        <v>53</v>
      </c>
      <c r="D9">
        <v>330.12</v>
      </c>
      <c r="E9">
        <v>241626</v>
      </c>
    </row>
    <row r="10" spans="1:5" x14ac:dyDescent="0.25">
      <c r="A10" t="s">
        <v>278</v>
      </c>
      <c r="B10" t="s">
        <v>5</v>
      </c>
      <c r="C10" t="s">
        <v>54</v>
      </c>
      <c r="D10">
        <v>332.5</v>
      </c>
      <c r="E10">
        <v>326662</v>
      </c>
    </row>
    <row r="11" spans="1:5" x14ac:dyDescent="0.25">
      <c r="A11" t="s">
        <v>278</v>
      </c>
      <c r="B11" t="s">
        <v>5</v>
      </c>
      <c r="C11" t="s">
        <v>55</v>
      </c>
      <c r="D11">
        <v>329.8</v>
      </c>
      <c r="E11">
        <v>195431</v>
      </c>
    </row>
    <row r="12" spans="1:5" x14ac:dyDescent="0.25">
      <c r="A12" t="s">
        <v>278</v>
      </c>
      <c r="B12" t="s">
        <v>5</v>
      </c>
      <c r="C12" t="s">
        <v>56</v>
      </c>
      <c r="D12">
        <v>332.06</v>
      </c>
      <c r="E12">
        <v>207272</v>
      </c>
    </row>
    <row r="13" spans="1:5" x14ac:dyDescent="0.25">
      <c r="A13" t="s">
        <v>278</v>
      </c>
      <c r="B13" t="s">
        <v>5</v>
      </c>
      <c r="C13" t="s">
        <v>57</v>
      </c>
      <c r="D13">
        <v>324.11</v>
      </c>
      <c r="E13">
        <v>651916</v>
      </c>
    </row>
    <row r="14" spans="1:5" x14ac:dyDescent="0.25">
      <c r="A14" t="s">
        <v>278</v>
      </c>
      <c r="B14" t="s">
        <v>5</v>
      </c>
      <c r="C14" t="s">
        <v>58</v>
      </c>
      <c r="D14">
        <v>313.33999999999997</v>
      </c>
      <c r="E14">
        <v>868026</v>
      </c>
    </row>
    <row r="15" spans="1:5" x14ac:dyDescent="0.25">
      <c r="A15" t="s">
        <v>278</v>
      </c>
      <c r="B15" t="s">
        <v>5</v>
      </c>
      <c r="C15" t="s">
        <v>59</v>
      </c>
      <c r="D15">
        <v>308.89</v>
      </c>
      <c r="E15">
        <v>796352</v>
      </c>
    </row>
    <row r="16" spans="1:5" x14ac:dyDescent="0.25">
      <c r="A16" t="s">
        <v>278</v>
      </c>
      <c r="B16" t="s">
        <v>5</v>
      </c>
      <c r="C16" t="s">
        <v>60</v>
      </c>
      <c r="D16">
        <v>317.95999999999998</v>
      </c>
      <c r="E16">
        <v>438430</v>
      </c>
    </row>
    <row r="17" spans="1:5" x14ac:dyDescent="0.25">
      <c r="A17" t="s">
        <v>278</v>
      </c>
      <c r="B17" t="s">
        <v>5</v>
      </c>
      <c r="C17" t="s">
        <v>61</v>
      </c>
      <c r="D17">
        <v>323.06</v>
      </c>
      <c r="E17">
        <v>1057048</v>
      </c>
    </row>
    <row r="18" spans="1:5" x14ac:dyDescent="0.25">
      <c r="A18" t="s">
        <v>278</v>
      </c>
      <c r="B18" t="s">
        <v>5</v>
      </c>
      <c r="C18" t="s">
        <v>62</v>
      </c>
      <c r="D18">
        <v>316.60000000000002</v>
      </c>
      <c r="E18">
        <v>360748</v>
      </c>
    </row>
    <row r="19" spans="1:5" x14ac:dyDescent="0.25">
      <c r="A19" t="s">
        <v>278</v>
      </c>
      <c r="B19" t="s">
        <v>5</v>
      </c>
      <c r="C19" t="s">
        <v>63</v>
      </c>
      <c r="D19">
        <v>316.55</v>
      </c>
      <c r="E19">
        <v>278400</v>
      </c>
    </row>
    <row r="20" spans="1:5" x14ac:dyDescent="0.25">
      <c r="A20" t="s">
        <v>278</v>
      </c>
      <c r="B20" t="s">
        <v>5</v>
      </c>
      <c r="C20" t="s">
        <v>64</v>
      </c>
      <c r="D20">
        <v>321.83999999999997</v>
      </c>
      <c r="E20">
        <v>592295</v>
      </c>
    </row>
    <row r="21" spans="1:5" x14ac:dyDescent="0.25">
      <c r="A21" t="s">
        <v>278</v>
      </c>
      <c r="B21" t="s">
        <v>5</v>
      </c>
      <c r="C21" t="s">
        <v>65</v>
      </c>
      <c r="D21">
        <v>323.20999999999998</v>
      </c>
      <c r="E21">
        <v>449458</v>
      </c>
    </row>
    <row r="22" spans="1:5" x14ac:dyDescent="0.25">
      <c r="A22" t="s">
        <v>278</v>
      </c>
      <c r="B22" t="s">
        <v>5</v>
      </c>
      <c r="C22" t="s">
        <v>66</v>
      </c>
      <c r="D22">
        <v>318.16000000000003</v>
      </c>
      <c r="E22">
        <v>389884</v>
      </c>
    </row>
    <row r="23" spans="1:5" x14ac:dyDescent="0.25">
      <c r="A23" t="s">
        <v>278</v>
      </c>
      <c r="B23" t="s">
        <v>5</v>
      </c>
      <c r="C23" s="1">
        <v>43892</v>
      </c>
      <c r="D23">
        <v>316.14</v>
      </c>
      <c r="E23">
        <v>191145</v>
      </c>
    </row>
    <row r="24" spans="1:5" x14ac:dyDescent="0.25">
      <c r="A24" t="s">
        <v>278</v>
      </c>
      <c r="B24" t="s">
        <v>5</v>
      </c>
      <c r="C24" s="1">
        <v>43923</v>
      </c>
      <c r="D24">
        <v>318.04000000000002</v>
      </c>
      <c r="E24">
        <v>193400</v>
      </c>
    </row>
    <row r="25" spans="1:5" x14ac:dyDescent="0.25">
      <c r="A25" t="s">
        <v>278</v>
      </c>
      <c r="B25" t="s">
        <v>5</v>
      </c>
      <c r="C25" s="1">
        <v>43953</v>
      </c>
      <c r="D25">
        <v>329.57</v>
      </c>
      <c r="E25">
        <v>381196</v>
      </c>
    </row>
    <row r="26" spans="1:5" x14ac:dyDescent="0.25">
      <c r="A26" t="s">
        <v>278</v>
      </c>
      <c r="B26" t="s">
        <v>5</v>
      </c>
      <c r="C26" s="1">
        <v>43984</v>
      </c>
      <c r="D26">
        <v>341.43</v>
      </c>
      <c r="E26">
        <v>665539</v>
      </c>
    </row>
    <row r="27" spans="1:5" x14ac:dyDescent="0.25">
      <c r="A27" t="s">
        <v>278</v>
      </c>
      <c r="B27" t="s">
        <v>5</v>
      </c>
      <c r="C27" s="1">
        <v>44014</v>
      </c>
      <c r="D27">
        <v>336.9</v>
      </c>
      <c r="E27">
        <v>334558</v>
      </c>
    </row>
    <row r="28" spans="1:5" x14ac:dyDescent="0.25">
      <c r="A28" t="s">
        <v>278</v>
      </c>
      <c r="B28" t="s">
        <v>5</v>
      </c>
      <c r="C28" s="1">
        <v>44106</v>
      </c>
      <c r="D28">
        <v>344.63</v>
      </c>
      <c r="E28">
        <v>286872</v>
      </c>
    </row>
    <row r="29" spans="1:5" x14ac:dyDescent="0.25">
      <c r="A29" t="s">
        <v>278</v>
      </c>
      <c r="B29" t="s">
        <v>5</v>
      </c>
      <c r="C29" s="1">
        <v>44137</v>
      </c>
      <c r="D29">
        <v>344.47</v>
      </c>
      <c r="E29">
        <v>218020</v>
      </c>
    </row>
    <row r="30" spans="1:5" x14ac:dyDescent="0.25">
      <c r="A30" t="s">
        <v>278</v>
      </c>
      <c r="B30" t="s">
        <v>5</v>
      </c>
      <c r="C30" s="1">
        <v>44167</v>
      </c>
      <c r="D30">
        <v>347.67</v>
      </c>
      <c r="E30">
        <v>226872</v>
      </c>
    </row>
    <row r="31" spans="1:5" x14ac:dyDescent="0.25">
      <c r="A31" t="s">
        <v>278</v>
      </c>
      <c r="B31" t="s">
        <v>5</v>
      </c>
      <c r="C31" t="s">
        <v>67</v>
      </c>
      <c r="D31">
        <v>342.83</v>
      </c>
      <c r="E31">
        <v>143247</v>
      </c>
    </row>
    <row r="32" spans="1:5" x14ac:dyDescent="0.25">
      <c r="A32" t="s">
        <v>278</v>
      </c>
      <c r="B32" t="s">
        <v>5</v>
      </c>
      <c r="C32" t="s">
        <v>68</v>
      </c>
      <c r="D32">
        <v>340.48</v>
      </c>
      <c r="E32">
        <v>207896</v>
      </c>
    </row>
    <row r="33" spans="1:5" x14ac:dyDescent="0.25">
      <c r="A33" t="s">
        <v>278</v>
      </c>
      <c r="B33" t="s">
        <v>5</v>
      </c>
      <c r="C33" t="s">
        <v>69</v>
      </c>
      <c r="D33">
        <v>338.90499999999997</v>
      </c>
      <c r="E33">
        <v>120334</v>
      </c>
    </row>
    <row r="34" spans="1:5" x14ac:dyDescent="0.25">
      <c r="A34" t="s">
        <v>278</v>
      </c>
      <c r="B34" t="s">
        <v>5</v>
      </c>
      <c r="C34" t="s">
        <v>70</v>
      </c>
      <c r="D34">
        <v>338.49</v>
      </c>
      <c r="E34">
        <v>226897</v>
      </c>
    </row>
    <row r="35" spans="1:5" x14ac:dyDescent="0.25">
      <c r="A35" t="s">
        <v>278</v>
      </c>
      <c r="B35" t="s">
        <v>5</v>
      </c>
      <c r="C35" t="s">
        <v>71</v>
      </c>
      <c r="D35">
        <v>336.29</v>
      </c>
      <c r="E35">
        <v>141048</v>
      </c>
    </row>
    <row r="36" spans="1:5" x14ac:dyDescent="0.25">
      <c r="A36" t="s">
        <v>278</v>
      </c>
      <c r="B36" t="s">
        <v>5</v>
      </c>
      <c r="C36" t="s">
        <v>72</v>
      </c>
      <c r="D36">
        <v>330.36</v>
      </c>
      <c r="E36">
        <v>245977</v>
      </c>
    </row>
    <row r="37" spans="1:5" x14ac:dyDescent="0.25">
      <c r="A37" t="s">
        <v>278</v>
      </c>
      <c r="B37" t="s">
        <v>5</v>
      </c>
      <c r="C37" t="s">
        <v>272</v>
      </c>
      <c r="D37">
        <v>318.05</v>
      </c>
      <c r="E37">
        <v>301818</v>
      </c>
    </row>
    <row r="38" spans="1:5" x14ac:dyDescent="0.25">
      <c r="A38" t="s">
        <v>278</v>
      </c>
      <c r="B38" t="s">
        <v>5</v>
      </c>
      <c r="C38" t="s">
        <v>73</v>
      </c>
      <c r="D38">
        <v>305.49</v>
      </c>
      <c r="E38">
        <v>303917</v>
      </c>
    </row>
    <row r="39" spans="1:5" x14ac:dyDescent="0.25">
      <c r="A39" t="s">
        <v>278</v>
      </c>
      <c r="B39" t="s">
        <v>5</v>
      </c>
      <c r="C39" t="s">
        <v>74</v>
      </c>
      <c r="D39">
        <v>288</v>
      </c>
      <c r="E39">
        <v>518162</v>
      </c>
    </row>
    <row r="40" spans="1:5" x14ac:dyDescent="0.25">
      <c r="A40" t="s">
        <v>278</v>
      </c>
      <c r="B40" t="s">
        <v>5</v>
      </c>
      <c r="C40" t="s">
        <v>75</v>
      </c>
      <c r="D40">
        <v>275.01</v>
      </c>
      <c r="E40">
        <v>765401</v>
      </c>
    </row>
    <row r="41" spans="1:5" x14ac:dyDescent="0.25">
      <c r="A41" t="s">
        <v>278</v>
      </c>
      <c r="B41" t="s">
        <v>5</v>
      </c>
      <c r="C41" s="1">
        <v>43864</v>
      </c>
      <c r="D41">
        <v>289.05</v>
      </c>
      <c r="E41">
        <v>475004</v>
      </c>
    </row>
    <row r="42" spans="1:5" x14ac:dyDescent="0.25">
      <c r="A42" t="s">
        <v>278</v>
      </c>
      <c r="B42" t="s">
        <v>5</v>
      </c>
      <c r="C42" s="1">
        <v>43893</v>
      </c>
      <c r="D42">
        <v>281.05</v>
      </c>
      <c r="E42">
        <v>336638</v>
      </c>
    </row>
    <row r="43" spans="1:5" x14ac:dyDescent="0.25">
      <c r="A43" t="s">
        <v>278</v>
      </c>
      <c r="B43" t="s">
        <v>5</v>
      </c>
      <c r="C43" s="1">
        <v>43924</v>
      </c>
      <c r="D43">
        <v>282.95999999999998</v>
      </c>
      <c r="E43">
        <v>344554</v>
      </c>
    </row>
    <row r="44" spans="1:5" x14ac:dyDescent="0.25">
      <c r="A44" t="s">
        <v>278</v>
      </c>
      <c r="B44" t="s">
        <v>5</v>
      </c>
      <c r="C44" s="1">
        <v>43954</v>
      </c>
      <c r="D44">
        <v>260.45</v>
      </c>
      <c r="E44">
        <v>687418</v>
      </c>
    </row>
    <row r="45" spans="1:5" x14ac:dyDescent="0.25">
      <c r="A45" t="s">
        <v>278</v>
      </c>
      <c r="B45" t="s">
        <v>5</v>
      </c>
      <c r="C45" s="1">
        <v>43985</v>
      </c>
      <c r="D45">
        <v>262.06</v>
      </c>
      <c r="E45">
        <v>764184</v>
      </c>
    </row>
    <row r="46" spans="1:5" x14ac:dyDescent="0.25">
      <c r="A46" t="s">
        <v>278</v>
      </c>
      <c r="B46" t="s">
        <v>5</v>
      </c>
      <c r="C46" s="1">
        <v>44077</v>
      </c>
      <c r="D46">
        <v>228.1</v>
      </c>
      <c r="E46">
        <v>462188</v>
      </c>
    </row>
    <row r="47" spans="1:5" x14ac:dyDescent="0.25">
      <c r="A47" t="s">
        <v>278</v>
      </c>
      <c r="B47" t="s">
        <v>5</v>
      </c>
      <c r="C47" s="1">
        <v>44107</v>
      </c>
      <c r="D47">
        <v>231.01</v>
      </c>
      <c r="E47">
        <v>577963</v>
      </c>
    </row>
    <row r="48" spans="1:5" x14ac:dyDescent="0.25">
      <c r="A48" t="s">
        <v>278</v>
      </c>
      <c r="B48" t="s">
        <v>5</v>
      </c>
      <c r="C48" s="1">
        <v>44138</v>
      </c>
      <c r="D48">
        <v>188.68</v>
      </c>
      <c r="E48">
        <v>1497985</v>
      </c>
    </row>
    <row r="49" spans="1:5" x14ac:dyDescent="0.25">
      <c r="A49" t="s">
        <v>278</v>
      </c>
      <c r="B49" t="s">
        <v>5</v>
      </c>
      <c r="C49" s="1">
        <v>44168</v>
      </c>
      <c r="D49">
        <v>155.065</v>
      </c>
      <c r="E49">
        <v>1432833</v>
      </c>
    </row>
    <row r="50" spans="1:5" x14ac:dyDescent="0.25">
      <c r="A50" t="s">
        <v>278</v>
      </c>
      <c r="B50" t="s">
        <v>5</v>
      </c>
      <c r="C50" t="s">
        <v>76</v>
      </c>
      <c r="D50">
        <v>170.15</v>
      </c>
      <c r="E50">
        <v>1028247</v>
      </c>
    </row>
    <row r="51" spans="1:5" x14ac:dyDescent="0.25">
      <c r="A51" t="s">
        <v>278</v>
      </c>
      <c r="B51" t="s">
        <v>5</v>
      </c>
      <c r="C51" t="s">
        <v>77</v>
      </c>
      <c r="D51">
        <v>129.61000000000001</v>
      </c>
      <c r="E51">
        <v>1229959</v>
      </c>
    </row>
    <row r="52" spans="1:5" x14ac:dyDescent="0.25">
      <c r="A52" t="s">
        <v>278</v>
      </c>
      <c r="B52" t="s">
        <v>5</v>
      </c>
      <c r="C52" t="s">
        <v>78</v>
      </c>
      <c r="D52">
        <v>124.75</v>
      </c>
      <c r="E52">
        <v>2564785</v>
      </c>
    </row>
    <row r="53" spans="1:5" x14ac:dyDescent="0.25">
      <c r="A53" t="s">
        <v>278</v>
      </c>
      <c r="B53" t="s">
        <v>5</v>
      </c>
      <c r="C53" t="s">
        <v>79</v>
      </c>
      <c r="D53">
        <v>100.97</v>
      </c>
      <c r="E53">
        <v>2673522</v>
      </c>
    </row>
    <row r="54" spans="1:5" x14ac:dyDescent="0.25">
      <c r="A54" t="s">
        <v>278</v>
      </c>
      <c r="B54" t="s">
        <v>5</v>
      </c>
      <c r="C54" t="s">
        <v>80</v>
      </c>
      <c r="D54">
        <v>97.75</v>
      </c>
      <c r="E54">
        <v>2066256</v>
      </c>
    </row>
    <row r="55" spans="1:5" x14ac:dyDescent="0.25">
      <c r="A55" t="s">
        <v>278</v>
      </c>
      <c r="B55" t="s">
        <v>5</v>
      </c>
      <c r="C55" t="s">
        <v>81</v>
      </c>
      <c r="D55">
        <v>95</v>
      </c>
      <c r="E55">
        <v>1534153</v>
      </c>
    </row>
    <row r="56" spans="1:5" x14ac:dyDescent="0.25">
      <c r="A56" t="s">
        <v>278</v>
      </c>
      <c r="B56" t="s">
        <v>5</v>
      </c>
      <c r="C56" t="s">
        <v>82</v>
      </c>
      <c r="D56">
        <v>105.71</v>
      </c>
      <c r="E56">
        <v>1964573</v>
      </c>
    </row>
    <row r="57" spans="1:5" x14ac:dyDescent="0.25">
      <c r="A57" t="s">
        <v>278</v>
      </c>
      <c r="B57" t="s">
        <v>5</v>
      </c>
      <c r="C57" t="s">
        <v>83</v>
      </c>
      <c r="D57">
        <v>127.63</v>
      </c>
      <c r="E57">
        <v>2237646</v>
      </c>
    </row>
    <row r="58" spans="1:5" x14ac:dyDescent="0.25">
      <c r="A58" t="s">
        <v>278</v>
      </c>
      <c r="B58" t="s">
        <v>5</v>
      </c>
      <c r="C58" t="s">
        <v>84</v>
      </c>
      <c r="D58">
        <v>158.69</v>
      </c>
      <c r="E58">
        <v>3728550</v>
      </c>
    </row>
    <row r="59" spans="1:5" x14ac:dyDescent="0.25">
      <c r="A59" t="s">
        <v>278</v>
      </c>
      <c r="B59" t="s">
        <v>5</v>
      </c>
      <c r="C59" t="s">
        <v>85</v>
      </c>
      <c r="D59">
        <v>180.27</v>
      </c>
      <c r="E59">
        <v>2978115</v>
      </c>
    </row>
    <row r="60" spans="1:5" x14ac:dyDescent="0.25">
      <c r="A60" t="s">
        <v>278</v>
      </c>
      <c r="B60" t="s">
        <v>5</v>
      </c>
      <c r="C60" t="s">
        <v>86</v>
      </c>
      <c r="D60">
        <v>161.97</v>
      </c>
      <c r="E60">
        <v>1694567</v>
      </c>
    </row>
    <row r="61" spans="1:5" x14ac:dyDescent="0.25">
      <c r="A61" t="s">
        <v>278</v>
      </c>
      <c r="B61" t="s">
        <v>5</v>
      </c>
      <c r="C61" t="s">
        <v>87</v>
      </c>
      <c r="D61">
        <v>152.36000000000001</v>
      </c>
      <c r="E61">
        <v>1611300</v>
      </c>
    </row>
    <row r="62" spans="1:5" x14ac:dyDescent="0.25">
      <c r="A62" t="s">
        <v>278</v>
      </c>
      <c r="B62" t="s">
        <v>5</v>
      </c>
      <c r="C62" t="s">
        <v>88</v>
      </c>
      <c r="D62">
        <v>149.12</v>
      </c>
      <c r="E62">
        <v>940568</v>
      </c>
    </row>
    <row r="63" spans="1:5" x14ac:dyDescent="0.25">
      <c r="A63" t="s">
        <v>278</v>
      </c>
      <c r="B63" t="s">
        <v>5</v>
      </c>
      <c r="C63" s="1">
        <v>43834</v>
      </c>
      <c r="D63">
        <v>130.61000000000001</v>
      </c>
      <c r="E63">
        <v>1433508</v>
      </c>
    </row>
    <row r="64" spans="1:5" x14ac:dyDescent="0.25">
      <c r="A64" t="s">
        <v>278</v>
      </c>
      <c r="B64" t="s">
        <v>5</v>
      </c>
      <c r="C64" s="1">
        <v>43865</v>
      </c>
      <c r="D64">
        <v>123.01</v>
      </c>
      <c r="E64">
        <v>1466025</v>
      </c>
    </row>
    <row r="65" spans="1:5" x14ac:dyDescent="0.25">
      <c r="A65" t="s">
        <v>278</v>
      </c>
      <c r="B65" t="s">
        <v>5</v>
      </c>
      <c r="C65" s="1">
        <v>43894</v>
      </c>
      <c r="D65">
        <v>124.66</v>
      </c>
      <c r="E65">
        <v>1497240</v>
      </c>
    </row>
    <row r="66" spans="1:5" x14ac:dyDescent="0.25">
      <c r="A66" t="s">
        <v>278</v>
      </c>
      <c r="B66" t="s">
        <v>5</v>
      </c>
      <c r="C66" s="1">
        <v>43986</v>
      </c>
      <c r="D66">
        <v>148.49</v>
      </c>
      <c r="E66">
        <v>2168318</v>
      </c>
    </row>
    <row r="67" spans="1:5" x14ac:dyDescent="0.25">
      <c r="A67" t="s">
        <v>278</v>
      </c>
      <c r="B67" t="s">
        <v>5</v>
      </c>
      <c r="C67" s="1">
        <v>44016</v>
      </c>
      <c r="D67">
        <v>141.5</v>
      </c>
      <c r="E67">
        <v>2473059</v>
      </c>
    </row>
    <row r="68" spans="1:5" x14ac:dyDescent="0.25">
      <c r="A68" t="s">
        <v>278</v>
      </c>
      <c r="B68" t="s">
        <v>5</v>
      </c>
      <c r="C68" s="1">
        <v>44047</v>
      </c>
      <c r="D68">
        <v>146.80000000000001</v>
      </c>
      <c r="E68">
        <v>1570538</v>
      </c>
    </row>
    <row r="69" spans="1:5" x14ac:dyDescent="0.25">
      <c r="A69" t="s">
        <v>278</v>
      </c>
      <c r="B69" t="s">
        <v>5</v>
      </c>
      <c r="C69" s="1">
        <v>44078</v>
      </c>
      <c r="D69">
        <v>151.88</v>
      </c>
      <c r="E69">
        <v>1620433</v>
      </c>
    </row>
    <row r="70" spans="1:5" x14ac:dyDescent="0.25">
      <c r="A70" t="s">
        <v>278</v>
      </c>
      <c r="B70" t="s">
        <v>5</v>
      </c>
      <c r="C70" t="s">
        <v>89</v>
      </c>
      <c r="D70">
        <v>147.35</v>
      </c>
      <c r="E70">
        <v>931140</v>
      </c>
    </row>
    <row r="71" spans="1:5" x14ac:dyDescent="0.25">
      <c r="A71" t="s">
        <v>278</v>
      </c>
      <c r="B71" t="s">
        <v>5</v>
      </c>
      <c r="C71" t="s">
        <v>90</v>
      </c>
      <c r="D71">
        <v>140.97999999999999</v>
      </c>
      <c r="E71">
        <v>1289529</v>
      </c>
    </row>
    <row r="72" spans="1:5" x14ac:dyDescent="0.25">
      <c r="A72" t="s">
        <v>278</v>
      </c>
      <c r="B72" t="s">
        <v>5</v>
      </c>
      <c r="C72" t="s">
        <v>91</v>
      </c>
      <c r="D72">
        <v>145.9</v>
      </c>
      <c r="E72">
        <v>1530787</v>
      </c>
    </row>
    <row r="73" spans="1:5" x14ac:dyDescent="0.25">
      <c r="A73" t="s">
        <v>278</v>
      </c>
      <c r="B73" t="s">
        <v>5</v>
      </c>
      <c r="C73" t="s">
        <v>92</v>
      </c>
      <c r="D73">
        <v>134.13999999999999</v>
      </c>
      <c r="E73">
        <v>1779740</v>
      </c>
    </row>
    <row r="74" spans="1:5" x14ac:dyDescent="0.25">
      <c r="A74" t="s">
        <v>278</v>
      </c>
      <c r="B74" t="s">
        <v>5</v>
      </c>
      <c r="C74" t="s">
        <v>93</v>
      </c>
      <c r="D74">
        <v>153.71</v>
      </c>
      <c r="E74">
        <v>2094375</v>
      </c>
    </row>
    <row r="75" spans="1:5" x14ac:dyDescent="0.25">
      <c r="A75" t="s">
        <v>278</v>
      </c>
      <c r="B75" t="s">
        <v>5</v>
      </c>
      <c r="C75" t="s">
        <v>94</v>
      </c>
      <c r="D75">
        <v>136.25</v>
      </c>
      <c r="E75">
        <v>698475</v>
      </c>
    </row>
    <row r="76" spans="1:5" x14ac:dyDescent="0.25">
      <c r="A76" t="s">
        <v>278</v>
      </c>
      <c r="B76" t="s">
        <v>5</v>
      </c>
      <c r="C76" t="s">
        <v>95</v>
      </c>
      <c r="D76">
        <v>134.85</v>
      </c>
      <c r="E76">
        <v>877200</v>
      </c>
    </row>
    <row r="77" spans="1:5" x14ac:dyDescent="0.25">
      <c r="A77" t="s">
        <v>278</v>
      </c>
      <c r="B77" t="s">
        <v>5</v>
      </c>
      <c r="C77" t="s">
        <v>96</v>
      </c>
      <c r="D77">
        <v>137.61000000000001</v>
      </c>
      <c r="E77">
        <v>897830</v>
      </c>
    </row>
    <row r="78" spans="1:5" x14ac:dyDescent="0.25">
      <c r="A78" t="s">
        <v>278</v>
      </c>
      <c r="B78" t="s">
        <v>5</v>
      </c>
      <c r="C78" t="s">
        <v>97</v>
      </c>
      <c r="D78">
        <v>128.99</v>
      </c>
      <c r="E78">
        <v>1376478</v>
      </c>
    </row>
    <row r="79" spans="1:5" x14ac:dyDescent="0.25">
      <c r="A79" t="s">
        <v>278</v>
      </c>
      <c r="B79" t="s">
        <v>5</v>
      </c>
      <c r="C79" t="s">
        <v>98</v>
      </c>
      <c r="D79">
        <v>128.57</v>
      </c>
      <c r="E79">
        <v>1310047</v>
      </c>
    </row>
    <row r="80" spans="1:5" x14ac:dyDescent="0.25">
      <c r="A80" t="s">
        <v>278</v>
      </c>
      <c r="B80" t="s">
        <v>5</v>
      </c>
      <c r="C80" t="s">
        <v>99</v>
      </c>
      <c r="D80">
        <v>130.85</v>
      </c>
      <c r="E80">
        <v>1328312</v>
      </c>
    </row>
    <row r="81" spans="1:5" x14ac:dyDescent="0.25">
      <c r="A81" t="s">
        <v>278</v>
      </c>
      <c r="B81" t="s">
        <v>5</v>
      </c>
      <c r="C81" t="s">
        <v>100</v>
      </c>
      <c r="D81">
        <v>138.96</v>
      </c>
      <c r="E81">
        <v>2296753</v>
      </c>
    </row>
    <row r="82" spans="1:5" x14ac:dyDescent="0.25">
      <c r="A82" t="s">
        <v>278</v>
      </c>
      <c r="B82" t="s">
        <v>5</v>
      </c>
      <c r="C82" t="s">
        <v>101</v>
      </c>
      <c r="D82">
        <v>140.88999999999999</v>
      </c>
      <c r="E82">
        <v>932428</v>
      </c>
    </row>
    <row r="83" spans="1:5" x14ac:dyDescent="0.25">
      <c r="A83" t="s">
        <v>278</v>
      </c>
      <c r="B83" t="s">
        <v>5</v>
      </c>
      <c r="C83" s="1">
        <v>43835</v>
      </c>
      <c r="D83">
        <v>133.38</v>
      </c>
      <c r="E83">
        <v>1636614</v>
      </c>
    </row>
    <row r="84" spans="1:5" x14ac:dyDescent="0.25">
      <c r="A84" t="s">
        <v>278</v>
      </c>
      <c r="B84" t="s">
        <v>5</v>
      </c>
      <c r="C84" s="1">
        <v>43926</v>
      </c>
      <c r="D84">
        <v>131.38</v>
      </c>
      <c r="E84">
        <v>1102204</v>
      </c>
    </row>
    <row r="85" spans="1:5" x14ac:dyDescent="0.25">
      <c r="A85" t="s">
        <v>278</v>
      </c>
      <c r="B85" t="s">
        <v>5</v>
      </c>
      <c r="C85" s="1">
        <v>43956</v>
      </c>
      <c r="D85">
        <v>125.3</v>
      </c>
      <c r="E85">
        <v>994944</v>
      </c>
    </row>
    <row r="86" spans="1:5" x14ac:dyDescent="0.25">
      <c r="A86" t="s">
        <v>278</v>
      </c>
      <c r="B86" t="s">
        <v>5</v>
      </c>
      <c r="C86" s="1">
        <v>43987</v>
      </c>
      <c r="D86">
        <v>121.85</v>
      </c>
      <c r="E86">
        <v>991222</v>
      </c>
    </row>
    <row r="87" spans="1:5" x14ac:dyDescent="0.25">
      <c r="A87" t="s">
        <v>278</v>
      </c>
      <c r="B87" t="s">
        <v>5</v>
      </c>
      <c r="C87" s="1">
        <v>44017</v>
      </c>
      <c r="D87">
        <v>128.63</v>
      </c>
      <c r="E87">
        <v>1153026</v>
      </c>
    </row>
    <row r="88" spans="1:5" x14ac:dyDescent="0.25">
      <c r="A88" t="s">
        <v>278</v>
      </c>
      <c r="B88" t="s">
        <v>5</v>
      </c>
      <c r="C88" s="1">
        <v>44048</v>
      </c>
      <c r="D88">
        <v>133.38999999999999</v>
      </c>
      <c r="E88">
        <v>994385</v>
      </c>
    </row>
    <row r="89" spans="1:5" x14ac:dyDescent="0.25">
      <c r="A89" t="s">
        <v>278</v>
      </c>
      <c r="B89" t="s">
        <v>5</v>
      </c>
      <c r="C89" s="1">
        <v>44140</v>
      </c>
      <c r="D89">
        <v>128.88</v>
      </c>
      <c r="E89">
        <v>754266</v>
      </c>
    </row>
    <row r="90" spans="1:5" x14ac:dyDescent="0.25">
      <c r="A90" t="s">
        <v>278</v>
      </c>
      <c r="B90" t="s">
        <v>5</v>
      </c>
      <c r="C90" s="1">
        <v>44170</v>
      </c>
      <c r="D90">
        <v>125.2</v>
      </c>
      <c r="E90">
        <v>727070</v>
      </c>
    </row>
    <row r="91" spans="1:5" x14ac:dyDescent="0.25">
      <c r="A91" t="s">
        <v>278</v>
      </c>
      <c r="B91" t="s">
        <v>5</v>
      </c>
      <c r="C91" t="s">
        <v>102</v>
      </c>
      <c r="D91">
        <v>121.58</v>
      </c>
      <c r="E91">
        <v>1148378</v>
      </c>
    </row>
    <row r="92" spans="1:5" x14ac:dyDescent="0.25">
      <c r="A92" t="s">
        <v>278</v>
      </c>
      <c r="B92" t="s">
        <v>5</v>
      </c>
      <c r="C92" t="s">
        <v>103</v>
      </c>
      <c r="D92">
        <v>122.49</v>
      </c>
      <c r="E92">
        <v>1607276</v>
      </c>
    </row>
    <row r="93" spans="1:5" x14ac:dyDescent="0.25">
      <c r="A93" t="s">
        <v>278</v>
      </c>
      <c r="B93" t="s">
        <v>5</v>
      </c>
      <c r="C93" t="s">
        <v>104</v>
      </c>
      <c r="D93">
        <v>119.96</v>
      </c>
      <c r="E93">
        <v>1246416</v>
      </c>
    </row>
    <row r="94" spans="1:5" x14ac:dyDescent="0.25">
      <c r="A94" t="s">
        <v>278</v>
      </c>
      <c r="B94" t="s">
        <v>5</v>
      </c>
      <c r="C94" t="s">
        <v>105</v>
      </c>
      <c r="D94">
        <v>135.41999999999999</v>
      </c>
      <c r="E94">
        <v>2284648</v>
      </c>
    </row>
    <row r="95" spans="1:5" x14ac:dyDescent="0.25">
      <c r="A95" t="s">
        <v>278</v>
      </c>
      <c r="B95" t="s">
        <v>5</v>
      </c>
      <c r="C95" t="s">
        <v>106</v>
      </c>
      <c r="D95">
        <v>130.44999999999999</v>
      </c>
      <c r="E95">
        <v>1627077</v>
      </c>
    </row>
    <row r="96" spans="1:5" x14ac:dyDescent="0.25">
      <c r="A96" t="s">
        <v>278</v>
      </c>
      <c r="B96" t="s">
        <v>5</v>
      </c>
      <c r="C96" t="s">
        <v>107</v>
      </c>
      <c r="D96">
        <v>133.30000000000001</v>
      </c>
      <c r="E96">
        <v>1012029</v>
      </c>
    </row>
    <row r="97" spans="1:5" x14ac:dyDescent="0.25">
      <c r="A97" t="s">
        <v>278</v>
      </c>
      <c r="B97" t="s">
        <v>5</v>
      </c>
      <c r="C97" t="s">
        <v>108</v>
      </c>
      <c r="D97">
        <v>138.91999999999999</v>
      </c>
      <c r="E97">
        <v>2255654</v>
      </c>
    </row>
    <row r="98" spans="1:5" x14ac:dyDescent="0.25">
      <c r="A98" t="s">
        <v>278</v>
      </c>
      <c r="B98" t="s">
        <v>5</v>
      </c>
      <c r="C98" t="s">
        <v>109</v>
      </c>
      <c r="D98">
        <v>137.53</v>
      </c>
      <c r="E98">
        <v>1105088</v>
      </c>
    </row>
    <row r="99" spans="1:5" x14ac:dyDescent="0.25">
      <c r="A99" t="s">
        <v>278</v>
      </c>
      <c r="B99" t="s">
        <v>5</v>
      </c>
      <c r="C99" t="s">
        <v>110</v>
      </c>
      <c r="D99">
        <v>144.74</v>
      </c>
      <c r="E99">
        <v>1472238</v>
      </c>
    </row>
    <row r="100" spans="1:5" x14ac:dyDescent="0.25">
      <c r="A100" t="s">
        <v>278</v>
      </c>
      <c r="B100" t="s">
        <v>5</v>
      </c>
      <c r="C100" t="s">
        <v>111</v>
      </c>
      <c r="D100">
        <v>149.49</v>
      </c>
      <c r="E100">
        <v>1775064</v>
      </c>
    </row>
    <row r="101" spans="1:5" x14ac:dyDescent="0.25">
      <c r="A101" t="s">
        <v>278</v>
      </c>
      <c r="B101" t="s">
        <v>5</v>
      </c>
      <c r="C101" t="s">
        <v>112</v>
      </c>
      <c r="D101">
        <v>149.77000000000001</v>
      </c>
      <c r="E101">
        <v>1925483</v>
      </c>
    </row>
    <row r="102" spans="1:5" x14ac:dyDescent="0.25">
      <c r="A102" t="s">
        <v>278</v>
      </c>
      <c r="B102" t="s">
        <v>5</v>
      </c>
      <c r="C102" t="s">
        <v>113</v>
      </c>
      <c r="D102">
        <v>145.72</v>
      </c>
      <c r="E102">
        <v>2229697</v>
      </c>
    </row>
    <row r="103" spans="1:5" x14ac:dyDescent="0.25">
      <c r="A103" t="s">
        <v>278</v>
      </c>
      <c r="B103" t="s">
        <v>5</v>
      </c>
      <c r="C103" s="1">
        <v>43836</v>
      </c>
      <c r="D103">
        <v>151.36000000000001</v>
      </c>
      <c r="E103">
        <v>580585</v>
      </c>
    </row>
    <row r="104" spans="1:5" x14ac:dyDescent="0.25">
      <c r="A104" t="s">
        <v>278</v>
      </c>
      <c r="B104" t="s">
        <v>5</v>
      </c>
      <c r="C104" s="1">
        <v>43867</v>
      </c>
      <c r="D104">
        <v>153.34</v>
      </c>
      <c r="E104">
        <v>536487</v>
      </c>
    </row>
    <row r="105" spans="1:5" x14ac:dyDescent="0.25">
      <c r="A105" t="s">
        <v>278</v>
      </c>
      <c r="B105" t="s">
        <v>5</v>
      </c>
      <c r="C105" s="1">
        <v>43896</v>
      </c>
      <c r="D105">
        <v>173.16</v>
      </c>
      <c r="E105">
        <v>1531645</v>
      </c>
    </row>
    <row r="106" spans="1:5" x14ac:dyDescent="0.25">
      <c r="A106" t="s">
        <v>278</v>
      </c>
      <c r="B106" t="s">
        <v>5</v>
      </c>
      <c r="C106" s="1">
        <v>43927</v>
      </c>
      <c r="D106">
        <v>184.29</v>
      </c>
      <c r="E106">
        <v>1759264</v>
      </c>
    </row>
    <row r="107" spans="1:5" x14ac:dyDescent="0.25">
      <c r="A107" t="s">
        <v>278</v>
      </c>
      <c r="B107" t="s">
        <v>5</v>
      </c>
      <c r="C107" s="1">
        <v>43957</v>
      </c>
      <c r="D107">
        <v>205.32</v>
      </c>
      <c r="E107">
        <v>2479985</v>
      </c>
    </row>
    <row r="108" spans="1:5" x14ac:dyDescent="0.25">
      <c r="A108" t="s">
        <v>278</v>
      </c>
      <c r="B108" t="s">
        <v>5</v>
      </c>
      <c r="C108" s="1">
        <v>44049</v>
      </c>
      <c r="D108">
        <v>230.34</v>
      </c>
      <c r="E108">
        <v>1821212</v>
      </c>
    </row>
    <row r="109" spans="1:5" x14ac:dyDescent="0.25">
      <c r="A109" t="s">
        <v>278</v>
      </c>
      <c r="B109" t="s">
        <v>5</v>
      </c>
      <c r="C109" s="1">
        <v>44080</v>
      </c>
      <c r="D109">
        <v>216.8</v>
      </c>
      <c r="E109">
        <v>1221531</v>
      </c>
    </row>
    <row r="110" spans="1:5" x14ac:dyDescent="0.25">
      <c r="A110" t="s">
        <v>278</v>
      </c>
      <c r="B110" t="s">
        <v>5</v>
      </c>
      <c r="C110" s="1">
        <v>44110</v>
      </c>
      <c r="D110">
        <v>203.32</v>
      </c>
      <c r="E110">
        <v>1692457</v>
      </c>
    </row>
    <row r="111" spans="1:5" x14ac:dyDescent="0.25">
      <c r="A111" t="s">
        <v>278</v>
      </c>
      <c r="B111" t="s">
        <v>5</v>
      </c>
      <c r="C111" s="1">
        <v>44141</v>
      </c>
      <c r="D111">
        <v>169.9</v>
      </c>
      <c r="E111">
        <v>2312664</v>
      </c>
    </row>
    <row r="112" spans="1:5" x14ac:dyDescent="0.25">
      <c r="A112" t="s">
        <v>278</v>
      </c>
      <c r="B112" t="s">
        <v>5</v>
      </c>
      <c r="C112" s="1">
        <v>44171</v>
      </c>
      <c r="D112">
        <v>189.51</v>
      </c>
      <c r="E112">
        <v>2274069</v>
      </c>
    </row>
    <row r="113" spans="1:5" x14ac:dyDescent="0.25">
      <c r="A113" t="s">
        <v>278</v>
      </c>
      <c r="B113" t="s">
        <v>5</v>
      </c>
      <c r="C113" t="s">
        <v>114</v>
      </c>
      <c r="D113">
        <v>190.92</v>
      </c>
      <c r="E113">
        <v>1162851</v>
      </c>
    </row>
    <row r="114" spans="1:5" x14ac:dyDescent="0.25">
      <c r="A114" t="s">
        <v>278</v>
      </c>
      <c r="B114" t="s">
        <v>5</v>
      </c>
      <c r="C114" t="s">
        <v>115</v>
      </c>
      <c r="D114">
        <v>197.76</v>
      </c>
      <c r="E114">
        <v>994003</v>
      </c>
    </row>
    <row r="115" spans="1:5" x14ac:dyDescent="0.25">
      <c r="A115" t="s">
        <v>278</v>
      </c>
      <c r="B115" t="s">
        <v>5</v>
      </c>
      <c r="C115" t="s">
        <v>116</v>
      </c>
      <c r="D115">
        <v>192.46</v>
      </c>
      <c r="E115">
        <v>768076</v>
      </c>
    </row>
    <row r="116" spans="1:5" x14ac:dyDescent="0.25">
      <c r="A116" t="s">
        <v>278</v>
      </c>
      <c r="B116" t="s">
        <v>5</v>
      </c>
      <c r="C116" t="s">
        <v>117</v>
      </c>
      <c r="D116">
        <v>192.25</v>
      </c>
      <c r="E116">
        <v>1089460</v>
      </c>
    </row>
    <row r="117" spans="1:5" x14ac:dyDescent="0.25">
      <c r="A117" t="s">
        <v>278</v>
      </c>
      <c r="B117" t="s">
        <v>5</v>
      </c>
      <c r="C117" t="s">
        <v>118</v>
      </c>
      <c r="D117">
        <v>186.91</v>
      </c>
      <c r="E117">
        <v>1129960</v>
      </c>
    </row>
    <row r="118" spans="1:5" x14ac:dyDescent="0.25">
      <c r="A118" t="s">
        <v>278</v>
      </c>
      <c r="B118" t="s">
        <v>5</v>
      </c>
      <c r="C118" t="s">
        <v>119</v>
      </c>
      <c r="D118">
        <v>188.48</v>
      </c>
      <c r="E118">
        <v>644452</v>
      </c>
    </row>
    <row r="119" spans="1:5" x14ac:dyDescent="0.25">
      <c r="A119" t="s">
        <v>278</v>
      </c>
      <c r="B119" t="s">
        <v>5</v>
      </c>
      <c r="C119" t="s">
        <v>120</v>
      </c>
      <c r="D119">
        <v>187.86</v>
      </c>
      <c r="E119">
        <v>755093</v>
      </c>
    </row>
    <row r="120" spans="1:5" x14ac:dyDescent="0.25">
      <c r="A120" t="s">
        <v>278</v>
      </c>
      <c r="B120" t="s">
        <v>5</v>
      </c>
      <c r="C120" t="s">
        <v>273</v>
      </c>
      <c r="D120">
        <v>176.71</v>
      </c>
      <c r="E120">
        <v>1141127</v>
      </c>
    </row>
    <row r="121" spans="1:5" x14ac:dyDescent="0.25">
      <c r="A121" t="s">
        <v>278</v>
      </c>
      <c r="B121" t="s">
        <v>5</v>
      </c>
      <c r="C121" t="s">
        <v>121</v>
      </c>
      <c r="D121">
        <v>174.91</v>
      </c>
      <c r="E121">
        <v>857176</v>
      </c>
    </row>
    <row r="122" spans="1:5" x14ac:dyDescent="0.25">
      <c r="A122" t="s">
        <v>278</v>
      </c>
      <c r="B122" t="s">
        <v>5</v>
      </c>
      <c r="C122" t="s">
        <v>122</v>
      </c>
      <c r="D122">
        <v>169.93</v>
      </c>
      <c r="E122">
        <v>1053810</v>
      </c>
    </row>
    <row r="123" spans="1:5" x14ac:dyDescent="0.25">
      <c r="A123" t="s">
        <v>278</v>
      </c>
      <c r="B123" t="s">
        <v>5</v>
      </c>
      <c r="C123" t="s">
        <v>123</v>
      </c>
      <c r="D123">
        <v>194.39</v>
      </c>
      <c r="E123">
        <v>1202881</v>
      </c>
    </row>
    <row r="124" spans="1:5" x14ac:dyDescent="0.25">
      <c r="A124" t="s">
        <v>278</v>
      </c>
      <c r="B124" t="s">
        <v>5</v>
      </c>
      <c r="C124" t="s">
        <v>124</v>
      </c>
      <c r="D124">
        <v>183.16</v>
      </c>
      <c r="E124">
        <v>1006998</v>
      </c>
    </row>
    <row r="125" spans="1:5" x14ac:dyDescent="0.25">
      <c r="A125" t="s">
        <v>278</v>
      </c>
      <c r="B125" t="s">
        <v>5</v>
      </c>
      <c r="C125" s="1">
        <v>43837</v>
      </c>
      <c r="D125">
        <v>180.33</v>
      </c>
      <c r="E125">
        <v>747130</v>
      </c>
    </row>
    <row r="126" spans="1:5" x14ac:dyDescent="0.25">
      <c r="A126" t="s">
        <v>278</v>
      </c>
      <c r="B126" t="s">
        <v>5</v>
      </c>
      <c r="C126" s="1">
        <v>43868</v>
      </c>
      <c r="D126">
        <v>180.77</v>
      </c>
      <c r="E126">
        <v>610135</v>
      </c>
    </row>
    <row r="127" spans="1:5" x14ac:dyDescent="0.25">
      <c r="A127" t="s">
        <v>278</v>
      </c>
      <c r="B127" t="s">
        <v>5</v>
      </c>
      <c r="C127" s="1">
        <v>43989</v>
      </c>
      <c r="D127">
        <v>187.9</v>
      </c>
      <c r="E127">
        <v>871616</v>
      </c>
    </row>
    <row r="128" spans="1:5" x14ac:dyDescent="0.25">
      <c r="A128" t="s">
        <v>278</v>
      </c>
      <c r="B128" t="s">
        <v>5</v>
      </c>
      <c r="C128" s="1">
        <v>44019</v>
      </c>
      <c r="D128">
        <v>179.02</v>
      </c>
      <c r="E128">
        <v>765015</v>
      </c>
    </row>
    <row r="129" spans="1:5" x14ac:dyDescent="0.25">
      <c r="A129" t="s">
        <v>278</v>
      </c>
      <c r="B129" t="s">
        <v>5</v>
      </c>
      <c r="C129" s="1">
        <v>44050</v>
      </c>
      <c r="D129">
        <v>179.97</v>
      </c>
      <c r="E129">
        <v>612332</v>
      </c>
    </row>
    <row r="130" spans="1:5" x14ac:dyDescent="0.25">
      <c r="A130" t="s">
        <v>278</v>
      </c>
      <c r="B130" t="s">
        <v>5</v>
      </c>
      <c r="C130" s="1">
        <v>44081</v>
      </c>
      <c r="D130">
        <v>173.24</v>
      </c>
      <c r="E130">
        <v>547796</v>
      </c>
    </row>
    <row r="131" spans="1:5" x14ac:dyDescent="0.25">
      <c r="A131" t="s">
        <v>278</v>
      </c>
      <c r="B131" t="s">
        <v>5</v>
      </c>
      <c r="C131" s="1">
        <v>44111</v>
      </c>
      <c r="D131">
        <v>178.41</v>
      </c>
      <c r="E131">
        <v>769084</v>
      </c>
    </row>
    <row r="132" spans="1:5" x14ac:dyDescent="0.25">
      <c r="A132" t="s">
        <v>278</v>
      </c>
      <c r="B132" t="s">
        <v>5</v>
      </c>
      <c r="C132" t="s">
        <v>125</v>
      </c>
      <c r="D132">
        <v>175.62</v>
      </c>
      <c r="E132">
        <v>788795</v>
      </c>
    </row>
    <row r="133" spans="1:5" x14ac:dyDescent="0.25">
      <c r="A133" t="s">
        <v>278</v>
      </c>
      <c r="B133" t="s">
        <v>5</v>
      </c>
      <c r="C133" t="s">
        <v>126</v>
      </c>
      <c r="D133">
        <v>180</v>
      </c>
      <c r="E133">
        <v>1029465</v>
      </c>
    </row>
    <row r="134" spans="1:5" x14ac:dyDescent="0.25">
      <c r="A134" t="s">
        <v>278</v>
      </c>
      <c r="B134" t="s">
        <v>5</v>
      </c>
      <c r="C134" t="s">
        <v>127</v>
      </c>
      <c r="D134">
        <v>187.85</v>
      </c>
      <c r="E134">
        <v>1006878</v>
      </c>
    </row>
    <row r="135" spans="1:5" x14ac:dyDescent="0.25">
      <c r="A135" t="s">
        <v>278</v>
      </c>
      <c r="B135" t="s">
        <v>5</v>
      </c>
      <c r="C135" t="s">
        <v>128</v>
      </c>
      <c r="D135">
        <v>178.66</v>
      </c>
      <c r="E135">
        <v>757746</v>
      </c>
    </row>
    <row r="136" spans="1:5" x14ac:dyDescent="0.25">
      <c r="A136" t="s">
        <v>278</v>
      </c>
      <c r="B136" t="s">
        <v>5</v>
      </c>
      <c r="C136" t="s">
        <v>129</v>
      </c>
      <c r="D136">
        <v>175.64</v>
      </c>
      <c r="E136">
        <v>570896</v>
      </c>
    </row>
    <row r="137" spans="1:5" x14ac:dyDescent="0.25">
      <c r="A137" t="s">
        <v>278</v>
      </c>
      <c r="B137" t="s">
        <v>5</v>
      </c>
      <c r="C137" t="s">
        <v>130</v>
      </c>
      <c r="D137">
        <v>174.42</v>
      </c>
      <c r="E137">
        <v>457958</v>
      </c>
    </row>
    <row r="138" spans="1:5" x14ac:dyDescent="0.25">
      <c r="A138" t="s">
        <v>278</v>
      </c>
      <c r="B138" t="s">
        <v>5</v>
      </c>
      <c r="C138" t="s">
        <v>131</v>
      </c>
      <c r="D138">
        <v>178.5</v>
      </c>
      <c r="E138">
        <v>991696</v>
      </c>
    </row>
    <row r="139" spans="1:5" x14ac:dyDescent="0.25">
      <c r="A139" t="s">
        <v>278</v>
      </c>
      <c r="B139" t="s">
        <v>5</v>
      </c>
      <c r="C139" t="s">
        <v>132</v>
      </c>
      <c r="D139">
        <v>179.79</v>
      </c>
      <c r="E139">
        <v>658621</v>
      </c>
    </row>
    <row r="140" spans="1:5" x14ac:dyDescent="0.25">
      <c r="A140" t="s">
        <v>278</v>
      </c>
      <c r="B140" t="s">
        <v>5</v>
      </c>
      <c r="C140" t="s">
        <v>133</v>
      </c>
      <c r="D140">
        <v>176.45</v>
      </c>
      <c r="E140">
        <v>619863</v>
      </c>
    </row>
    <row r="141" spans="1:5" x14ac:dyDescent="0.25">
      <c r="A141" t="s">
        <v>278</v>
      </c>
      <c r="B141" t="s">
        <v>5</v>
      </c>
      <c r="C141" t="s">
        <v>134</v>
      </c>
      <c r="D141">
        <v>173.79</v>
      </c>
      <c r="E141">
        <v>700014</v>
      </c>
    </row>
    <row r="142" spans="1:5" x14ac:dyDescent="0.25">
      <c r="A142" t="s">
        <v>278</v>
      </c>
      <c r="B142" t="s">
        <v>5</v>
      </c>
      <c r="C142" t="s">
        <v>135</v>
      </c>
      <c r="D142">
        <v>170.155</v>
      </c>
      <c r="E142">
        <v>507640</v>
      </c>
    </row>
    <row r="143" spans="1:5" x14ac:dyDescent="0.25">
      <c r="A143" t="s">
        <v>278</v>
      </c>
      <c r="B143" t="s">
        <v>5</v>
      </c>
      <c r="C143" t="s">
        <v>136</v>
      </c>
      <c r="D143">
        <v>170.93</v>
      </c>
      <c r="E143">
        <v>398437</v>
      </c>
    </row>
    <row r="144" spans="1:5" x14ac:dyDescent="0.25">
      <c r="A144" t="s">
        <v>278</v>
      </c>
      <c r="B144" t="s">
        <v>5</v>
      </c>
      <c r="C144" t="s">
        <v>137</v>
      </c>
      <c r="D144">
        <v>165.95</v>
      </c>
      <c r="E144">
        <v>916232</v>
      </c>
    </row>
    <row r="145" spans="1:5" x14ac:dyDescent="0.25">
      <c r="A145" t="s">
        <v>278</v>
      </c>
      <c r="B145" t="s">
        <v>5</v>
      </c>
      <c r="C145" t="s">
        <v>138</v>
      </c>
      <c r="D145">
        <v>161.9</v>
      </c>
      <c r="E145">
        <v>624801</v>
      </c>
    </row>
    <row r="146" spans="1:5" x14ac:dyDescent="0.25">
      <c r="A146" t="s">
        <v>278</v>
      </c>
      <c r="B146" t="s">
        <v>5</v>
      </c>
      <c r="C146" t="s">
        <v>139</v>
      </c>
      <c r="D146">
        <v>158.01</v>
      </c>
      <c r="E146">
        <v>673601</v>
      </c>
    </row>
    <row r="147" spans="1:5" x14ac:dyDescent="0.25">
      <c r="A147" t="s">
        <v>278</v>
      </c>
      <c r="B147" t="s">
        <v>5</v>
      </c>
      <c r="C147" s="1">
        <v>43898</v>
      </c>
      <c r="D147">
        <v>162.26</v>
      </c>
      <c r="E147">
        <v>756029</v>
      </c>
    </row>
    <row r="148" spans="1:5" x14ac:dyDescent="0.25">
      <c r="A148" t="s">
        <v>278</v>
      </c>
      <c r="B148" t="s">
        <v>5</v>
      </c>
      <c r="C148" s="1">
        <v>43929</v>
      </c>
      <c r="D148">
        <v>165.03</v>
      </c>
      <c r="E148">
        <v>654637</v>
      </c>
    </row>
    <row r="149" spans="1:5" x14ac:dyDescent="0.25">
      <c r="A149" t="s">
        <v>278</v>
      </c>
      <c r="B149" t="s">
        <v>5</v>
      </c>
      <c r="C149" s="1">
        <v>43959</v>
      </c>
      <c r="D149">
        <v>174.27</v>
      </c>
      <c r="E149">
        <v>958412</v>
      </c>
    </row>
    <row r="150" spans="1:5" x14ac:dyDescent="0.25">
      <c r="A150" t="s">
        <v>278</v>
      </c>
      <c r="B150" t="s">
        <v>5</v>
      </c>
      <c r="C150" s="1">
        <v>43990</v>
      </c>
      <c r="D150">
        <v>172.19</v>
      </c>
      <c r="E150">
        <v>563845</v>
      </c>
    </row>
    <row r="151" spans="1:5" x14ac:dyDescent="0.25">
      <c r="A151" t="s">
        <v>278</v>
      </c>
      <c r="B151" t="s">
        <v>5</v>
      </c>
      <c r="C151" s="1">
        <v>44020</v>
      </c>
      <c r="D151">
        <v>170.01</v>
      </c>
      <c r="E151">
        <v>383286</v>
      </c>
    </row>
    <row r="152" spans="1:5" x14ac:dyDescent="0.25">
      <c r="A152" t="s">
        <v>278</v>
      </c>
      <c r="B152" t="s">
        <v>5</v>
      </c>
      <c r="C152" s="1">
        <v>44112</v>
      </c>
      <c r="D152">
        <v>179.25</v>
      </c>
      <c r="E152">
        <v>934116</v>
      </c>
    </row>
    <row r="153" spans="1:5" x14ac:dyDescent="0.25">
      <c r="A153" t="s">
        <v>278</v>
      </c>
      <c r="B153" t="s">
        <v>5</v>
      </c>
      <c r="C153" s="1">
        <v>44143</v>
      </c>
      <c r="D153">
        <v>180.1</v>
      </c>
      <c r="E153">
        <v>1185968</v>
      </c>
    </row>
    <row r="154" spans="1:5" x14ac:dyDescent="0.25">
      <c r="A154" t="s">
        <v>278</v>
      </c>
      <c r="B154" t="s">
        <v>5</v>
      </c>
      <c r="C154" s="1">
        <v>44173</v>
      </c>
      <c r="D154">
        <v>175.46</v>
      </c>
      <c r="E154">
        <v>751578</v>
      </c>
    </row>
    <row r="155" spans="1:5" x14ac:dyDescent="0.25">
      <c r="A155" t="s">
        <v>278</v>
      </c>
      <c r="B155" t="s">
        <v>5</v>
      </c>
      <c r="C155" t="s">
        <v>140</v>
      </c>
      <c r="D155">
        <v>174.74</v>
      </c>
      <c r="E155">
        <v>450342</v>
      </c>
    </row>
    <row r="156" spans="1:5" x14ac:dyDescent="0.25">
      <c r="A156" t="s">
        <v>278</v>
      </c>
      <c r="B156" t="s">
        <v>5</v>
      </c>
      <c r="C156" t="s">
        <v>141</v>
      </c>
      <c r="D156">
        <v>178.07</v>
      </c>
      <c r="E156">
        <v>507668</v>
      </c>
    </row>
    <row r="157" spans="1:5" x14ac:dyDescent="0.25">
      <c r="A157" t="s">
        <v>278</v>
      </c>
      <c r="B157" t="s">
        <v>5</v>
      </c>
      <c r="C157" t="s">
        <v>142</v>
      </c>
      <c r="D157">
        <v>172.05</v>
      </c>
      <c r="E157">
        <v>628553</v>
      </c>
    </row>
    <row r="158" spans="1:5" x14ac:dyDescent="0.25">
      <c r="A158" t="s">
        <v>278</v>
      </c>
      <c r="B158" t="s">
        <v>5</v>
      </c>
      <c r="C158" t="s">
        <v>143</v>
      </c>
      <c r="D158">
        <v>170.23</v>
      </c>
      <c r="E158">
        <v>534590</v>
      </c>
    </row>
    <row r="159" spans="1:5" x14ac:dyDescent="0.25">
      <c r="A159" t="s">
        <v>278</v>
      </c>
      <c r="B159" t="s">
        <v>5</v>
      </c>
      <c r="C159" t="s">
        <v>144</v>
      </c>
      <c r="D159">
        <v>169.27</v>
      </c>
      <c r="E159">
        <v>509673</v>
      </c>
    </row>
    <row r="160" spans="1:5" x14ac:dyDescent="0.25">
      <c r="A160" t="s">
        <v>278</v>
      </c>
      <c r="B160" t="s">
        <v>5</v>
      </c>
      <c r="C160" t="s">
        <v>145</v>
      </c>
      <c r="D160">
        <v>169.63</v>
      </c>
      <c r="E160">
        <v>413023</v>
      </c>
    </row>
    <row r="161" spans="1:5" x14ac:dyDescent="0.25">
      <c r="A161" t="s">
        <v>278</v>
      </c>
      <c r="B161" t="s">
        <v>5</v>
      </c>
      <c r="C161" t="s">
        <v>146</v>
      </c>
      <c r="D161">
        <v>167.47</v>
      </c>
      <c r="E161">
        <v>391161</v>
      </c>
    </row>
    <row r="162" spans="1:5" x14ac:dyDescent="0.25">
      <c r="A162" t="s">
        <v>278</v>
      </c>
      <c r="B162" t="s">
        <v>5</v>
      </c>
      <c r="C162" t="s">
        <v>147</v>
      </c>
      <c r="D162">
        <v>178.25</v>
      </c>
      <c r="E162">
        <v>952355</v>
      </c>
    </row>
    <row r="163" spans="1:5" x14ac:dyDescent="0.25">
      <c r="A163" t="s">
        <v>278</v>
      </c>
      <c r="B163" t="s">
        <v>5</v>
      </c>
      <c r="C163" t="s">
        <v>148</v>
      </c>
      <c r="D163">
        <v>174.71</v>
      </c>
      <c r="E163">
        <v>665550</v>
      </c>
    </row>
    <row r="164" spans="1:5" x14ac:dyDescent="0.25">
      <c r="A164" t="s">
        <v>278</v>
      </c>
      <c r="B164" t="s">
        <v>5</v>
      </c>
      <c r="C164" t="s">
        <v>149</v>
      </c>
      <c r="D164">
        <v>171.78</v>
      </c>
      <c r="E164">
        <v>394760</v>
      </c>
    </row>
    <row r="165" spans="1:5" x14ac:dyDescent="0.25">
      <c r="A165" t="s">
        <v>278</v>
      </c>
      <c r="B165" t="s">
        <v>5</v>
      </c>
      <c r="C165" t="s">
        <v>150</v>
      </c>
      <c r="D165">
        <v>174.1</v>
      </c>
      <c r="E165">
        <v>730264</v>
      </c>
    </row>
    <row r="166" spans="1:5" x14ac:dyDescent="0.25">
      <c r="A166" t="s">
        <v>278</v>
      </c>
      <c r="B166" t="s">
        <v>5</v>
      </c>
      <c r="C166" t="s">
        <v>151</v>
      </c>
      <c r="D166">
        <v>175.8</v>
      </c>
      <c r="E166">
        <v>465200</v>
      </c>
    </row>
    <row r="167" spans="1:5" x14ac:dyDescent="0.25">
      <c r="A167" t="s">
        <v>278</v>
      </c>
      <c r="B167" t="s">
        <v>5</v>
      </c>
      <c r="C167" t="s">
        <v>152</v>
      </c>
      <c r="D167">
        <v>171.77</v>
      </c>
      <c r="E167">
        <v>385464</v>
      </c>
    </row>
    <row r="168" spans="1:5" x14ac:dyDescent="0.25">
      <c r="A168" t="s">
        <v>278</v>
      </c>
      <c r="B168" t="s">
        <v>5</v>
      </c>
      <c r="C168" s="1">
        <v>43839</v>
      </c>
      <c r="D168">
        <v>172.14</v>
      </c>
      <c r="E168">
        <v>390439</v>
      </c>
    </row>
    <row r="169" spans="1:5" x14ac:dyDescent="0.25">
      <c r="A169" t="s">
        <v>278</v>
      </c>
      <c r="B169" t="s">
        <v>5</v>
      </c>
      <c r="C169" s="1">
        <v>43870</v>
      </c>
      <c r="D169">
        <v>174.82</v>
      </c>
      <c r="E169">
        <v>346036</v>
      </c>
    </row>
    <row r="170" spans="1:5" x14ac:dyDescent="0.25">
      <c r="A170" t="s">
        <v>278</v>
      </c>
      <c r="B170" t="s">
        <v>5</v>
      </c>
      <c r="C170" s="1">
        <v>43899</v>
      </c>
      <c r="D170">
        <v>168.79</v>
      </c>
      <c r="E170">
        <v>741461</v>
      </c>
    </row>
    <row r="171" spans="1:5" x14ac:dyDescent="0.25">
      <c r="A171" t="s">
        <v>278</v>
      </c>
      <c r="B171" t="s">
        <v>5</v>
      </c>
      <c r="C171" s="1">
        <v>43930</v>
      </c>
      <c r="D171">
        <v>171.13</v>
      </c>
      <c r="E171">
        <v>540220</v>
      </c>
    </row>
    <row r="172" spans="1:5" x14ac:dyDescent="0.25">
      <c r="A172" t="s">
        <v>278</v>
      </c>
      <c r="B172" t="s">
        <v>5</v>
      </c>
      <c r="C172" s="1">
        <v>44052</v>
      </c>
      <c r="D172">
        <v>161.05000000000001</v>
      </c>
      <c r="E172">
        <v>489923</v>
      </c>
    </row>
    <row r="173" spans="1:5" x14ac:dyDescent="0.25">
      <c r="A173" t="s">
        <v>278</v>
      </c>
      <c r="B173" t="s">
        <v>5</v>
      </c>
      <c r="C173" s="1">
        <v>44083</v>
      </c>
      <c r="D173">
        <v>160.82</v>
      </c>
      <c r="E173">
        <v>357251</v>
      </c>
    </row>
    <row r="174" spans="1:5" x14ac:dyDescent="0.25">
      <c r="A174" t="s">
        <v>278</v>
      </c>
      <c r="B174" t="s">
        <v>5</v>
      </c>
      <c r="C174" s="1">
        <v>44113</v>
      </c>
      <c r="D174">
        <v>157.69</v>
      </c>
      <c r="E174">
        <v>331828</v>
      </c>
    </row>
    <row r="175" spans="1:5" x14ac:dyDescent="0.25">
      <c r="A175" t="s">
        <v>278</v>
      </c>
      <c r="B175" t="s">
        <v>5</v>
      </c>
      <c r="C175" s="1">
        <v>44144</v>
      </c>
      <c r="D175">
        <v>160.19</v>
      </c>
      <c r="E175">
        <v>430354</v>
      </c>
    </row>
    <row r="176" spans="1:5" x14ac:dyDescent="0.25">
      <c r="A176" t="s">
        <v>278</v>
      </c>
      <c r="B176" t="s">
        <v>5</v>
      </c>
      <c r="C176" t="s">
        <v>153</v>
      </c>
      <c r="D176">
        <v>165.36</v>
      </c>
      <c r="E176">
        <v>468854</v>
      </c>
    </row>
    <row r="177" spans="1:5" x14ac:dyDescent="0.25">
      <c r="A177" t="s">
        <v>278</v>
      </c>
      <c r="B177" t="s">
        <v>5</v>
      </c>
      <c r="C177" t="s">
        <v>154</v>
      </c>
      <c r="D177">
        <v>163.5</v>
      </c>
      <c r="E177">
        <v>430937</v>
      </c>
    </row>
    <row r="178" spans="1:5" x14ac:dyDescent="0.25">
      <c r="A178" t="s">
        <v>278</v>
      </c>
      <c r="B178" t="s">
        <v>5</v>
      </c>
      <c r="C178" t="s">
        <v>155</v>
      </c>
      <c r="D178">
        <v>167.54</v>
      </c>
      <c r="E178">
        <v>634194</v>
      </c>
    </row>
    <row r="179" spans="1:5" x14ac:dyDescent="0.25">
      <c r="A179" t="s">
        <v>278</v>
      </c>
      <c r="B179" t="s">
        <v>5</v>
      </c>
      <c r="C179" t="s">
        <v>156</v>
      </c>
      <c r="D179">
        <v>167.6</v>
      </c>
      <c r="E179">
        <v>424337</v>
      </c>
    </row>
    <row r="180" spans="1:5" x14ac:dyDescent="0.25">
      <c r="A180" t="s">
        <v>278</v>
      </c>
      <c r="B180" t="s">
        <v>5</v>
      </c>
      <c r="C180" t="s">
        <v>157</v>
      </c>
      <c r="D180">
        <v>161.03</v>
      </c>
      <c r="E180">
        <v>480248</v>
      </c>
    </row>
    <row r="181" spans="1:5" x14ac:dyDescent="0.25">
      <c r="A181" t="s">
        <v>278</v>
      </c>
      <c r="B181" t="s">
        <v>5</v>
      </c>
      <c r="C181" t="s">
        <v>158</v>
      </c>
      <c r="D181">
        <v>156.35</v>
      </c>
      <c r="E181">
        <v>551858</v>
      </c>
    </row>
    <row r="182" spans="1:5" x14ac:dyDescent="0.25">
      <c r="A182" t="s">
        <v>278</v>
      </c>
      <c r="B182" t="s">
        <v>5</v>
      </c>
      <c r="C182" t="s">
        <v>159</v>
      </c>
      <c r="D182">
        <v>156.78</v>
      </c>
      <c r="E182">
        <v>440468</v>
      </c>
    </row>
    <row r="183" spans="1:5" x14ac:dyDescent="0.25">
      <c r="A183" t="s">
        <v>278</v>
      </c>
      <c r="B183" t="s">
        <v>5</v>
      </c>
      <c r="C183" t="s">
        <v>160</v>
      </c>
      <c r="D183">
        <v>151.15</v>
      </c>
      <c r="E183">
        <v>456574</v>
      </c>
    </row>
    <row r="184" spans="1:5" x14ac:dyDescent="0.25">
      <c r="A184" t="s">
        <v>278</v>
      </c>
      <c r="B184" t="s">
        <v>5</v>
      </c>
      <c r="C184" t="s">
        <v>161</v>
      </c>
      <c r="D184">
        <v>145.94999999999999</v>
      </c>
      <c r="E184">
        <v>575144</v>
      </c>
    </row>
    <row r="185" spans="1:5" x14ac:dyDescent="0.25">
      <c r="A185" t="s">
        <v>278</v>
      </c>
      <c r="B185" t="s">
        <v>5</v>
      </c>
      <c r="C185" t="s">
        <v>162</v>
      </c>
      <c r="D185">
        <v>156.05000000000001</v>
      </c>
      <c r="E185">
        <v>673040</v>
      </c>
    </row>
    <row r="186" spans="1:5" x14ac:dyDescent="0.25">
      <c r="A186" t="s">
        <v>278</v>
      </c>
      <c r="B186" t="s">
        <v>5</v>
      </c>
      <c r="C186" t="s">
        <v>163</v>
      </c>
      <c r="D186">
        <v>166.21</v>
      </c>
      <c r="E186">
        <v>856937</v>
      </c>
    </row>
    <row r="187" spans="1:5" x14ac:dyDescent="0.25">
      <c r="A187" t="s">
        <v>278</v>
      </c>
      <c r="B187" t="s">
        <v>5</v>
      </c>
      <c r="C187" t="s">
        <v>164</v>
      </c>
      <c r="D187">
        <v>163.6</v>
      </c>
      <c r="E187">
        <v>458909</v>
      </c>
    </row>
    <row r="188" spans="1:5" x14ac:dyDescent="0.25">
      <c r="A188" t="s">
        <v>278</v>
      </c>
      <c r="B188" t="s">
        <v>5</v>
      </c>
      <c r="C188" t="s">
        <v>165</v>
      </c>
      <c r="D188">
        <v>165.22</v>
      </c>
      <c r="E188">
        <v>774507</v>
      </c>
    </row>
    <row r="189" spans="1:5" x14ac:dyDescent="0.25">
      <c r="A189" t="s">
        <v>278</v>
      </c>
      <c r="B189" t="s">
        <v>5</v>
      </c>
      <c r="C189" s="1">
        <v>43840</v>
      </c>
      <c r="D189">
        <v>167.99</v>
      </c>
      <c r="E189">
        <v>531958</v>
      </c>
    </row>
    <row r="190" spans="1:5" x14ac:dyDescent="0.25">
      <c r="A190" t="s">
        <v>278</v>
      </c>
      <c r="B190" t="s">
        <v>5</v>
      </c>
      <c r="C190" s="1">
        <v>43871</v>
      </c>
      <c r="D190">
        <v>168.06</v>
      </c>
      <c r="E190">
        <v>710871</v>
      </c>
    </row>
    <row r="191" spans="1:5" x14ac:dyDescent="0.25">
      <c r="A191" t="s">
        <v>278</v>
      </c>
      <c r="B191" t="s">
        <v>5</v>
      </c>
      <c r="C191" s="1">
        <v>43961</v>
      </c>
      <c r="D191">
        <v>171.26</v>
      </c>
      <c r="E191">
        <v>354977</v>
      </c>
    </row>
    <row r="192" spans="1:5" x14ac:dyDescent="0.25">
      <c r="A192" t="s">
        <v>278</v>
      </c>
      <c r="B192" t="s">
        <v>5</v>
      </c>
      <c r="C192" s="1">
        <v>43992</v>
      </c>
      <c r="D192">
        <v>159.53</v>
      </c>
      <c r="E192">
        <v>944628</v>
      </c>
    </row>
    <row r="193" spans="1:5" x14ac:dyDescent="0.25">
      <c r="A193" t="s">
        <v>278</v>
      </c>
      <c r="B193" t="s">
        <v>5</v>
      </c>
      <c r="C193" s="1">
        <v>44022</v>
      </c>
      <c r="D193">
        <v>164.65</v>
      </c>
      <c r="E193">
        <v>488879</v>
      </c>
    </row>
    <row r="194" spans="1:5" x14ac:dyDescent="0.25">
      <c r="A194" t="s">
        <v>278</v>
      </c>
      <c r="B194" t="s">
        <v>5</v>
      </c>
      <c r="C194" s="1">
        <v>44053</v>
      </c>
      <c r="D194">
        <v>167.95</v>
      </c>
      <c r="E194">
        <v>475434</v>
      </c>
    </row>
    <row r="195" spans="1:5" x14ac:dyDescent="0.25">
      <c r="A195" t="s">
        <v>278</v>
      </c>
      <c r="B195" t="s">
        <v>5</v>
      </c>
      <c r="C195" s="1">
        <v>44084</v>
      </c>
      <c r="D195">
        <v>167.32</v>
      </c>
      <c r="E195">
        <v>418354</v>
      </c>
    </row>
    <row r="196" spans="1:5" x14ac:dyDescent="0.25">
      <c r="A196" t="s">
        <v>278</v>
      </c>
      <c r="B196" t="s">
        <v>5</v>
      </c>
      <c r="C196" s="1">
        <v>44175</v>
      </c>
      <c r="D196">
        <v>167.4</v>
      </c>
      <c r="E196">
        <v>240694</v>
      </c>
    </row>
    <row r="197" spans="1:5" x14ac:dyDescent="0.25">
      <c r="A197" t="s">
        <v>278</v>
      </c>
      <c r="B197" t="s">
        <v>5</v>
      </c>
      <c r="C197" t="s">
        <v>166</v>
      </c>
      <c r="D197">
        <v>162.13</v>
      </c>
      <c r="E197">
        <v>318395</v>
      </c>
    </row>
    <row r="198" spans="1:5" x14ac:dyDescent="0.25">
      <c r="A198" t="s">
        <v>278</v>
      </c>
      <c r="B198" t="s">
        <v>5</v>
      </c>
      <c r="C198" t="s">
        <v>167</v>
      </c>
      <c r="D198">
        <v>163.22</v>
      </c>
      <c r="E198">
        <v>201149</v>
      </c>
    </row>
    <row r="199" spans="1:5" x14ac:dyDescent="0.25">
      <c r="A199" t="s">
        <v>278</v>
      </c>
      <c r="B199" t="s">
        <v>5</v>
      </c>
      <c r="C199" t="s">
        <v>168</v>
      </c>
      <c r="D199">
        <v>164.26</v>
      </c>
      <c r="E199">
        <v>395276</v>
      </c>
    </row>
    <row r="200" spans="1:5" x14ac:dyDescent="0.25">
      <c r="A200" t="s">
        <v>278</v>
      </c>
      <c r="B200" t="s">
        <v>5</v>
      </c>
      <c r="C200" t="s">
        <v>169</v>
      </c>
      <c r="D200">
        <v>167.32</v>
      </c>
      <c r="E200">
        <v>704989</v>
      </c>
    </row>
    <row r="201" spans="1:5" x14ac:dyDescent="0.25">
      <c r="A201" t="s">
        <v>278</v>
      </c>
      <c r="B201" t="s">
        <v>5</v>
      </c>
      <c r="C201" t="s">
        <v>170</v>
      </c>
      <c r="D201">
        <v>167.09</v>
      </c>
      <c r="E201">
        <v>320039</v>
      </c>
    </row>
    <row r="202" spans="1:5" x14ac:dyDescent="0.25">
      <c r="A202" t="s">
        <v>278</v>
      </c>
      <c r="B202" t="s">
        <v>5</v>
      </c>
      <c r="C202" t="s">
        <v>171</v>
      </c>
      <c r="D202">
        <v>167.23</v>
      </c>
      <c r="E202">
        <v>304577</v>
      </c>
    </row>
    <row r="203" spans="1:5" x14ac:dyDescent="0.25">
      <c r="A203" t="s">
        <v>278</v>
      </c>
      <c r="B203" t="s">
        <v>5</v>
      </c>
      <c r="C203" t="s">
        <v>172</v>
      </c>
      <c r="D203">
        <v>163.87</v>
      </c>
      <c r="E203">
        <v>264399</v>
      </c>
    </row>
    <row r="204" spans="1:5" x14ac:dyDescent="0.25">
      <c r="A204" t="s">
        <v>278</v>
      </c>
      <c r="B204" t="s">
        <v>5</v>
      </c>
      <c r="C204" t="s">
        <v>173</v>
      </c>
      <c r="D204">
        <v>169.09</v>
      </c>
      <c r="E204">
        <v>356691</v>
      </c>
    </row>
    <row r="205" spans="1:5" x14ac:dyDescent="0.25">
      <c r="A205" t="s">
        <v>278</v>
      </c>
      <c r="B205" t="s">
        <v>5</v>
      </c>
      <c r="C205" t="s">
        <v>174</v>
      </c>
      <c r="D205">
        <v>167.37</v>
      </c>
      <c r="E205">
        <v>344580</v>
      </c>
    </row>
    <row r="206" spans="1:5" x14ac:dyDescent="0.25">
      <c r="A206" t="s">
        <v>278</v>
      </c>
      <c r="B206" t="s">
        <v>5</v>
      </c>
      <c r="C206" t="s">
        <v>175</v>
      </c>
      <c r="D206">
        <v>160.86000000000001</v>
      </c>
      <c r="E206">
        <v>399543</v>
      </c>
    </row>
    <row r="207" spans="1:5" x14ac:dyDescent="0.25">
      <c r="A207" t="s">
        <v>278</v>
      </c>
      <c r="B207" t="s">
        <v>5</v>
      </c>
      <c r="C207" t="s">
        <v>176</v>
      </c>
      <c r="D207">
        <v>155.21</v>
      </c>
      <c r="E207">
        <v>475173</v>
      </c>
    </row>
    <row r="208" spans="1:5" x14ac:dyDescent="0.25">
      <c r="A208" t="s">
        <v>278</v>
      </c>
      <c r="B208" t="s">
        <v>5</v>
      </c>
      <c r="C208" t="s">
        <v>177</v>
      </c>
      <c r="D208">
        <v>148.25</v>
      </c>
      <c r="E208">
        <v>573110</v>
      </c>
    </row>
    <row r="209" spans="1:5" x14ac:dyDescent="0.25">
      <c r="A209" t="s">
        <v>278</v>
      </c>
      <c r="B209" t="s">
        <v>5</v>
      </c>
      <c r="C209" t="s">
        <v>178</v>
      </c>
      <c r="D209">
        <v>148.26</v>
      </c>
      <c r="E209">
        <v>392869</v>
      </c>
    </row>
    <row r="210" spans="1:5" x14ac:dyDescent="0.25">
      <c r="A210" t="s">
        <v>278</v>
      </c>
      <c r="B210" t="s">
        <v>5</v>
      </c>
      <c r="C210" t="s">
        <v>179</v>
      </c>
      <c r="D210">
        <v>144.38</v>
      </c>
      <c r="E210">
        <v>588304</v>
      </c>
    </row>
    <row r="211" spans="1:5" x14ac:dyDescent="0.25">
      <c r="A211" t="s">
        <v>278</v>
      </c>
      <c r="B211" t="s">
        <v>5</v>
      </c>
      <c r="C211" s="1">
        <v>43872</v>
      </c>
      <c r="D211">
        <v>148.63999999999999</v>
      </c>
      <c r="E211">
        <v>354756</v>
      </c>
    </row>
    <row r="212" spans="1:5" x14ac:dyDescent="0.25">
      <c r="A212" t="s">
        <v>278</v>
      </c>
      <c r="B212" t="s">
        <v>5</v>
      </c>
      <c r="C212" s="1">
        <v>43901</v>
      </c>
      <c r="D212">
        <v>153.74</v>
      </c>
      <c r="E212">
        <v>347477</v>
      </c>
    </row>
    <row r="213" spans="1:5" x14ac:dyDescent="0.25">
      <c r="A213" t="s">
        <v>278</v>
      </c>
      <c r="B213" t="s">
        <v>5</v>
      </c>
      <c r="C213" s="1">
        <v>43932</v>
      </c>
      <c r="D213">
        <v>151.49</v>
      </c>
      <c r="E213">
        <v>329791</v>
      </c>
    </row>
    <row r="214" spans="1:5" x14ac:dyDescent="0.25">
      <c r="A214" t="s">
        <v>278</v>
      </c>
      <c r="B214" t="s">
        <v>5</v>
      </c>
      <c r="C214" s="1">
        <v>43962</v>
      </c>
      <c r="D214">
        <v>157.29</v>
      </c>
      <c r="E214">
        <v>432931</v>
      </c>
    </row>
    <row r="215" spans="1:5" x14ac:dyDescent="0.25">
      <c r="A215" t="s">
        <v>278</v>
      </c>
      <c r="B215" t="s">
        <v>5</v>
      </c>
      <c r="C215" s="1">
        <v>43993</v>
      </c>
      <c r="D215">
        <v>157.83000000000001</v>
      </c>
      <c r="E215">
        <v>345439</v>
      </c>
    </row>
    <row r="216" spans="1:5" x14ac:dyDescent="0.25">
      <c r="A216" t="s">
        <v>278</v>
      </c>
      <c r="B216" t="s">
        <v>5</v>
      </c>
      <c r="C216" s="1">
        <v>44085</v>
      </c>
      <c r="D216">
        <v>179.34</v>
      </c>
      <c r="E216">
        <v>1392957</v>
      </c>
    </row>
    <row r="217" spans="1:5" x14ac:dyDescent="0.25">
      <c r="A217" t="s">
        <v>278</v>
      </c>
      <c r="B217" t="s">
        <v>5</v>
      </c>
      <c r="C217" s="1">
        <v>44115</v>
      </c>
      <c r="D217">
        <v>188.69</v>
      </c>
      <c r="E217">
        <v>982820</v>
      </c>
    </row>
    <row r="218" spans="1:5" x14ac:dyDescent="0.25">
      <c r="A218" t="s">
        <v>278</v>
      </c>
      <c r="B218" t="s">
        <v>5</v>
      </c>
      <c r="C218" s="1">
        <v>44146</v>
      </c>
      <c r="D218">
        <v>182.23</v>
      </c>
      <c r="E218">
        <v>678589</v>
      </c>
    </row>
    <row r="219" spans="1:5" x14ac:dyDescent="0.25">
      <c r="A219" t="s">
        <v>278</v>
      </c>
      <c r="B219" t="s">
        <v>5</v>
      </c>
      <c r="C219" s="1">
        <v>44176</v>
      </c>
      <c r="D219">
        <v>176.63</v>
      </c>
      <c r="E219">
        <v>534297</v>
      </c>
    </row>
    <row r="220" spans="1:5" x14ac:dyDescent="0.25">
      <c r="A220" t="s">
        <v>278</v>
      </c>
      <c r="B220" t="s">
        <v>5</v>
      </c>
      <c r="C220" t="s">
        <v>180</v>
      </c>
      <c r="D220">
        <v>187.04</v>
      </c>
      <c r="E220">
        <v>533611</v>
      </c>
    </row>
    <row r="221" spans="1:5" x14ac:dyDescent="0.25">
      <c r="A221" t="s">
        <v>278</v>
      </c>
      <c r="B221" t="s">
        <v>5</v>
      </c>
      <c r="C221" t="s">
        <v>181</v>
      </c>
      <c r="D221">
        <v>202.4</v>
      </c>
      <c r="E221">
        <v>839077</v>
      </c>
    </row>
    <row r="222" spans="1:5" x14ac:dyDescent="0.25">
      <c r="A222" t="s">
        <v>278</v>
      </c>
      <c r="B222" t="s">
        <v>5</v>
      </c>
      <c r="C222" t="s">
        <v>182</v>
      </c>
      <c r="D222">
        <v>210.08</v>
      </c>
      <c r="E222">
        <v>722605</v>
      </c>
    </row>
    <row r="223" spans="1:5" x14ac:dyDescent="0.25">
      <c r="A223" t="s">
        <v>278</v>
      </c>
      <c r="B223" t="s">
        <v>5</v>
      </c>
      <c r="C223" t="s">
        <v>183</v>
      </c>
      <c r="D223">
        <v>203.32</v>
      </c>
      <c r="E223">
        <v>1025965</v>
      </c>
    </row>
    <row r="224" spans="1:5" x14ac:dyDescent="0.25">
      <c r="A224" t="s">
        <v>278</v>
      </c>
      <c r="B224" t="s">
        <v>5</v>
      </c>
      <c r="C224" t="s">
        <v>184</v>
      </c>
      <c r="D224">
        <v>205.57</v>
      </c>
      <c r="E224">
        <v>617800</v>
      </c>
    </row>
    <row r="225" spans="1:5" x14ac:dyDescent="0.25">
      <c r="A225" t="s">
        <v>278</v>
      </c>
      <c r="B225" t="s">
        <v>5</v>
      </c>
      <c r="C225" t="s">
        <v>185</v>
      </c>
      <c r="D225">
        <v>199.65</v>
      </c>
      <c r="E225">
        <v>451017</v>
      </c>
    </row>
    <row r="226" spans="1:5" x14ac:dyDescent="0.25">
      <c r="A226" t="s">
        <v>278</v>
      </c>
      <c r="B226" t="s">
        <v>5</v>
      </c>
      <c r="C226" t="s">
        <v>186</v>
      </c>
      <c r="D226">
        <v>211.29</v>
      </c>
      <c r="E226">
        <v>535551</v>
      </c>
    </row>
    <row r="227" spans="1:5" x14ac:dyDescent="0.25">
      <c r="A227" t="s">
        <v>278</v>
      </c>
      <c r="B227" t="s">
        <v>5</v>
      </c>
      <c r="C227" t="s">
        <v>187</v>
      </c>
      <c r="D227">
        <v>218.46</v>
      </c>
      <c r="E227">
        <v>577873</v>
      </c>
    </row>
    <row r="228" spans="1:5" x14ac:dyDescent="0.25">
      <c r="A228" t="s">
        <v>278</v>
      </c>
      <c r="B228" t="s">
        <v>5</v>
      </c>
      <c r="C228" t="s">
        <v>188</v>
      </c>
      <c r="D228">
        <v>217.56</v>
      </c>
      <c r="E228">
        <v>343516</v>
      </c>
    </row>
    <row r="229" spans="1:5" x14ac:dyDescent="0.25">
      <c r="A229" t="s">
        <v>278</v>
      </c>
      <c r="B229" t="s">
        <v>5</v>
      </c>
      <c r="C229" t="s">
        <v>189</v>
      </c>
      <c r="D229">
        <v>216.57</v>
      </c>
      <c r="E229">
        <v>236434</v>
      </c>
    </row>
    <row r="230" spans="1:5" x14ac:dyDescent="0.25">
      <c r="A230" t="s">
        <v>278</v>
      </c>
      <c r="B230" t="s">
        <v>5</v>
      </c>
      <c r="C230" t="s">
        <v>190</v>
      </c>
      <c r="D230">
        <v>210.98</v>
      </c>
      <c r="E230">
        <v>336850</v>
      </c>
    </row>
    <row r="231" spans="1:5" x14ac:dyDescent="0.25">
      <c r="A231" t="s">
        <v>278</v>
      </c>
      <c r="B231" t="s">
        <v>5</v>
      </c>
      <c r="C231" s="1">
        <v>43842</v>
      </c>
      <c r="D231">
        <v>213.09</v>
      </c>
      <c r="E231">
        <v>412546</v>
      </c>
    </row>
    <row r="232" spans="1:5" x14ac:dyDescent="0.25">
      <c r="A232" t="s">
        <v>278</v>
      </c>
      <c r="B232" t="s">
        <v>5</v>
      </c>
      <c r="C232" s="1">
        <v>43873</v>
      </c>
      <c r="D232">
        <v>223.8</v>
      </c>
      <c r="E232">
        <v>743943</v>
      </c>
    </row>
    <row r="233" spans="1:5" x14ac:dyDescent="0.25">
      <c r="A233" t="s">
        <v>278</v>
      </c>
      <c r="B233" t="s">
        <v>5</v>
      </c>
      <c r="C233" s="1">
        <v>43902</v>
      </c>
      <c r="D233">
        <v>237.2</v>
      </c>
      <c r="E233">
        <v>1380549</v>
      </c>
    </row>
    <row r="234" spans="1:5" x14ac:dyDescent="0.25">
      <c r="A234" t="s">
        <v>278</v>
      </c>
      <c r="B234" t="s">
        <v>5</v>
      </c>
      <c r="C234" s="1">
        <v>43933</v>
      </c>
      <c r="D234">
        <v>232.58</v>
      </c>
      <c r="E234">
        <v>820506</v>
      </c>
    </row>
    <row r="235" spans="1:5" x14ac:dyDescent="0.25">
      <c r="A235" t="s">
        <v>278</v>
      </c>
      <c r="B235" t="s">
        <v>5</v>
      </c>
      <c r="C235" s="1">
        <v>44024</v>
      </c>
      <c r="D235">
        <v>237.99</v>
      </c>
      <c r="E235">
        <v>765350</v>
      </c>
    </row>
    <row r="236" spans="1:5" x14ac:dyDescent="0.25">
      <c r="A236" t="s">
        <v>278</v>
      </c>
      <c r="B236" t="s">
        <v>5</v>
      </c>
      <c r="C236" s="1">
        <v>44055</v>
      </c>
      <c r="D236">
        <v>236.47</v>
      </c>
      <c r="E236">
        <v>457962</v>
      </c>
    </row>
    <row r="237" spans="1:5" x14ac:dyDescent="0.25">
      <c r="A237" t="s">
        <v>278</v>
      </c>
      <c r="B237" t="s">
        <v>5</v>
      </c>
      <c r="C237" s="1">
        <v>44086</v>
      </c>
      <c r="D237">
        <v>231.96</v>
      </c>
      <c r="E237">
        <v>533279</v>
      </c>
    </row>
    <row r="238" spans="1:5" x14ac:dyDescent="0.25">
      <c r="A238" t="s">
        <v>278</v>
      </c>
      <c r="B238" t="s">
        <v>5</v>
      </c>
      <c r="C238" s="1">
        <v>44116</v>
      </c>
      <c r="D238">
        <v>234.43</v>
      </c>
      <c r="E238">
        <v>435904</v>
      </c>
    </row>
    <row r="239" spans="1:5" x14ac:dyDescent="0.25">
      <c r="A239" t="s">
        <v>278</v>
      </c>
      <c r="B239" t="s">
        <v>5</v>
      </c>
      <c r="C239" s="1">
        <v>44147</v>
      </c>
      <c r="D239">
        <v>230.32</v>
      </c>
      <c r="E239">
        <v>501656</v>
      </c>
    </row>
    <row r="240" spans="1:5" x14ac:dyDescent="0.25">
      <c r="A240" t="s">
        <v>278</v>
      </c>
      <c r="B240" t="s">
        <v>5</v>
      </c>
      <c r="C240" t="s">
        <v>191</v>
      </c>
      <c r="D240">
        <v>228.8</v>
      </c>
      <c r="E240">
        <v>416300</v>
      </c>
    </row>
    <row r="241" spans="1:5" x14ac:dyDescent="0.25">
      <c r="A241" t="s">
        <v>278</v>
      </c>
      <c r="B241" t="s">
        <v>5</v>
      </c>
      <c r="C241" t="s">
        <v>192</v>
      </c>
      <c r="D241">
        <v>229.4</v>
      </c>
      <c r="E241">
        <v>469853</v>
      </c>
    </row>
    <row r="242" spans="1:5" x14ac:dyDescent="0.25">
      <c r="A242" t="s">
        <v>278</v>
      </c>
      <c r="B242" t="s">
        <v>5</v>
      </c>
      <c r="C242" t="s">
        <v>193</v>
      </c>
      <c r="D242">
        <v>225.9</v>
      </c>
      <c r="E242">
        <v>525845</v>
      </c>
    </row>
    <row r="243" spans="1:5" x14ac:dyDescent="0.25">
      <c r="A243" t="s">
        <v>278</v>
      </c>
      <c r="B243" t="s">
        <v>5</v>
      </c>
      <c r="C243" t="s">
        <v>194</v>
      </c>
      <c r="D243">
        <v>221.2</v>
      </c>
      <c r="E243">
        <v>504032</v>
      </c>
    </row>
    <row r="244" spans="1:5" x14ac:dyDescent="0.25">
      <c r="A244" t="s">
        <v>278</v>
      </c>
      <c r="B244" t="s">
        <v>5</v>
      </c>
      <c r="C244" t="s">
        <v>195</v>
      </c>
      <c r="D244">
        <v>220.19</v>
      </c>
      <c r="E244">
        <v>454797</v>
      </c>
    </row>
    <row r="245" spans="1:5" x14ac:dyDescent="0.25">
      <c r="A245" t="s">
        <v>278</v>
      </c>
      <c r="B245" t="s">
        <v>5</v>
      </c>
      <c r="C245" t="s">
        <v>196</v>
      </c>
      <c r="D245">
        <v>219.25</v>
      </c>
      <c r="E245">
        <v>459189</v>
      </c>
    </row>
    <row r="246" spans="1:5" x14ac:dyDescent="0.25">
      <c r="A246" t="s">
        <v>278</v>
      </c>
      <c r="B246" t="s">
        <v>5</v>
      </c>
      <c r="C246" t="s">
        <v>197</v>
      </c>
      <c r="D246">
        <v>218.82</v>
      </c>
      <c r="E246">
        <v>291092</v>
      </c>
    </row>
    <row r="247" spans="1:5" x14ac:dyDescent="0.25">
      <c r="A247" t="s">
        <v>278</v>
      </c>
      <c r="B247" t="s">
        <v>5</v>
      </c>
      <c r="C247" t="s">
        <v>198</v>
      </c>
      <c r="D247">
        <v>219.57</v>
      </c>
      <c r="E247">
        <v>351640</v>
      </c>
    </row>
    <row r="248" spans="1:5" x14ac:dyDescent="0.25">
      <c r="A248" t="s">
        <v>278</v>
      </c>
      <c r="B248" t="s">
        <v>5</v>
      </c>
      <c r="C248" t="s">
        <v>199</v>
      </c>
      <c r="D248">
        <v>217.11</v>
      </c>
      <c r="E248">
        <v>203276</v>
      </c>
    </row>
    <row r="249" spans="1:5" x14ac:dyDescent="0.25">
      <c r="A249" t="s">
        <v>278</v>
      </c>
      <c r="B249" t="s">
        <v>5</v>
      </c>
      <c r="C249" t="s">
        <v>200</v>
      </c>
      <c r="D249">
        <v>216.03</v>
      </c>
      <c r="E249">
        <v>187347</v>
      </c>
    </row>
    <row r="250" spans="1:5" x14ac:dyDescent="0.25">
      <c r="A250" t="s">
        <v>278</v>
      </c>
      <c r="B250" t="s">
        <v>5</v>
      </c>
      <c r="C250" t="s">
        <v>201</v>
      </c>
      <c r="D250">
        <v>216.18</v>
      </c>
      <c r="E250">
        <v>364059</v>
      </c>
    </row>
    <row r="251" spans="1:5" x14ac:dyDescent="0.25">
      <c r="A251" t="s">
        <v>278</v>
      </c>
      <c r="B251" t="s">
        <v>5</v>
      </c>
      <c r="C251" t="s">
        <v>202</v>
      </c>
      <c r="D251">
        <v>216.63</v>
      </c>
      <c r="E251">
        <v>237222</v>
      </c>
    </row>
    <row r="252" spans="1:5" x14ac:dyDescent="0.25">
      <c r="A252" t="s">
        <v>278</v>
      </c>
      <c r="B252" t="s">
        <v>5</v>
      </c>
      <c r="C252" t="s">
        <v>274</v>
      </c>
      <c r="D252">
        <v>214.07</v>
      </c>
      <c r="E252">
        <v>263248</v>
      </c>
    </row>
    <row r="253" spans="1:5" x14ac:dyDescent="0.25">
      <c r="A253" t="s">
        <v>278</v>
      </c>
      <c r="B253" t="s">
        <v>5</v>
      </c>
      <c r="C253" s="1">
        <v>44287</v>
      </c>
      <c r="D253">
        <v>202.62</v>
      </c>
      <c r="E253">
        <v>575816</v>
      </c>
    </row>
    <row r="254" spans="1:5" x14ac:dyDescent="0.25">
      <c r="A254" t="s">
        <v>278</v>
      </c>
      <c r="B254" t="s">
        <v>5</v>
      </c>
      <c r="C254" s="1">
        <v>44317</v>
      </c>
      <c r="D254">
        <v>211.59</v>
      </c>
      <c r="E254">
        <v>502666</v>
      </c>
    </row>
    <row r="255" spans="1:5" x14ac:dyDescent="0.25">
      <c r="A255" t="s">
        <v>278</v>
      </c>
      <c r="B255" t="s">
        <v>5</v>
      </c>
      <c r="C255" s="1">
        <v>44348</v>
      </c>
      <c r="D255">
        <v>211</v>
      </c>
      <c r="E255">
        <v>416423</v>
      </c>
    </row>
    <row r="256" spans="1:5" x14ac:dyDescent="0.25">
      <c r="A256" t="s">
        <v>278</v>
      </c>
      <c r="B256" t="s">
        <v>5</v>
      </c>
      <c r="C256" s="1">
        <v>44378</v>
      </c>
      <c r="D256">
        <v>212.81</v>
      </c>
      <c r="E256">
        <v>484243</v>
      </c>
    </row>
    <row r="257" spans="1:5" x14ac:dyDescent="0.25">
      <c r="A257" t="s">
        <v>278</v>
      </c>
      <c r="B257" t="s">
        <v>5</v>
      </c>
      <c r="C257" s="1">
        <v>44409</v>
      </c>
      <c r="D257">
        <v>209.86</v>
      </c>
      <c r="E257">
        <v>437171</v>
      </c>
    </row>
    <row r="258" spans="1:5" x14ac:dyDescent="0.25">
      <c r="A258" t="s">
        <v>278</v>
      </c>
      <c r="B258" t="s">
        <v>5</v>
      </c>
      <c r="C258" s="1">
        <v>44501</v>
      </c>
      <c r="D258">
        <v>206.73</v>
      </c>
      <c r="E258">
        <v>541389</v>
      </c>
    </row>
    <row r="259" spans="1:5" x14ac:dyDescent="0.25">
      <c r="A259" t="s">
        <v>278</v>
      </c>
      <c r="B259" t="s">
        <v>5</v>
      </c>
      <c r="C259" s="1">
        <v>44531</v>
      </c>
      <c r="D259">
        <v>208.38</v>
      </c>
      <c r="E259">
        <v>455313</v>
      </c>
    </row>
    <row r="260" spans="1:5" x14ac:dyDescent="0.25">
      <c r="A260" t="s">
        <v>278</v>
      </c>
      <c r="B260" t="s">
        <v>5</v>
      </c>
      <c r="C260" t="s">
        <v>6</v>
      </c>
      <c r="D260">
        <v>207.21</v>
      </c>
      <c r="E260">
        <v>286754</v>
      </c>
    </row>
    <row r="261" spans="1:5" x14ac:dyDescent="0.25">
      <c r="A261" t="s">
        <v>278</v>
      </c>
      <c r="B261" t="s">
        <v>5</v>
      </c>
      <c r="C261" t="s">
        <v>7</v>
      </c>
      <c r="D261">
        <v>209.94</v>
      </c>
      <c r="E261">
        <v>440834</v>
      </c>
    </row>
    <row r="262" spans="1:5" x14ac:dyDescent="0.25">
      <c r="A262" t="s">
        <v>278</v>
      </c>
      <c r="B262" t="s">
        <v>5</v>
      </c>
      <c r="C262" t="s">
        <v>8</v>
      </c>
      <c r="D262">
        <v>204.29</v>
      </c>
      <c r="E262">
        <v>363862</v>
      </c>
    </row>
    <row r="263" spans="1:5" x14ac:dyDescent="0.25">
      <c r="A263" t="s">
        <v>278</v>
      </c>
      <c r="B263" t="s">
        <v>5</v>
      </c>
      <c r="C263" t="s">
        <v>9</v>
      </c>
      <c r="D263">
        <v>210.7</v>
      </c>
      <c r="E263">
        <v>433010</v>
      </c>
    </row>
    <row r="264" spans="1:5" x14ac:dyDescent="0.25">
      <c r="A264" t="s">
        <v>278</v>
      </c>
      <c r="B264" t="s">
        <v>5</v>
      </c>
      <c r="C264" t="s">
        <v>10</v>
      </c>
      <c r="D264">
        <v>211.46</v>
      </c>
      <c r="E264">
        <v>362864</v>
      </c>
    </row>
    <row r="265" spans="1:5" x14ac:dyDescent="0.25">
      <c r="A265" t="s">
        <v>278</v>
      </c>
      <c r="B265" t="s">
        <v>5</v>
      </c>
      <c r="C265" t="s">
        <v>11</v>
      </c>
      <c r="D265">
        <v>207.38</v>
      </c>
      <c r="E265">
        <v>385064</v>
      </c>
    </row>
    <row r="266" spans="1:5" x14ac:dyDescent="0.25">
      <c r="A266" t="s">
        <v>278</v>
      </c>
      <c r="B266" t="s">
        <v>5</v>
      </c>
      <c r="C266" t="s">
        <v>12</v>
      </c>
      <c r="D266">
        <v>205.79</v>
      </c>
      <c r="E266">
        <v>381819</v>
      </c>
    </row>
    <row r="267" spans="1:5" x14ac:dyDescent="0.25">
      <c r="A267" t="s">
        <v>278</v>
      </c>
      <c r="B267" t="s">
        <v>5</v>
      </c>
      <c r="C267" t="s">
        <v>13</v>
      </c>
      <c r="D267">
        <v>203.36</v>
      </c>
      <c r="E267">
        <v>361556</v>
      </c>
    </row>
    <row r="268" spans="1:5" x14ac:dyDescent="0.25">
      <c r="A268" t="s">
        <v>278</v>
      </c>
      <c r="B268" t="s">
        <v>5</v>
      </c>
      <c r="C268" t="s">
        <v>14</v>
      </c>
      <c r="D268">
        <v>202</v>
      </c>
      <c r="E268">
        <v>294044</v>
      </c>
    </row>
    <row r="269" spans="1:5" x14ac:dyDescent="0.25">
      <c r="A269" t="s">
        <v>278</v>
      </c>
      <c r="B269" t="s">
        <v>5</v>
      </c>
      <c r="C269" t="s">
        <v>15</v>
      </c>
      <c r="D269">
        <v>194.07</v>
      </c>
      <c r="E269">
        <v>644232</v>
      </c>
    </row>
    <row r="270" spans="1:5" x14ac:dyDescent="0.25">
      <c r="A270" t="s">
        <v>278</v>
      </c>
      <c r="B270" t="s">
        <v>5</v>
      </c>
      <c r="C270" t="s">
        <v>16</v>
      </c>
      <c r="D270">
        <v>197.22</v>
      </c>
      <c r="E270">
        <v>368493</v>
      </c>
    </row>
    <row r="271" spans="1:5" x14ac:dyDescent="0.25">
      <c r="A271" t="s">
        <v>278</v>
      </c>
      <c r="B271" t="s">
        <v>5</v>
      </c>
      <c r="C271" t="s">
        <v>17</v>
      </c>
      <c r="D271">
        <v>194.2</v>
      </c>
      <c r="E271">
        <v>446903</v>
      </c>
    </row>
    <row r="272" spans="1:5" x14ac:dyDescent="0.25">
      <c r="A272" t="s">
        <v>278</v>
      </c>
      <c r="B272" t="s">
        <v>5</v>
      </c>
      <c r="C272" s="1">
        <v>44198</v>
      </c>
      <c r="D272">
        <v>195.68</v>
      </c>
      <c r="E272">
        <v>332544</v>
      </c>
    </row>
    <row r="273" spans="1:5" x14ac:dyDescent="0.25">
      <c r="A273" t="s">
        <v>278</v>
      </c>
      <c r="B273" t="s">
        <v>5</v>
      </c>
      <c r="C273" s="1">
        <v>44229</v>
      </c>
      <c r="D273">
        <v>201.03</v>
      </c>
      <c r="E273">
        <v>410697</v>
      </c>
    </row>
    <row r="274" spans="1:5" x14ac:dyDescent="0.25">
      <c r="A274" t="s">
        <v>278</v>
      </c>
      <c r="B274" t="s">
        <v>5</v>
      </c>
      <c r="C274" s="1">
        <v>44257</v>
      </c>
      <c r="D274">
        <v>207.41</v>
      </c>
      <c r="E274">
        <v>534985</v>
      </c>
    </row>
    <row r="275" spans="1:5" x14ac:dyDescent="0.25">
      <c r="A275" t="s">
        <v>278</v>
      </c>
      <c r="B275" t="s">
        <v>5</v>
      </c>
      <c r="C275" s="1">
        <v>44288</v>
      </c>
      <c r="D275">
        <v>210.65</v>
      </c>
      <c r="E275">
        <v>567266</v>
      </c>
    </row>
    <row r="276" spans="1:5" x14ac:dyDescent="0.25">
      <c r="A276" t="s">
        <v>278</v>
      </c>
      <c r="B276" t="s">
        <v>5</v>
      </c>
      <c r="C276" s="1">
        <v>44318</v>
      </c>
      <c r="D276">
        <v>207.92</v>
      </c>
      <c r="E276">
        <v>366140</v>
      </c>
    </row>
    <row r="277" spans="1:5" x14ac:dyDescent="0.25">
      <c r="A277" t="s">
        <v>278</v>
      </c>
      <c r="B277" t="s">
        <v>5</v>
      </c>
      <c r="C277" s="1">
        <v>44410</v>
      </c>
      <c r="D277">
        <v>211.94</v>
      </c>
      <c r="E277">
        <v>481712</v>
      </c>
    </row>
    <row r="278" spans="1:5" x14ac:dyDescent="0.25">
      <c r="A278" t="s">
        <v>278</v>
      </c>
      <c r="B278" t="s">
        <v>5</v>
      </c>
      <c r="C278" s="1">
        <v>44441</v>
      </c>
      <c r="D278">
        <v>215.15</v>
      </c>
      <c r="E278">
        <v>566362</v>
      </c>
    </row>
    <row r="279" spans="1:5" x14ac:dyDescent="0.25">
      <c r="A279" t="s">
        <v>278</v>
      </c>
      <c r="B279" t="s">
        <v>5</v>
      </c>
      <c r="C279" s="1">
        <v>44471</v>
      </c>
      <c r="D279">
        <v>211.9</v>
      </c>
      <c r="E279">
        <v>425525</v>
      </c>
    </row>
    <row r="280" spans="1:5" x14ac:dyDescent="0.25">
      <c r="A280" t="s">
        <v>278</v>
      </c>
      <c r="B280" t="s">
        <v>5</v>
      </c>
      <c r="C280" s="1">
        <v>44502</v>
      </c>
      <c r="D280">
        <v>210.53</v>
      </c>
      <c r="E280">
        <v>294068</v>
      </c>
    </row>
    <row r="281" spans="1:5" x14ac:dyDescent="0.25">
      <c r="A281" t="s">
        <v>278</v>
      </c>
      <c r="B281" t="s">
        <v>5</v>
      </c>
      <c r="C281" s="1">
        <v>44532</v>
      </c>
      <c r="D281">
        <v>210.97</v>
      </c>
      <c r="E281">
        <v>239497</v>
      </c>
    </row>
    <row r="282" spans="1:5" x14ac:dyDescent="0.25">
      <c r="A282" t="s">
        <v>278</v>
      </c>
      <c r="B282" t="s">
        <v>5</v>
      </c>
      <c r="C282" t="s">
        <v>18</v>
      </c>
      <c r="D282">
        <v>217.17</v>
      </c>
      <c r="E282">
        <v>357801</v>
      </c>
    </row>
    <row r="283" spans="1:5" x14ac:dyDescent="0.25">
      <c r="A283" t="s">
        <v>278</v>
      </c>
      <c r="B283" t="s">
        <v>5</v>
      </c>
      <c r="C283" t="s">
        <v>19</v>
      </c>
      <c r="D283">
        <v>215.48</v>
      </c>
      <c r="E283">
        <v>347059</v>
      </c>
    </row>
    <row r="284" spans="1:5" x14ac:dyDescent="0.25">
      <c r="A284" t="s">
        <v>278</v>
      </c>
      <c r="B284" t="s">
        <v>5</v>
      </c>
      <c r="C284" t="s">
        <v>20</v>
      </c>
      <c r="D284">
        <v>208.46</v>
      </c>
      <c r="E284">
        <v>373508</v>
      </c>
    </row>
    <row r="285" spans="1:5" x14ac:dyDescent="0.25">
      <c r="A285" t="s">
        <v>278</v>
      </c>
      <c r="B285" t="s">
        <v>5</v>
      </c>
      <c r="C285" t="s">
        <v>21</v>
      </c>
      <c r="D285">
        <v>217.47</v>
      </c>
      <c r="E285">
        <v>584333</v>
      </c>
    </row>
    <row r="286" spans="1:5" x14ac:dyDescent="0.25">
      <c r="A286" t="s">
        <v>278</v>
      </c>
      <c r="B286" t="s">
        <v>5</v>
      </c>
      <c r="C286" t="s">
        <v>22</v>
      </c>
      <c r="D286">
        <v>212.88</v>
      </c>
      <c r="E286">
        <v>802162</v>
      </c>
    </row>
    <row r="287" spans="1:5" x14ac:dyDescent="0.25">
      <c r="A287" t="s">
        <v>278</v>
      </c>
      <c r="B287" t="s">
        <v>5</v>
      </c>
      <c r="C287" t="s">
        <v>275</v>
      </c>
      <c r="D287">
        <v>211.97</v>
      </c>
      <c r="E287">
        <v>714151</v>
      </c>
    </row>
    <row r="288" spans="1:5" x14ac:dyDescent="0.25">
      <c r="A288" t="s">
        <v>278</v>
      </c>
      <c r="B288" t="s">
        <v>5</v>
      </c>
      <c r="C288" t="s">
        <v>23</v>
      </c>
      <c r="D288">
        <v>229.55</v>
      </c>
      <c r="E288">
        <v>1220684</v>
      </c>
    </row>
    <row r="289" spans="1:5" x14ac:dyDescent="0.25">
      <c r="A289" t="s">
        <v>278</v>
      </c>
      <c r="B289" t="s">
        <v>5</v>
      </c>
      <c r="C289" t="s">
        <v>24</v>
      </c>
      <c r="D289">
        <v>216.5</v>
      </c>
      <c r="E289">
        <v>762121</v>
      </c>
    </row>
    <row r="290" spans="1:5" x14ac:dyDescent="0.25">
      <c r="A290" t="s">
        <v>278</v>
      </c>
      <c r="B290" t="s">
        <v>5</v>
      </c>
      <c r="C290" t="s">
        <v>25</v>
      </c>
      <c r="D290">
        <v>212</v>
      </c>
      <c r="E290">
        <v>496110</v>
      </c>
    </row>
    <row r="291" spans="1:5" x14ac:dyDescent="0.25">
      <c r="A291" t="s">
        <v>278</v>
      </c>
      <c r="B291" t="s">
        <v>5</v>
      </c>
      <c r="C291" s="1">
        <v>44199</v>
      </c>
      <c r="D291">
        <v>224.37</v>
      </c>
      <c r="E291">
        <v>578514</v>
      </c>
    </row>
    <row r="292" spans="1:5" x14ac:dyDescent="0.25">
      <c r="A292" t="s">
        <v>278</v>
      </c>
      <c r="B292" t="s">
        <v>5</v>
      </c>
      <c r="C292" s="1">
        <v>44230</v>
      </c>
      <c r="D292">
        <v>223.09</v>
      </c>
      <c r="E292">
        <v>390542</v>
      </c>
    </row>
    <row r="293" spans="1:5" x14ac:dyDescent="0.25">
      <c r="A293" t="s">
        <v>278</v>
      </c>
      <c r="B293" t="s">
        <v>5</v>
      </c>
      <c r="C293" s="1">
        <v>44258</v>
      </c>
      <c r="D293">
        <v>228.48</v>
      </c>
      <c r="E293">
        <v>1046654</v>
      </c>
    </row>
    <row r="294" spans="1:5" x14ac:dyDescent="0.25">
      <c r="A294" t="s">
        <v>278</v>
      </c>
      <c r="B294" t="s">
        <v>5</v>
      </c>
      <c r="C294" s="1">
        <v>44289</v>
      </c>
      <c r="D294">
        <v>224.7</v>
      </c>
      <c r="E294">
        <v>892105</v>
      </c>
    </row>
    <row r="295" spans="1:5" x14ac:dyDescent="0.25">
      <c r="A295" t="s">
        <v>278</v>
      </c>
      <c r="B295" t="s">
        <v>5</v>
      </c>
      <c r="C295" s="1">
        <v>44319</v>
      </c>
      <c r="D295">
        <v>223.13</v>
      </c>
      <c r="E295">
        <v>578678</v>
      </c>
    </row>
    <row r="296" spans="1:5" x14ac:dyDescent="0.25">
      <c r="A296" t="s">
        <v>278</v>
      </c>
      <c r="B296" t="s">
        <v>5</v>
      </c>
      <c r="C296" s="1">
        <v>44411</v>
      </c>
      <c r="D296">
        <v>223.9</v>
      </c>
      <c r="E296">
        <v>406937</v>
      </c>
    </row>
    <row r="297" spans="1:5" x14ac:dyDescent="0.25">
      <c r="A297" t="s">
        <v>278</v>
      </c>
      <c r="B297" t="s">
        <v>5</v>
      </c>
      <c r="C297" s="1">
        <v>44442</v>
      </c>
      <c r="D297">
        <v>230.61</v>
      </c>
      <c r="E297">
        <v>633643</v>
      </c>
    </row>
    <row r="298" spans="1:5" x14ac:dyDescent="0.25">
      <c r="A298" t="s">
        <v>278</v>
      </c>
      <c r="B298" t="s">
        <v>5</v>
      </c>
      <c r="C298" s="1">
        <v>44472</v>
      </c>
      <c r="D298">
        <v>245.3</v>
      </c>
      <c r="E298">
        <v>1014390</v>
      </c>
    </row>
    <row r="299" spans="1:5" x14ac:dyDescent="0.25">
      <c r="A299" t="s">
        <v>278</v>
      </c>
      <c r="B299" t="s">
        <v>5</v>
      </c>
      <c r="C299" s="1">
        <v>44503</v>
      </c>
      <c r="D299">
        <v>252.06</v>
      </c>
      <c r="E299">
        <v>920620</v>
      </c>
    </row>
    <row r="300" spans="1:5" x14ac:dyDescent="0.25">
      <c r="A300" t="s">
        <v>278</v>
      </c>
      <c r="B300" t="s">
        <v>5</v>
      </c>
      <c r="C300" s="1">
        <v>44533</v>
      </c>
      <c r="D300">
        <v>269.10000000000002</v>
      </c>
      <c r="E300">
        <v>1244789</v>
      </c>
    </row>
    <row r="301" spans="1:5" x14ac:dyDescent="0.25">
      <c r="A301" t="s">
        <v>278</v>
      </c>
      <c r="B301" t="s">
        <v>5</v>
      </c>
      <c r="C301" t="s">
        <v>26</v>
      </c>
      <c r="D301">
        <v>265.57</v>
      </c>
      <c r="E301">
        <v>910391</v>
      </c>
    </row>
    <row r="302" spans="1:5" x14ac:dyDescent="0.25">
      <c r="A302" t="s">
        <v>278</v>
      </c>
      <c r="B302" t="s">
        <v>5</v>
      </c>
      <c r="C302" t="s">
        <v>27</v>
      </c>
      <c r="D302">
        <v>255.29</v>
      </c>
      <c r="E302">
        <v>844073</v>
      </c>
    </row>
    <row r="303" spans="1:5" x14ac:dyDescent="0.25">
      <c r="A303" t="s">
        <v>278</v>
      </c>
      <c r="B303" t="s">
        <v>5</v>
      </c>
      <c r="C303" t="s">
        <v>28</v>
      </c>
      <c r="D303">
        <v>263.52</v>
      </c>
      <c r="E303">
        <v>665012</v>
      </c>
    </row>
    <row r="304" spans="1:5" x14ac:dyDescent="0.25">
      <c r="A304" t="s">
        <v>278</v>
      </c>
      <c r="B304" t="s">
        <v>5</v>
      </c>
      <c r="C304" t="s">
        <v>29</v>
      </c>
      <c r="D304">
        <v>256.16000000000003</v>
      </c>
      <c r="E304">
        <v>806261</v>
      </c>
    </row>
    <row r="305" spans="1:5" x14ac:dyDescent="0.25">
      <c r="A305" t="s">
        <v>278</v>
      </c>
      <c r="B305" t="s">
        <v>5</v>
      </c>
      <c r="C305" t="s">
        <v>30</v>
      </c>
      <c r="D305">
        <v>255.82</v>
      </c>
      <c r="E305">
        <v>466629</v>
      </c>
    </row>
    <row r="306" spans="1:5" x14ac:dyDescent="0.25">
      <c r="A306" t="s">
        <v>278</v>
      </c>
      <c r="B306" t="s">
        <v>5</v>
      </c>
      <c r="C306" t="s">
        <v>31</v>
      </c>
      <c r="D306">
        <v>251.19</v>
      </c>
      <c r="E306">
        <v>359384</v>
      </c>
    </row>
    <row r="307" spans="1:5" x14ac:dyDescent="0.25">
      <c r="A307" t="s">
        <v>278</v>
      </c>
      <c r="B307" t="s">
        <v>5</v>
      </c>
      <c r="C307" t="s">
        <v>32</v>
      </c>
      <c r="D307">
        <v>241.32</v>
      </c>
      <c r="E307">
        <v>580309</v>
      </c>
    </row>
    <row r="308" spans="1:5" x14ac:dyDescent="0.25">
      <c r="A308" t="s">
        <v>278</v>
      </c>
      <c r="B308" t="s">
        <v>5</v>
      </c>
      <c r="C308" t="s">
        <v>33</v>
      </c>
      <c r="D308">
        <v>239.16</v>
      </c>
      <c r="E308">
        <v>558175</v>
      </c>
    </row>
    <row r="309" spans="1:5" x14ac:dyDescent="0.25">
      <c r="A309" t="s">
        <v>278</v>
      </c>
      <c r="B309" t="s">
        <v>5</v>
      </c>
      <c r="C309" t="s">
        <v>34</v>
      </c>
      <c r="D309">
        <v>247.37</v>
      </c>
      <c r="E309">
        <v>787948</v>
      </c>
    </row>
    <row r="310" spans="1:5" x14ac:dyDescent="0.25">
      <c r="A310" t="s">
        <v>278</v>
      </c>
      <c r="B310" t="s">
        <v>5</v>
      </c>
      <c r="C310" t="s">
        <v>35</v>
      </c>
      <c r="D310">
        <v>245</v>
      </c>
      <c r="E310">
        <v>532277</v>
      </c>
    </row>
    <row r="311" spans="1:5" x14ac:dyDescent="0.25">
      <c r="A311" t="s">
        <v>278</v>
      </c>
      <c r="B311" t="s">
        <v>5</v>
      </c>
      <c r="C311" t="s">
        <v>36</v>
      </c>
      <c r="D311">
        <v>250.73</v>
      </c>
      <c r="E311">
        <v>465862</v>
      </c>
    </row>
    <row r="312" spans="1:5" x14ac:dyDescent="0.25">
      <c r="A312" t="s">
        <v>278</v>
      </c>
      <c r="B312" t="s">
        <v>5</v>
      </c>
      <c r="C312" t="s">
        <v>37</v>
      </c>
      <c r="D312">
        <v>251.9</v>
      </c>
      <c r="E312">
        <v>244569</v>
      </c>
    </row>
    <row r="313" spans="1:5" x14ac:dyDescent="0.25">
      <c r="A313" t="s">
        <v>278</v>
      </c>
      <c r="B313" t="s">
        <v>5</v>
      </c>
      <c r="C313" t="s">
        <v>38</v>
      </c>
      <c r="D313">
        <v>254.62</v>
      </c>
      <c r="E313">
        <v>499191</v>
      </c>
    </row>
    <row r="314" spans="1:5" x14ac:dyDescent="0.25">
      <c r="A314" t="s">
        <v>278</v>
      </c>
      <c r="B314" t="s">
        <v>5</v>
      </c>
      <c r="C314" s="1">
        <v>44200</v>
      </c>
      <c r="D314">
        <v>252.98</v>
      </c>
      <c r="E314">
        <v>343568</v>
      </c>
    </row>
    <row r="315" spans="1:5" x14ac:dyDescent="0.25">
      <c r="A315" t="s">
        <v>278</v>
      </c>
      <c r="B315" t="s">
        <v>5</v>
      </c>
      <c r="C315" s="1">
        <v>44320</v>
      </c>
      <c r="D315">
        <v>259.41500000000002</v>
      </c>
      <c r="E315">
        <v>406846</v>
      </c>
    </row>
    <row r="316" spans="1:5" x14ac:dyDescent="0.25">
      <c r="A316" t="s">
        <v>278</v>
      </c>
      <c r="B316" t="s">
        <v>5</v>
      </c>
      <c r="C316" s="1">
        <v>44351</v>
      </c>
      <c r="D316">
        <v>255.19</v>
      </c>
      <c r="E316">
        <v>311927</v>
      </c>
    </row>
    <row r="317" spans="1:5" x14ac:dyDescent="0.25">
      <c r="A317" t="s">
        <v>278</v>
      </c>
      <c r="B317" t="s">
        <v>5</v>
      </c>
      <c r="C317" s="1">
        <v>44381</v>
      </c>
      <c r="D317">
        <v>252.55</v>
      </c>
      <c r="E317">
        <v>251218</v>
      </c>
    </row>
    <row r="318" spans="1:5" x14ac:dyDescent="0.25">
      <c r="A318" t="s">
        <v>278</v>
      </c>
      <c r="B318" t="s">
        <v>5</v>
      </c>
      <c r="C318" s="1">
        <v>44412</v>
      </c>
      <c r="D318">
        <v>254.86</v>
      </c>
      <c r="E318">
        <v>296448</v>
      </c>
    </row>
    <row r="319" spans="1:5" x14ac:dyDescent="0.25">
      <c r="A319" t="s">
        <v>278</v>
      </c>
      <c r="B319" t="s">
        <v>5</v>
      </c>
      <c r="C319" s="1">
        <v>44443</v>
      </c>
      <c r="D319">
        <v>252.27</v>
      </c>
      <c r="E319">
        <v>402282</v>
      </c>
    </row>
    <row r="320" spans="1:5" x14ac:dyDescent="0.25">
      <c r="A320" t="s">
        <v>278</v>
      </c>
      <c r="B320" t="s">
        <v>5</v>
      </c>
      <c r="C320" s="1">
        <v>44534</v>
      </c>
      <c r="D320">
        <v>249.57</v>
      </c>
      <c r="E320">
        <v>273519</v>
      </c>
    </row>
    <row r="321" spans="1:5" x14ac:dyDescent="0.25">
      <c r="A321" t="s">
        <v>278</v>
      </c>
      <c r="B321" t="s">
        <v>5</v>
      </c>
      <c r="C321" t="s">
        <v>39</v>
      </c>
      <c r="D321">
        <v>253.19</v>
      </c>
      <c r="E321">
        <v>495213</v>
      </c>
    </row>
    <row r="322" spans="1:5" x14ac:dyDescent="0.25">
      <c r="A322" t="s">
        <v>278</v>
      </c>
      <c r="B322" t="s">
        <v>5</v>
      </c>
      <c r="C322" t="s">
        <v>40</v>
      </c>
      <c r="D322">
        <v>252.38</v>
      </c>
      <c r="E322">
        <v>473471</v>
      </c>
    </row>
    <row r="323" spans="1:5" x14ac:dyDescent="0.25">
      <c r="A323" t="s">
        <v>278</v>
      </c>
      <c r="B323" t="s">
        <v>5</v>
      </c>
      <c r="C323" t="s">
        <v>41</v>
      </c>
      <c r="D323">
        <v>251.21</v>
      </c>
      <c r="E323">
        <v>279863</v>
      </c>
    </row>
    <row r="324" spans="1:5" x14ac:dyDescent="0.25">
      <c r="A324" t="s">
        <v>278</v>
      </c>
      <c r="B324" t="s">
        <v>5</v>
      </c>
      <c r="C324" t="s">
        <v>42</v>
      </c>
      <c r="D324">
        <v>248.19</v>
      </c>
      <c r="E324">
        <v>403560</v>
      </c>
    </row>
    <row r="325" spans="1:5" x14ac:dyDescent="0.25">
      <c r="A325" t="s">
        <v>278</v>
      </c>
      <c r="B325" t="s">
        <v>5</v>
      </c>
      <c r="C325" t="s">
        <v>43</v>
      </c>
      <c r="D325">
        <v>244.11</v>
      </c>
      <c r="E325">
        <v>284673</v>
      </c>
    </row>
    <row r="326" spans="1:5" x14ac:dyDescent="0.25">
      <c r="A326" t="s">
        <v>278</v>
      </c>
      <c r="B326" t="s">
        <v>5</v>
      </c>
      <c r="C326" t="s">
        <v>44</v>
      </c>
      <c r="D326">
        <v>234.09</v>
      </c>
      <c r="E326">
        <v>585451</v>
      </c>
    </row>
    <row r="327" spans="1:5" x14ac:dyDescent="0.25">
      <c r="A327" t="s">
        <v>278</v>
      </c>
      <c r="B327" t="s">
        <v>5</v>
      </c>
      <c r="C327" t="s">
        <v>45</v>
      </c>
      <c r="D327">
        <v>235.92</v>
      </c>
      <c r="E327">
        <v>408877</v>
      </c>
    </row>
    <row r="328" spans="1:5" x14ac:dyDescent="0.25">
      <c r="A328" t="s">
        <v>278</v>
      </c>
      <c r="B328" t="s">
        <v>5</v>
      </c>
      <c r="C328" t="s">
        <v>46</v>
      </c>
      <c r="D328">
        <v>234.33</v>
      </c>
      <c r="E328">
        <v>452519</v>
      </c>
    </row>
    <row r="329" spans="1:5" x14ac:dyDescent="0.25">
      <c r="A329" t="s">
        <v>278</v>
      </c>
      <c r="B329" t="s">
        <v>5</v>
      </c>
      <c r="C329" t="s">
        <v>47</v>
      </c>
      <c r="D329">
        <v>238.42</v>
      </c>
      <c r="E329">
        <v>502121</v>
      </c>
    </row>
    <row r="330" spans="1:5" x14ac:dyDescent="0.25">
      <c r="A330" t="s">
        <v>278</v>
      </c>
      <c r="B330" t="s">
        <v>5</v>
      </c>
      <c r="C330" t="s">
        <v>48</v>
      </c>
      <c r="D330">
        <v>241.39</v>
      </c>
      <c r="E330">
        <v>343012</v>
      </c>
    </row>
    <row r="331" spans="1:5" x14ac:dyDescent="0.25">
      <c r="A331" t="s">
        <v>278</v>
      </c>
      <c r="B331" t="s">
        <v>5</v>
      </c>
      <c r="C331" t="s">
        <v>49</v>
      </c>
      <c r="D331">
        <v>242.18</v>
      </c>
      <c r="E331">
        <v>322450</v>
      </c>
    </row>
    <row r="332" spans="1:5" x14ac:dyDescent="0.25">
      <c r="A332" t="s">
        <v>278</v>
      </c>
      <c r="B332" t="s">
        <v>5</v>
      </c>
      <c r="C332" t="s">
        <v>50</v>
      </c>
      <c r="D332">
        <v>235.49</v>
      </c>
      <c r="E332">
        <v>550422</v>
      </c>
    </row>
    <row r="333" spans="1:5" x14ac:dyDescent="0.25">
      <c r="A333" t="s">
        <v>278</v>
      </c>
      <c r="B333" t="s">
        <v>5</v>
      </c>
      <c r="C333" t="s">
        <v>51</v>
      </c>
      <c r="D333">
        <v>235.86</v>
      </c>
      <c r="E333">
        <v>386768</v>
      </c>
    </row>
    <row r="334" spans="1:5" x14ac:dyDescent="0.25">
      <c r="A334" t="s">
        <v>278</v>
      </c>
      <c r="B334" t="s">
        <v>5</v>
      </c>
      <c r="C334" t="s">
        <v>52</v>
      </c>
      <c r="D334">
        <v>234.37</v>
      </c>
      <c r="E334">
        <v>403201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315D-215A-4B71-8365-70EA1831785E}">
  <dimension ref="A1:M334"/>
  <sheetViews>
    <sheetView workbookViewId="0">
      <selection activeCell="J32" sqref="J32"/>
    </sheetView>
  </sheetViews>
  <sheetFormatPr defaultRowHeight="15" x14ac:dyDescent="0.25"/>
  <cols>
    <col min="1" max="1" width="10.7109375" bestFit="1" customWidth="1"/>
    <col min="10" max="10" width="13.7109375" bestFit="1" customWidth="1"/>
  </cols>
  <sheetData>
    <row r="1" spans="1:13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215</v>
      </c>
    </row>
    <row r="2" spans="1:13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H2">
        <v>0</v>
      </c>
      <c r="J2" t="s">
        <v>210</v>
      </c>
      <c r="K2">
        <v>-2.0904348281722333E-2</v>
      </c>
    </row>
    <row r="3" spans="1:13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H3">
        <v>0</v>
      </c>
      <c r="J3" t="s">
        <v>211</v>
      </c>
      <c r="K3">
        <v>1.7372115969654222E-2</v>
      </c>
    </row>
    <row r="4" spans="1:13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H4">
        <v>0</v>
      </c>
      <c r="J4" t="s">
        <v>212</v>
      </c>
      <c r="K4">
        <v>3.8276464251376555E-2</v>
      </c>
    </row>
    <row r="5" spans="1:13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H5">
        <v>0</v>
      </c>
      <c r="J5" t="s">
        <v>213</v>
      </c>
      <c r="K5">
        <v>-7.8319044658787168E-2</v>
      </c>
    </row>
    <row r="6" spans="1:13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H6">
        <v>0</v>
      </c>
      <c r="J6" t="s">
        <v>214</v>
      </c>
      <c r="K6" s="4">
        <v>7.478681234671905E-2</v>
      </c>
    </row>
    <row r="7" spans="1:13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H7">
        <v>0</v>
      </c>
    </row>
    <row r="8" spans="1:13" ht="21.75" customHeight="1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H8">
        <v>0</v>
      </c>
      <c r="J8" s="18" t="s">
        <v>283</v>
      </c>
      <c r="K8" s="18"/>
      <c r="L8" s="18"/>
      <c r="M8" s="18"/>
    </row>
    <row r="9" spans="1:13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H9">
        <v>0</v>
      </c>
      <c r="J9" s="18"/>
      <c r="K9" s="18"/>
      <c r="L9" s="18"/>
      <c r="M9" s="18"/>
    </row>
    <row r="10" spans="1:13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H10">
        <v>0</v>
      </c>
      <c r="J10" s="18"/>
      <c r="K10" s="18"/>
      <c r="L10" s="18"/>
      <c r="M10" s="18"/>
    </row>
    <row r="11" spans="1:13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H11">
        <v>0</v>
      </c>
      <c r="J11" s="18"/>
      <c r="K11" s="18"/>
      <c r="L11" s="18"/>
      <c r="M11" s="18"/>
    </row>
    <row r="12" spans="1:13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H12">
        <v>0</v>
      </c>
      <c r="J12" s="18"/>
      <c r="K12" s="18"/>
      <c r="L12" s="18"/>
      <c r="M12" s="18"/>
    </row>
    <row r="13" spans="1:13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H13">
        <v>0</v>
      </c>
      <c r="J13" s="18"/>
      <c r="K13" s="18"/>
      <c r="L13" s="18"/>
      <c r="M13" s="18"/>
    </row>
    <row r="14" spans="1:13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H14">
        <v>0</v>
      </c>
      <c r="J14" s="18"/>
      <c r="K14" s="18"/>
      <c r="L14" s="18"/>
      <c r="M14" s="18"/>
    </row>
    <row r="15" spans="1:13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H15">
        <v>0</v>
      </c>
      <c r="J15" s="18"/>
      <c r="K15" s="18"/>
      <c r="L15" s="18"/>
      <c r="M15" s="18"/>
    </row>
    <row r="16" spans="1:13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H16">
        <v>0</v>
      </c>
    </row>
    <row r="17" spans="1:10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H17">
        <v>0</v>
      </c>
    </row>
    <row r="18" spans="1:10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H18">
        <v>0</v>
      </c>
    </row>
    <row r="19" spans="1:10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H19">
        <v>0</v>
      </c>
    </row>
    <row r="20" spans="1:10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H20">
        <v>0</v>
      </c>
    </row>
    <row r="21" spans="1:10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H21">
        <v>0</v>
      </c>
    </row>
    <row r="22" spans="1:10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H22">
        <v>0</v>
      </c>
    </row>
    <row r="23" spans="1:10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H23">
        <v>0</v>
      </c>
    </row>
    <row r="24" spans="1:10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H24">
        <v>0</v>
      </c>
    </row>
    <row r="25" spans="1:10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H25">
        <v>0</v>
      </c>
    </row>
    <row r="26" spans="1:10" x14ac:dyDescent="0.25">
      <c r="A26" s="1">
        <v>43984</v>
      </c>
      <c r="B26">
        <v>341.43</v>
      </c>
      <c r="C26">
        <v>665539</v>
      </c>
      <c r="D26">
        <v>3.5986285159450238E-2</v>
      </c>
      <c r="E26" s="11">
        <v>3.5353905486585707E-2</v>
      </c>
      <c r="F26">
        <v>5.8331426799619077</v>
      </c>
      <c r="G26">
        <v>13.408352517654711</v>
      </c>
      <c r="H26" t="s">
        <v>216</v>
      </c>
      <c r="J26" t="s">
        <v>296</v>
      </c>
    </row>
    <row r="27" spans="1:10" x14ac:dyDescent="0.25">
      <c r="A27" s="1">
        <v>44014</v>
      </c>
      <c r="B27">
        <v>336.9</v>
      </c>
      <c r="C27">
        <v>334558</v>
      </c>
      <c r="D27">
        <v>-1.3267726913276599E-2</v>
      </c>
      <c r="E27">
        <v>-1.3356529549401032E-2</v>
      </c>
      <c r="F27">
        <v>5.819786150412507</v>
      </c>
      <c r="G27">
        <v>12.720565536643635</v>
      </c>
      <c r="H27">
        <v>0</v>
      </c>
    </row>
    <row r="28" spans="1:10" x14ac:dyDescent="0.25">
      <c r="A28" s="1">
        <v>44106</v>
      </c>
      <c r="B28">
        <v>344.63</v>
      </c>
      <c r="C28">
        <v>286872</v>
      </c>
      <c r="D28">
        <v>2.2944493915108395E-2</v>
      </c>
      <c r="E28">
        <v>2.2685227349963821E-2</v>
      </c>
      <c r="F28">
        <v>5.8424713777624708</v>
      </c>
      <c r="G28">
        <v>12.566791402225926</v>
      </c>
      <c r="H28">
        <v>0</v>
      </c>
    </row>
    <row r="29" spans="1:10" x14ac:dyDescent="0.25">
      <c r="A29" s="1">
        <v>44137</v>
      </c>
      <c r="B29">
        <v>344.47</v>
      </c>
      <c r="C29">
        <v>218020</v>
      </c>
      <c r="D29">
        <v>-4.642660244319072E-4</v>
      </c>
      <c r="E29">
        <v>-4.6437382927070887E-4</v>
      </c>
      <c r="F29">
        <v>5.8420070039332002</v>
      </c>
      <c r="G29">
        <v>12.292342080682349</v>
      </c>
      <c r="H29">
        <v>0</v>
      </c>
    </row>
    <row r="30" spans="1:10" x14ac:dyDescent="0.25">
      <c r="A30" s="1">
        <v>44167</v>
      </c>
      <c r="B30">
        <v>347.67</v>
      </c>
      <c r="C30">
        <v>226872</v>
      </c>
      <c r="D30">
        <v>9.2896333497836919E-3</v>
      </c>
      <c r="E30">
        <v>9.2467500812090601E-3</v>
      </c>
      <c r="F30">
        <v>5.8512537540144089</v>
      </c>
      <c r="G30">
        <v>12.33214126077333</v>
      </c>
      <c r="H30">
        <v>0</v>
      </c>
    </row>
    <row r="31" spans="1:10" x14ac:dyDescent="0.25">
      <c r="A31" t="s">
        <v>67</v>
      </c>
      <c r="B31">
        <v>342.83</v>
      </c>
      <c r="C31">
        <v>143247</v>
      </c>
      <c r="D31">
        <v>-1.3921247159662989E-2</v>
      </c>
      <c r="E31" s="16">
        <v>-1.4019056534198392E-2</v>
      </c>
      <c r="F31">
        <v>5.837234697480211</v>
      </c>
      <c r="G31">
        <v>11.872325691949314</v>
      </c>
      <c r="H31" t="s">
        <v>216</v>
      </c>
      <c r="J31" t="s">
        <v>297</v>
      </c>
    </row>
    <row r="32" spans="1:10" x14ac:dyDescent="0.25">
      <c r="A32" t="s">
        <v>68</v>
      </c>
      <c r="B32">
        <v>340.48</v>
      </c>
      <c r="C32">
        <v>207896</v>
      </c>
      <c r="D32">
        <v>-6.8547093311552842E-3</v>
      </c>
      <c r="E32">
        <v>-6.8783107669860896E-3</v>
      </c>
      <c r="F32">
        <v>5.8303563867132251</v>
      </c>
      <c r="G32">
        <v>12.244793233641772</v>
      </c>
      <c r="H32">
        <v>0</v>
      </c>
    </row>
    <row r="33" spans="1:13" x14ac:dyDescent="0.25">
      <c r="A33" t="s">
        <v>69</v>
      </c>
      <c r="B33">
        <v>338.90499999999997</v>
      </c>
      <c r="C33">
        <v>120334</v>
      </c>
      <c r="D33">
        <v>-4.6258223684211858E-3</v>
      </c>
      <c r="E33">
        <v>-4.6365545944173246E-3</v>
      </c>
      <c r="F33">
        <v>5.825719832118808</v>
      </c>
      <c r="G33">
        <v>11.698026488797767</v>
      </c>
      <c r="H33">
        <v>0</v>
      </c>
    </row>
    <row r="34" spans="1:13" x14ac:dyDescent="0.25">
      <c r="A34" t="s">
        <v>70</v>
      </c>
      <c r="B34">
        <v>338.49</v>
      </c>
      <c r="C34">
        <v>226897</v>
      </c>
      <c r="D34">
        <v>-1.2245319484810305E-3</v>
      </c>
      <c r="E34">
        <v>-1.2252823003432371E-3</v>
      </c>
      <c r="F34">
        <v>5.8244945498184642</v>
      </c>
      <c r="G34">
        <v>12.332251448996965</v>
      </c>
      <c r="H34">
        <v>0</v>
      </c>
    </row>
    <row r="35" spans="1:13" x14ac:dyDescent="0.25">
      <c r="A35" t="s">
        <v>71</v>
      </c>
      <c r="B35">
        <v>336.29</v>
      </c>
      <c r="C35">
        <v>141048</v>
      </c>
      <c r="D35">
        <v>-6.4994534550503373E-3</v>
      </c>
      <c r="E35">
        <v>-6.5206668696823743E-3</v>
      </c>
      <c r="F35">
        <v>5.8179738829487819</v>
      </c>
      <c r="G35">
        <v>11.856855536960596</v>
      </c>
      <c r="H35">
        <v>0</v>
      </c>
    </row>
    <row r="36" spans="1:13" x14ac:dyDescent="0.25">
      <c r="A36" t="s">
        <v>72</v>
      </c>
      <c r="B36">
        <v>330.36</v>
      </c>
      <c r="C36">
        <v>245977</v>
      </c>
      <c r="D36">
        <v>-1.7633590056201513E-2</v>
      </c>
      <c r="E36">
        <v>-1.7790914006265694E-2</v>
      </c>
      <c r="F36">
        <v>5.8001829689425159</v>
      </c>
      <c r="G36">
        <v>12.412993314608523</v>
      </c>
      <c r="H36">
        <v>0</v>
      </c>
    </row>
    <row r="37" spans="1:13" x14ac:dyDescent="0.25">
      <c r="A37" t="s">
        <v>272</v>
      </c>
      <c r="B37">
        <v>318.05</v>
      </c>
      <c r="C37">
        <v>301818</v>
      </c>
      <c r="D37">
        <v>-3.7262380433466524E-2</v>
      </c>
      <c r="E37">
        <v>-3.7974365817703019E-2</v>
      </c>
      <c r="F37">
        <v>5.7622086031248134</v>
      </c>
      <c r="G37">
        <v>12.61757946568448</v>
      </c>
      <c r="H37">
        <v>0</v>
      </c>
    </row>
    <row r="38" spans="1:13" x14ac:dyDescent="0.25">
      <c r="A38" t="s">
        <v>73</v>
      </c>
      <c r="B38">
        <v>305.49</v>
      </c>
      <c r="C38">
        <v>303917</v>
      </c>
      <c r="D38">
        <v>-3.9490646124823149E-2</v>
      </c>
      <c r="E38">
        <v>-4.0291558273129462E-2</v>
      </c>
      <c r="F38">
        <v>5.7219170448516836</v>
      </c>
      <c r="G38">
        <v>12.6245099167941</v>
      </c>
      <c r="H38">
        <v>0</v>
      </c>
    </row>
    <row r="39" spans="1:13" x14ac:dyDescent="0.25">
      <c r="A39" t="s">
        <v>74</v>
      </c>
      <c r="B39">
        <v>288</v>
      </c>
      <c r="C39">
        <v>518162</v>
      </c>
      <c r="D39">
        <v>-5.7252283217126609E-2</v>
      </c>
      <c r="E39">
        <v>-5.8956564715737847E-2</v>
      </c>
      <c r="F39">
        <v>5.6629604801359461</v>
      </c>
      <c r="G39">
        <v>13.15804321366099</v>
      </c>
      <c r="H39">
        <v>0</v>
      </c>
    </row>
    <row r="40" spans="1:13" x14ac:dyDescent="0.25">
      <c r="A40" t="s">
        <v>75</v>
      </c>
      <c r="B40">
        <v>275.01</v>
      </c>
      <c r="C40">
        <v>765401</v>
      </c>
      <c r="D40">
        <v>-4.5104166666666695E-2</v>
      </c>
      <c r="E40">
        <v>-4.6153019494152056E-2</v>
      </c>
      <c r="F40">
        <v>5.6168074606417937</v>
      </c>
      <c r="G40">
        <v>13.548155158479288</v>
      </c>
      <c r="H40">
        <v>0</v>
      </c>
    </row>
    <row r="41" spans="1:13" x14ac:dyDescent="0.25">
      <c r="A41" s="1">
        <v>43864</v>
      </c>
      <c r="B41">
        <v>289.05</v>
      </c>
      <c r="C41">
        <v>475004</v>
      </c>
      <c r="D41">
        <v>5.10526889931276E-2</v>
      </c>
      <c r="E41">
        <v>4.9792222886691169E-2</v>
      </c>
      <c r="F41">
        <v>5.6665996835284851</v>
      </c>
      <c r="G41">
        <v>13.071078504033952</v>
      </c>
      <c r="H41">
        <v>0</v>
      </c>
    </row>
    <row r="42" spans="1:13" x14ac:dyDescent="0.25">
      <c r="A42" s="1">
        <v>43893</v>
      </c>
      <c r="B42">
        <v>281.05</v>
      </c>
      <c r="C42">
        <v>336638</v>
      </c>
      <c r="D42">
        <v>-2.7676872513405983E-2</v>
      </c>
      <c r="E42">
        <v>-2.8067094080401124E-2</v>
      </c>
      <c r="F42">
        <v>5.6385325894480838</v>
      </c>
      <c r="G42">
        <v>12.726763448009141</v>
      </c>
      <c r="H42">
        <v>0</v>
      </c>
    </row>
    <row r="43" spans="1:13" x14ac:dyDescent="0.25">
      <c r="A43" s="1">
        <v>43924</v>
      </c>
      <c r="B43">
        <v>282.95999999999998</v>
      </c>
      <c r="C43">
        <v>344554</v>
      </c>
      <c r="D43">
        <v>6.7959437822450383E-3</v>
      </c>
      <c r="E43">
        <v>6.7729554491411702E-3</v>
      </c>
      <c r="F43">
        <v>5.6453055448972247</v>
      </c>
      <c r="G43">
        <v>12.750006106063489</v>
      </c>
      <c r="H43">
        <v>0</v>
      </c>
    </row>
    <row r="44" spans="1:13" x14ac:dyDescent="0.25">
      <c r="A44" s="1">
        <v>43954</v>
      </c>
      <c r="B44">
        <v>260.45</v>
      </c>
      <c r="C44">
        <v>687418</v>
      </c>
      <c r="D44">
        <v>-7.9551880124399177E-2</v>
      </c>
      <c r="E44">
        <v>-8.2894640706024592E-2</v>
      </c>
      <c r="F44">
        <v>5.5624109041912009</v>
      </c>
      <c r="G44">
        <v>13.440697828682033</v>
      </c>
      <c r="H44" t="s">
        <v>216</v>
      </c>
      <c r="J44" s="21" t="s">
        <v>295</v>
      </c>
      <c r="K44" s="21"/>
      <c r="L44" s="21"/>
      <c r="M44" s="21"/>
    </row>
    <row r="45" spans="1:13" x14ac:dyDescent="0.25">
      <c r="A45" s="1">
        <v>43985</v>
      </c>
      <c r="B45">
        <v>262.06</v>
      </c>
      <c r="C45">
        <v>764184</v>
      </c>
      <c r="D45">
        <v>6.1816087540795305E-3</v>
      </c>
      <c r="E45">
        <v>6.1625809852387855E-3</v>
      </c>
      <c r="F45">
        <v>5.5685734851764392</v>
      </c>
      <c r="G45">
        <v>13.54656387684825</v>
      </c>
      <c r="H45">
        <v>0</v>
      </c>
      <c r="J45" s="21"/>
      <c r="K45" s="21"/>
      <c r="L45" s="21"/>
      <c r="M45" s="21"/>
    </row>
    <row r="46" spans="1:13" x14ac:dyDescent="0.25">
      <c r="A46" s="1">
        <v>44077</v>
      </c>
      <c r="B46">
        <v>228.1</v>
      </c>
      <c r="C46">
        <v>462188</v>
      </c>
      <c r="D46">
        <v>-0.12958864382202551</v>
      </c>
      <c r="E46">
        <v>-0.13878935588609689</v>
      </c>
      <c r="F46">
        <v>5.4297841292903426</v>
      </c>
      <c r="G46">
        <v>13.043727013698707</v>
      </c>
      <c r="H46" t="s">
        <v>216</v>
      </c>
      <c r="J46" s="21"/>
      <c r="K46" s="21"/>
      <c r="L46" s="21"/>
      <c r="M46" s="21"/>
    </row>
    <row r="47" spans="1:13" x14ac:dyDescent="0.25">
      <c r="A47" s="1">
        <v>44107</v>
      </c>
      <c r="B47">
        <v>231.01</v>
      </c>
      <c r="C47">
        <v>577963</v>
      </c>
      <c r="D47">
        <v>1.2757562472599722E-2</v>
      </c>
      <c r="E47">
        <v>1.2676870337754354E-2</v>
      </c>
      <c r="F47">
        <v>5.4424609996280964</v>
      </c>
      <c r="G47">
        <v>13.267265131764711</v>
      </c>
      <c r="H47">
        <v>0</v>
      </c>
      <c r="J47" s="21"/>
      <c r="K47" s="21"/>
      <c r="L47" s="21"/>
      <c r="M47" s="21"/>
    </row>
    <row r="48" spans="1:13" x14ac:dyDescent="0.25">
      <c r="A48" s="1">
        <v>44138</v>
      </c>
      <c r="B48">
        <v>188.68</v>
      </c>
      <c r="C48">
        <v>1497985</v>
      </c>
      <c r="D48">
        <v>-0.18323882083026702</v>
      </c>
      <c r="E48">
        <v>-0.20240854121203566</v>
      </c>
      <c r="F48">
        <v>5.240052458416061</v>
      </c>
      <c r="G48">
        <v>14.219631429658033</v>
      </c>
      <c r="H48" t="s">
        <v>216</v>
      </c>
      <c r="J48" s="21"/>
      <c r="K48" s="21"/>
      <c r="L48" s="21"/>
      <c r="M48" s="21"/>
    </row>
    <row r="49" spans="1:13" x14ac:dyDescent="0.25">
      <c r="A49" s="1">
        <v>44168</v>
      </c>
      <c r="B49">
        <v>155.065</v>
      </c>
      <c r="C49">
        <v>1432833</v>
      </c>
      <c r="D49">
        <v>-0.17815878736485058</v>
      </c>
      <c r="E49">
        <v>-0.1962080745627704</v>
      </c>
      <c r="F49">
        <v>5.0438443838532905</v>
      </c>
      <c r="G49">
        <v>14.175164161289207</v>
      </c>
      <c r="H49" t="s">
        <v>216</v>
      </c>
      <c r="J49" s="21"/>
      <c r="K49" s="21"/>
      <c r="L49" s="21"/>
      <c r="M49" s="21"/>
    </row>
    <row r="50" spans="1:13" x14ac:dyDescent="0.25">
      <c r="A50" t="s">
        <v>76</v>
      </c>
      <c r="B50">
        <v>170.15</v>
      </c>
      <c r="C50">
        <v>1028247</v>
      </c>
      <c r="D50">
        <v>9.7281785057879003E-2</v>
      </c>
      <c r="E50">
        <v>9.283601709362431E-2</v>
      </c>
      <c r="F50">
        <v>5.1366804009469149</v>
      </c>
      <c r="G50">
        <v>13.843365968510005</v>
      </c>
      <c r="H50" t="s">
        <v>216</v>
      </c>
      <c r="J50" s="21"/>
      <c r="K50" s="21"/>
      <c r="L50" s="21"/>
      <c r="M50" s="21"/>
    </row>
    <row r="51" spans="1:13" x14ac:dyDescent="0.25">
      <c r="A51" t="s">
        <v>77</v>
      </c>
      <c r="B51">
        <v>129.61000000000001</v>
      </c>
      <c r="C51">
        <v>1229959</v>
      </c>
      <c r="D51">
        <v>-0.23826035850719948</v>
      </c>
      <c r="E51">
        <v>-0.27215045951163103</v>
      </c>
      <c r="F51">
        <v>4.8645299414352836</v>
      </c>
      <c r="G51">
        <v>14.022491393459699</v>
      </c>
      <c r="H51" t="s">
        <v>216</v>
      </c>
      <c r="J51" s="21"/>
      <c r="K51" s="21"/>
      <c r="L51" s="21"/>
      <c r="M51" s="21"/>
    </row>
    <row r="52" spans="1:13" x14ac:dyDescent="0.25">
      <c r="A52" t="s">
        <v>78</v>
      </c>
      <c r="B52">
        <v>124.75</v>
      </c>
      <c r="C52">
        <v>2564785</v>
      </c>
      <c r="D52">
        <v>-3.7497106704729673E-2</v>
      </c>
      <c r="E52">
        <v>-3.8218206803655806E-2</v>
      </c>
      <c r="F52">
        <v>4.826311734631628</v>
      </c>
      <c r="G52">
        <v>14.757385212411091</v>
      </c>
      <c r="H52">
        <v>0</v>
      </c>
      <c r="J52" s="21"/>
      <c r="K52" s="21"/>
      <c r="L52" s="21"/>
      <c r="M52" s="21"/>
    </row>
    <row r="53" spans="1:13" x14ac:dyDescent="0.25">
      <c r="A53" t="s">
        <v>79</v>
      </c>
      <c r="B53">
        <v>100.97</v>
      </c>
      <c r="C53">
        <v>2673522</v>
      </c>
      <c r="D53">
        <v>-0.19062124248496995</v>
      </c>
      <c r="E53">
        <v>-0.21148829161539834</v>
      </c>
      <c r="F53">
        <v>4.6148234430162294</v>
      </c>
      <c r="G53">
        <v>14.798907262250475</v>
      </c>
      <c r="H53" t="s">
        <v>216</v>
      </c>
      <c r="J53" s="21"/>
      <c r="K53" s="21"/>
      <c r="L53" s="21"/>
      <c r="M53" s="21"/>
    </row>
    <row r="54" spans="1:13" x14ac:dyDescent="0.25">
      <c r="A54" t="s">
        <v>80</v>
      </c>
      <c r="B54">
        <v>97.75</v>
      </c>
      <c r="C54">
        <v>2066256</v>
      </c>
      <c r="D54">
        <v>-3.1890660592255114E-2</v>
      </c>
      <c r="E54">
        <v>-3.241024415075449E-2</v>
      </c>
      <c r="F54">
        <v>4.582413198865475</v>
      </c>
      <c r="G54">
        <v>14.541248831924408</v>
      </c>
      <c r="H54">
        <v>0</v>
      </c>
      <c r="J54" s="21"/>
      <c r="K54" s="21"/>
      <c r="L54" s="21"/>
      <c r="M54" s="21"/>
    </row>
    <row r="55" spans="1:13" x14ac:dyDescent="0.25">
      <c r="A55" t="s">
        <v>81</v>
      </c>
      <c r="B55">
        <v>95</v>
      </c>
      <c r="C55">
        <v>1534153</v>
      </c>
      <c r="D55">
        <v>-2.8132992327365727E-2</v>
      </c>
      <c r="E55">
        <v>-2.853630726493436E-2</v>
      </c>
      <c r="F55">
        <v>4.5538768916005408</v>
      </c>
      <c r="G55">
        <v>14.243488995179518</v>
      </c>
      <c r="H55" t="s">
        <v>216</v>
      </c>
      <c r="J55" s="21"/>
      <c r="K55" s="21"/>
      <c r="L55" s="21"/>
      <c r="M55" s="21"/>
    </row>
    <row r="56" spans="1:13" x14ac:dyDescent="0.25">
      <c r="A56" t="s">
        <v>82</v>
      </c>
      <c r="B56">
        <v>105.71</v>
      </c>
      <c r="C56">
        <v>1964573</v>
      </c>
      <c r="D56">
        <v>0.11273684210526309</v>
      </c>
      <c r="E56">
        <v>0.10682260418003071</v>
      </c>
      <c r="F56">
        <v>4.6606994957805714</v>
      </c>
      <c r="G56">
        <v>14.490785476872842</v>
      </c>
      <c r="H56" t="s">
        <v>216</v>
      </c>
      <c r="J56" s="21"/>
      <c r="K56" s="21"/>
      <c r="L56" s="21"/>
      <c r="M56" s="21"/>
    </row>
    <row r="57" spans="1:13" x14ac:dyDescent="0.25">
      <c r="A57" t="s">
        <v>83</v>
      </c>
      <c r="B57">
        <v>127.63</v>
      </c>
      <c r="C57">
        <v>2237646</v>
      </c>
      <c r="D57">
        <v>0.20735975782802007</v>
      </c>
      <c r="E57">
        <v>0.18843595721402781</v>
      </c>
      <c r="F57">
        <v>4.8491354529945996</v>
      </c>
      <c r="G57">
        <v>14.620934978399015</v>
      </c>
      <c r="H57" t="s">
        <v>216</v>
      </c>
      <c r="J57" s="21"/>
      <c r="K57" s="21"/>
      <c r="L57" s="21"/>
      <c r="M57" s="21"/>
    </row>
    <row r="58" spans="1:13" x14ac:dyDescent="0.25">
      <c r="A58" t="s">
        <v>84</v>
      </c>
      <c r="B58">
        <v>158.69</v>
      </c>
      <c r="C58">
        <v>3728550</v>
      </c>
      <c r="D58">
        <v>0.24335971166653611</v>
      </c>
      <c r="E58">
        <v>0.21781716058015149</v>
      </c>
      <c r="F58">
        <v>5.0669526135747507</v>
      </c>
      <c r="G58">
        <v>15.131529976094656</v>
      </c>
      <c r="H58" t="s">
        <v>216</v>
      </c>
      <c r="J58" s="21"/>
      <c r="K58" s="21"/>
      <c r="L58" s="21"/>
      <c r="M58" s="21"/>
    </row>
    <row r="59" spans="1:13" x14ac:dyDescent="0.25">
      <c r="A59" t="s">
        <v>85</v>
      </c>
      <c r="B59">
        <v>180.27</v>
      </c>
      <c r="C59">
        <v>2978115</v>
      </c>
      <c r="D59">
        <v>0.13598840506648191</v>
      </c>
      <c r="E59">
        <v>0.1275031134391954</v>
      </c>
      <c r="F59">
        <v>5.1944557270139464</v>
      </c>
      <c r="G59">
        <v>14.906801108001648</v>
      </c>
      <c r="H59" t="s">
        <v>216</v>
      </c>
      <c r="J59" s="21"/>
      <c r="K59" s="21"/>
      <c r="L59" s="21"/>
      <c r="M59" s="21"/>
    </row>
    <row r="60" spans="1:13" x14ac:dyDescent="0.25">
      <c r="A60" t="s">
        <v>86</v>
      </c>
      <c r="B60">
        <v>161.97</v>
      </c>
      <c r="C60">
        <v>1694567</v>
      </c>
      <c r="D60">
        <v>-0.10151439507405564</v>
      </c>
      <c r="E60">
        <v>-0.10704459411564107</v>
      </c>
      <c r="F60">
        <v>5.0874111328983052</v>
      </c>
      <c r="G60">
        <v>14.342937808934794</v>
      </c>
      <c r="H60" t="s">
        <v>216</v>
      </c>
      <c r="J60" s="21"/>
      <c r="K60" s="21"/>
      <c r="L60" s="21"/>
      <c r="M60" s="21"/>
    </row>
    <row r="61" spans="1:13" x14ac:dyDescent="0.25">
      <c r="A61" t="s">
        <v>87</v>
      </c>
      <c r="B61">
        <v>152.36000000000001</v>
      </c>
      <c r="C61">
        <v>1611300</v>
      </c>
      <c r="D61">
        <v>-5.933197505710925E-2</v>
      </c>
      <c r="E61">
        <v>-6.1164991287901968E-2</v>
      </c>
      <c r="F61">
        <v>5.026246141610403</v>
      </c>
      <c r="G61">
        <v>14.292551864561661</v>
      </c>
      <c r="H61">
        <v>0</v>
      </c>
    </row>
    <row r="62" spans="1:13" x14ac:dyDescent="0.25">
      <c r="A62" t="s">
        <v>88</v>
      </c>
      <c r="B62">
        <v>149.12</v>
      </c>
      <c r="C62">
        <v>940568</v>
      </c>
      <c r="D62">
        <v>-2.126542399579948E-2</v>
      </c>
      <c r="E62">
        <v>-2.1494790673122266E-2</v>
      </c>
      <c r="F62">
        <v>5.0047513509372807</v>
      </c>
      <c r="G62">
        <v>13.754239227076599</v>
      </c>
      <c r="H62">
        <v>0</v>
      </c>
    </row>
    <row r="63" spans="1:13" x14ac:dyDescent="0.25">
      <c r="A63" s="1">
        <v>43834</v>
      </c>
      <c r="B63">
        <v>130.61000000000001</v>
      </c>
      <c r="C63">
        <v>1433508</v>
      </c>
      <c r="D63">
        <v>-0.12412821888412011</v>
      </c>
      <c r="E63">
        <v>-0.1325355673478511</v>
      </c>
      <c r="F63">
        <v>4.8722157835894295</v>
      </c>
      <c r="G63">
        <v>14.175635145036415</v>
      </c>
      <c r="H63" t="s">
        <v>216</v>
      </c>
      <c r="J63" t="s">
        <v>294</v>
      </c>
    </row>
    <row r="64" spans="1:13" x14ac:dyDescent="0.25">
      <c r="A64" s="1">
        <v>43865</v>
      </c>
      <c r="B64">
        <v>123.01</v>
      </c>
      <c r="C64">
        <v>1466025</v>
      </c>
      <c r="D64">
        <v>-5.8188500114845783E-2</v>
      </c>
      <c r="E64">
        <v>-5.9950130708736254E-2</v>
      </c>
      <c r="F64">
        <v>4.8122656528806935</v>
      </c>
      <c r="G64">
        <v>14.198065214489333</v>
      </c>
      <c r="H64">
        <v>0</v>
      </c>
    </row>
    <row r="65" spans="1:13" x14ac:dyDescent="0.25">
      <c r="A65" s="1">
        <v>43894</v>
      </c>
      <c r="B65">
        <v>124.66</v>
      </c>
      <c r="C65">
        <v>1497240</v>
      </c>
      <c r="D65">
        <v>1.3413543614340228E-2</v>
      </c>
      <c r="E65">
        <v>1.3324378500010918E-2</v>
      </c>
      <c r="F65">
        <v>4.8255900313807043</v>
      </c>
      <c r="G65">
        <v>14.219133971193067</v>
      </c>
      <c r="H65">
        <v>0</v>
      </c>
    </row>
    <row r="66" spans="1:13" x14ac:dyDescent="0.25">
      <c r="A66" s="1">
        <v>43986</v>
      </c>
      <c r="B66">
        <v>148.49</v>
      </c>
      <c r="C66">
        <v>2168318</v>
      </c>
      <c r="D66">
        <v>0.19115995507781175</v>
      </c>
      <c r="E66">
        <v>0.1749275845272657</v>
      </c>
      <c r="F66">
        <v>5.0005176159079703</v>
      </c>
      <c r="G66">
        <v>14.589462309752156</v>
      </c>
      <c r="H66" t="s">
        <v>216</v>
      </c>
    </row>
    <row r="67" spans="1:13" x14ac:dyDescent="0.25">
      <c r="A67" s="1">
        <v>44016</v>
      </c>
      <c r="B67">
        <v>141.5</v>
      </c>
      <c r="C67">
        <v>2473059</v>
      </c>
      <c r="D67">
        <v>-4.7073877028756206E-2</v>
      </c>
      <c r="E67">
        <v>-4.8217898824677863E-2</v>
      </c>
      <c r="F67">
        <v>4.9522997170832923</v>
      </c>
      <c r="G67">
        <v>14.720966403881722</v>
      </c>
      <c r="H67">
        <v>0</v>
      </c>
    </row>
    <row r="68" spans="1:13" x14ac:dyDescent="0.25">
      <c r="A68" s="1">
        <v>44047</v>
      </c>
      <c r="B68">
        <v>146.80000000000001</v>
      </c>
      <c r="C68">
        <v>1570538</v>
      </c>
      <c r="D68">
        <v>3.7455830388692657E-2</v>
      </c>
      <c r="E68">
        <v>3.6771399097123021E-2</v>
      </c>
      <c r="F68">
        <v>4.9890711161804155</v>
      </c>
      <c r="G68">
        <v>14.266928793784004</v>
      </c>
      <c r="H68">
        <v>0</v>
      </c>
    </row>
    <row r="69" spans="1:13" x14ac:dyDescent="0.25">
      <c r="A69" s="1">
        <v>44078</v>
      </c>
      <c r="B69">
        <v>151.88</v>
      </c>
      <c r="C69">
        <v>1620433</v>
      </c>
      <c r="D69">
        <v>3.4604904632152475E-2</v>
      </c>
      <c r="E69">
        <v>3.4019619183186169E-2</v>
      </c>
      <c r="F69">
        <v>5.0230907353636018</v>
      </c>
      <c r="G69">
        <v>14.298203955445192</v>
      </c>
      <c r="H69">
        <v>0</v>
      </c>
    </row>
    <row r="70" spans="1:13" x14ac:dyDescent="0.25">
      <c r="A70" t="s">
        <v>89</v>
      </c>
      <c r="B70">
        <v>147.35</v>
      </c>
      <c r="C70">
        <v>931140</v>
      </c>
      <c r="D70">
        <v>-2.9826178562022659E-2</v>
      </c>
      <c r="E70">
        <v>-3.0280026179897827E-2</v>
      </c>
      <c r="F70">
        <v>4.9928107091837033</v>
      </c>
      <c r="G70">
        <v>13.744164920893725</v>
      </c>
      <c r="H70">
        <v>0</v>
      </c>
    </row>
    <row r="71" spans="1:13" x14ac:dyDescent="0.25">
      <c r="A71" t="s">
        <v>90</v>
      </c>
      <c r="B71">
        <v>140.97999999999999</v>
      </c>
      <c r="C71">
        <v>1289529</v>
      </c>
      <c r="D71">
        <v>-4.323040380047509E-2</v>
      </c>
      <c r="E71">
        <v>-4.4192672837974178E-2</v>
      </c>
      <c r="F71">
        <v>4.9486180363457297</v>
      </c>
      <c r="G71">
        <v>14.069787593387607</v>
      </c>
      <c r="H71">
        <v>0</v>
      </c>
    </row>
    <row r="72" spans="1:13" x14ac:dyDescent="0.25">
      <c r="A72" t="s">
        <v>91</v>
      </c>
      <c r="B72">
        <v>145.9</v>
      </c>
      <c r="C72">
        <v>1530787</v>
      </c>
      <c r="D72">
        <v>3.489856717264872E-2</v>
      </c>
      <c r="E72">
        <v>3.4303419183010532E-2</v>
      </c>
      <c r="F72">
        <v>4.9829214555287402</v>
      </c>
      <c r="G72">
        <v>14.241292540206013</v>
      </c>
      <c r="H72">
        <v>0</v>
      </c>
    </row>
    <row r="73" spans="1:13" ht="15" customHeight="1" x14ac:dyDescent="0.25">
      <c r="A73" t="s">
        <v>92</v>
      </c>
      <c r="B73">
        <v>134.13999999999999</v>
      </c>
      <c r="C73">
        <v>1779740</v>
      </c>
      <c r="D73">
        <v>-8.0603152844414105E-2</v>
      </c>
      <c r="E73">
        <v>-8.4037424857148921E-2</v>
      </c>
      <c r="F73">
        <v>4.8988840306715913</v>
      </c>
      <c r="G73">
        <v>14.391977844183653</v>
      </c>
      <c r="H73" t="s">
        <v>216</v>
      </c>
      <c r="J73" s="18" t="s">
        <v>293</v>
      </c>
      <c r="K73" s="18"/>
      <c r="L73" s="18"/>
      <c r="M73" s="18"/>
    </row>
    <row r="74" spans="1:13" x14ac:dyDescent="0.25">
      <c r="A74" t="s">
        <v>93</v>
      </c>
      <c r="B74">
        <v>153.71</v>
      </c>
      <c r="C74">
        <v>2094375</v>
      </c>
      <c r="D74">
        <v>0.14589235127478772</v>
      </c>
      <c r="E74">
        <v>0.13618367956524968</v>
      </c>
      <c r="F74">
        <v>5.0350677102368406</v>
      </c>
      <c r="G74">
        <v>14.554765737473712</v>
      </c>
      <c r="H74" t="s">
        <v>216</v>
      </c>
      <c r="J74" s="18"/>
      <c r="K74" s="18"/>
      <c r="L74" s="18"/>
      <c r="M74" s="18"/>
    </row>
    <row r="75" spans="1:13" x14ac:dyDescent="0.25">
      <c r="A75" t="s">
        <v>94</v>
      </c>
      <c r="B75">
        <v>136.25</v>
      </c>
      <c r="C75">
        <v>698475</v>
      </c>
      <c r="D75">
        <v>-0.11359052761694104</v>
      </c>
      <c r="E75">
        <v>-0.12057627669348733</v>
      </c>
      <c r="F75">
        <v>4.9144914335433532</v>
      </c>
      <c r="G75">
        <v>13.456654666057968</v>
      </c>
      <c r="H75" t="s">
        <v>216</v>
      </c>
      <c r="J75" s="18"/>
      <c r="K75" s="18"/>
      <c r="L75" s="18"/>
      <c r="M75" s="18"/>
    </row>
    <row r="76" spans="1:13" x14ac:dyDescent="0.25">
      <c r="A76" t="s">
        <v>95</v>
      </c>
      <c r="B76">
        <v>134.85</v>
      </c>
      <c r="C76">
        <v>877200</v>
      </c>
      <c r="D76">
        <v>-1.0275229357798206E-2</v>
      </c>
      <c r="E76">
        <v>-1.0328383957614554E-2</v>
      </c>
      <c r="F76">
        <v>4.9041630495857387</v>
      </c>
      <c r="G76">
        <v>13.684490295525871</v>
      </c>
      <c r="H76">
        <v>0</v>
      </c>
    </row>
    <row r="77" spans="1:13" x14ac:dyDescent="0.25">
      <c r="A77" t="s">
        <v>96</v>
      </c>
      <c r="B77">
        <v>137.61000000000001</v>
      </c>
      <c r="C77">
        <v>897830</v>
      </c>
      <c r="D77">
        <v>2.0467185761957874E-2</v>
      </c>
      <c r="E77">
        <v>2.0260547691451442E-2</v>
      </c>
      <c r="F77">
        <v>4.9244235972771904</v>
      </c>
      <c r="G77">
        <v>13.707736019786179</v>
      </c>
      <c r="H77">
        <v>0</v>
      </c>
    </row>
    <row r="78" spans="1:13" x14ac:dyDescent="0.25">
      <c r="A78" t="s">
        <v>97</v>
      </c>
      <c r="B78">
        <v>128.99</v>
      </c>
      <c r="C78">
        <v>1376478</v>
      </c>
      <c r="D78">
        <v>-6.2640796453746123E-2</v>
      </c>
      <c r="E78">
        <v>-6.4688715300145583E-2</v>
      </c>
      <c r="F78">
        <v>4.8597348819770447</v>
      </c>
      <c r="G78">
        <v>14.135038620872601</v>
      </c>
      <c r="H78">
        <v>0</v>
      </c>
    </row>
    <row r="79" spans="1:13" x14ac:dyDescent="0.25">
      <c r="A79" t="s">
        <v>98</v>
      </c>
      <c r="B79">
        <v>128.57</v>
      </c>
      <c r="C79">
        <v>1310047</v>
      </c>
      <c r="D79">
        <v>-3.2560663617335907E-3</v>
      </c>
      <c r="E79">
        <v>-3.2613788808873809E-3</v>
      </c>
      <c r="F79">
        <v>4.856473503096157</v>
      </c>
      <c r="G79">
        <v>14.085573572396335</v>
      </c>
      <c r="H79">
        <v>0</v>
      </c>
    </row>
    <row r="80" spans="1:13" x14ac:dyDescent="0.25">
      <c r="A80" t="s">
        <v>99</v>
      </c>
      <c r="B80">
        <v>130.85</v>
      </c>
      <c r="C80">
        <v>1328312</v>
      </c>
      <c r="D80">
        <v>1.7733530372559706E-2</v>
      </c>
      <c r="E80">
        <v>1.7578125879997335E-2</v>
      </c>
      <c r="F80">
        <v>4.8740516289761544</v>
      </c>
      <c r="G80">
        <v>14.099419521183529</v>
      </c>
      <c r="H80">
        <v>0</v>
      </c>
    </row>
    <row r="81" spans="1:10" x14ac:dyDescent="0.25">
      <c r="A81" t="s">
        <v>100</v>
      </c>
      <c r="B81">
        <v>138.96</v>
      </c>
      <c r="C81">
        <v>2296753</v>
      </c>
      <c r="D81">
        <v>6.1979365685899991E-2</v>
      </c>
      <c r="E81" s="11">
        <v>6.0134492956694749E-2</v>
      </c>
      <c r="F81">
        <v>4.9341861219328491</v>
      </c>
      <c r="G81">
        <v>14.647006944326394</v>
      </c>
      <c r="H81" t="s">
        <v>216</v>
      </c>
      <c r="J81" t="s">
        <v>292</v>
      </c>
    </row>
    <row r="82" spans="1:10" x14ac:dyDescent="0.25">
      <c r="A82" t="s">
        <v>101</v>
      </c>
      <c r="B82">
        <v>140.88999999999999</v>
      </c>
      <c r="C82">
        <v>932428</v>
      </c>
      <c r="D82">
        <v>1.3888888888888732E-2</v>
      </c>
      <c r="E82">
        <v>1.3793322132335769E-2</v>
      </c>
      <c r="F82">
        <v>4.9479794440651856</v>
      </c>
      <c r="G82">
        <v>13.745547215722876</v>
      </c>
      <c r="H82">
        <v>0</v>
      </c>
    </row>
    <row r="83" spans="1:10" x14ac:dyDescent="0.25">
      <c r="A83" s="1">
        <v>43835</v>
      </c>
      <c r="B83">
        <v>133.38</v>
      </c>
      <c r="C83">
        <v>1636614</v>
      </c>
      <c r="D83">
        <v>-5.3303996025267877E-2</v>
      </c>
      <c r="E83">
        <v>-5.4777246861025079E-2</v>
      </c>
      <c r="F83">
        <v>4.8932021972041602</v>
      </c>
      <c r="G83">
        <v>14.308140031358763</v>
      </c>
      <c r="H83">
        <v>0</v>
      </c>
    </row>
    <row r="84" spans="1:10" x14ac:dyDescent="0.25">
      <c r="A84" s="1">
        <v>43926</v>
      </c>
      <c r="B84">
        <v>131.38</v>
      </c>
      <c r="C84">
        <v>1102204</v>
      </c>
      <c r="D84">
        <v>-1.49947518368571E-2</v>
      </c>
      <c r="E84">
        <v>-1.5108309739833282E-2</v>
      </c>
      <c r="F84">
        <v>4.8780938874643267</v>
      </c>
      <c r="G84">
        <v>13.912822369530112</v>
      </c>
      <c r="H84">
        <v>0</v>
      </c>
    </row>
    <row r="85" spans="1:10" x14ac:dyDescent="0.25">
      <c r="A85" s="1">
        <v>43956</v>
      </c>
      <c r="B85">
        <v>125.3</v>
      </c>
      <c r="C85">
        <v>994944</v>
      </c>
      <c r="D85">
        <v>-4.6277972294108682E-2</v>
      </c>
      <c r="E85">
        <v>-4.7383025562304261E-2</v>
      </c>
      <c r="F85">
        <v>4.8307108619020225</v>
      </c>
      <c r="G85">
        <v>13.810441733149837</v>
      </c>
      <c r="H85">
        <v>0</v>
      </c>
    </row>
    <row r="86" spans="1:10" x14ac:dyDescent="0.25">
      <c r="A86" s="1">
        <v>43987</v>
      </c>
      <c r="B86">
        <v>121.85</v>
      </c>
      <c r="C86">
        <v>991222</v>
      </c>
      <c r="D86">
        <v>-2.7533918595371132E-2</v>
      </c>
      <c r="E86">
        <v>-2.7920081830807408E-2</v>
      </c>
      <c r="F86">
        <v>4.8027907800712155</v>
      </c>
      <c r="G86">
        <v>13.806693804369562</v>
      </c>
      <c r="H86">
        <v>0</v>
      </c>
    </row>
    <row r="87" spans="1:10" x14ac:dyDescent="0.25">
      <c r="A87" s="1">
        <v>44017</v>
      </c>
      <c r="B87">
        <v>128.63</v>
      </c>
      <c r="C87">
        <v>1153026</v>
      </c>
      <c r="D87">
        <v>5.5642183011899889E-2</v>
      </c>
      <c r="E87">
        <v>5.4149286019408806E-2</v>
      </c>
      <c r="F87">
        <v>4.8569400660906243</v>
      </c>
      <c r="G87">
        <v>13.957900348866856</v>
      </c>
      <c r="H87">
        <v>0</v>
      </c>
    </row>
    <row r="88" spans="1:10" x14ac:dyDescent="0.25">
      <c r="A88" s="1">
        <v>44048</v>
      </c>
      <c r="B88">
        <v>133.38999999999999</v>
      </c>
      <c r="C88">
        <v>994385</v>
      </c>
      <c r="D88">
        <v>3.7005364222965027E-2</v>
      </c>
      <c r="E88">
        <v>3.6337102062328583E-2</v>
      </c>
      <c r="F88">
        <v>4.8932771681529523</v>
      </c>
      <c r="G88">
        <v>13.809879734591817</v>
      </c>
      <c r="H88">
        <v>0</v>
      </c>
    </row>
    <row r="89" spans="1:10" x14ac:dyDescent="0.25">
      <c r="A89" s="1">
        <v>44140</v>
      </c>
      <c r="B89">
        <v>128.88</v>
      </c>
      <c r="C89">
        <v>754266</v>
      </c>
      <c r="D89">
        <v>-3.3810630482045065E-2</v>
      </c>
      <c r="E89">
        <v>-3.4395429284233635E-2</v>
      </c>
      <c r="F89">
        <v>4.8588817388687193</v>
      </c>
      <c r="G89">
        <v>13.533500369921933</v>
      </c>
      <c r="H89">
        <v>0</v>
      </c>
    </row>
    <row r="90" spans="1:10" x14ac:dyDescent="0.25">
      <c r="A90" s="1">
        <v>44170</v>
      </c>
      <c r="B90">
        <v>125.2</v>
      </c>
      <c r="C90">
        <v>727070</v>
      </c>
      <c r="D90">
        <v>-2.8553693358162574E-2</v>
      </c>
      <c r="E90">
        <v>-2.8969280202720757E-2</v>
      </c>
      <c r="F90">
        <v>4.8299124586659978</v>
      </c>
      <c r="G90">
        <v>13.496778037987736</v>
      </c>
      <c r="H90">
        <v>0</v>
      </c>
    </row>
    <row r="91" spans="1:10" x14ac:dyDescent="0.25">
      <c r="A91" t="s">
        <v>102</v>
      </c>
      <c r="B91">
        <v>121.58</v>
      </c>
      <c r="C91">
        <v>1148378</v>
      </c>
      <c r="D91">
        <v>-2.8913738019169365E-2</v>
      </c>
      <c r="E91">
        <v>-2.9339976345421803E-2</v>
      </c>
      <c r="F91">
        <v>4.8005724823205762</v>
      </c>
      <c r="G91">
        <v>13.953861069957425</v>
      </c>
      <c r="H91">
        <v>0</v>
      </c>
    </row>
    <row r="92" spans="1:10" x14ac:dyDescent="0.25">
      <c r="A92" t="s">
        <v>103</v>
      </c>
      <c r="B92">
        <v>122.49</v>
      </c>
      <c r="C92">
        <v>1607276</v>
      </c>
      <c r="D92">
        <v>7.4847836815265393E-3</v>
      </c>
      <c r="E92">
        <v>7.4569116790176946E-3</v>
      </c>
      <c r="F92">
        <v>4.8080293939995942</v>
      </c>
      <c r="G92">
        <v>14.290051378572423</v>
      </c>
      <c r="H92">
        <v>0</v>
      </c>
    </row>
    <row r="93" spans="1:10" x14ac:dyDescent="0.25">
      <c r="A93" t="s">
        <v>104</v>
      </c>
      <c r="B93">
        <v>119.96</v>
      </c>
      <c r="C93">
        <v>1246416</v>
      </c>
      <c r="D93">
        <v>-2.0654747326312364E-2</v>
      </c>
      <c r="E93">
        <v>-2.0871040118785735E-2</v>
      </c>
      <c r="F93">
        <v>4.787158353880808</v>
      </c>
      <c r="G93">
        <v>14.035782790986703</v>
      </c>
      <c r="H93">
        <v>0</v>
      </c>
    </row>
    <row r="94" spans="1:10" x14ac:dyDescent="0.25">
      <c r="A94" t="s">
        <v>105</v>
      </c>
      <c r="B94">
        <v>135.41999999999999</v>
      </c>
      <c r="C94">
        <v>2284648</v>
      </c>
      <c r="D94">
        <v>0.12887629209736573</v>
      </c>
      <c r="E94">
        <v>0.12122270617669104</v>
      </c>
      <c r="F94">
        <v>4.9083810600574989</v>
      </c>
      <c r="G94">
        <v>14.641722522303764</v>
      </c>
      <c r="H94" t="s">
        <v>216</v>
      </c>
      <c r="J94" t="s">
        <v>291</v>
      </c>
    </row>
    <row r="95" spans="1:10" x14ac:dyDescent="0.25">
      <c r="A95" t="s">
        <v>106</v>
      </c>
      <c r="B95">
        <v>130.44999999999999</v>
      </c>
      <c r="C95">
        <v>1627077</v>
      </c>
      <c r="D95">
        <v>-3.6700635061290794E-2</v>
      </c>
      <c r="E95">
        <v>-3.7391048474761934E-2</v>
      </c>
      <c r="F95">
        <v>4.8709900115827374</v>
      </c>
      <c r="G95">
        <v>14.302295711448865</v>
      </c>
      <c r="H95">
        <v>0</v>
      </c>
    </row>
    <row r="96" spans="1:10" x14ac:dyDescent="0.25">
      <c r="A96" t="s">
        <v>107</v>
      </c>
      <c r="B96">
        <v>133.30000000000001</v>
      </c>
      <c r="C96">
        <v>1012029</v>
      </c>
      <c r="D96">
        <v>2.1847451130701596E-2</v>
      </c>
      <c r="E96">
        <v>2.1612215601925756E-2</v>
      </c>
      <c r="F96">
        <v>4.8926022271846632</v>
      </c>
      <c r="G96">
        <v>13.827467784545451</v>
      </c>
      <c r="H96">
        <v>0</v>
      </c>
    </row>
    <row r="97" spans="1:12" x14ac:dyDescent="0.25">
      <c r="A97" t="s">
        <v>108</v>
      </c>
      <c r="B97">
        <v>138.91999999999999</v>
      </c>
      <c r="C97">
        <v>2255654</v>
      </c>
      <c r="D97">
        <v>4.2160540135033578E-2</v>
      </c>
      <c r="E97">
        <v>4.1296000691210095E-2</v>
      </c>
      <c r="F97">
        <v>4.933898227875873</v>
      </c>
      <c r="G97">
        <v>14.628950511043564</v>
      </c>
      <c r="H97">
        <v>0</v>
      </c>
    </row>
    <row r="98" spans="1:12" x14ac:dyDescent="0.25">
      <c r="A98" t="s">
        <v>109</v>
      </c>
      <c r="B98">
        <v>137.53</v>
      </c>
      <c r="C98">
        <v>1105088</v>
      </c>
      <c r="D98">
        <v>-1.0005758710048851E-2</v>
      </c>
      <c r="E98">
        <v>-1.0056152749256747E-2</v>
      </c>
      <c r="F98">
        <v>4.9238420751266165</v>
      </c>
      <c r="G98">
        <v>13.915435527772102</v>
      </c>
      <c r="H98">
        <v>0</v>
      </c>
    </row>
    <row r="99" spans="1:12" x14ac:dyDescent="0.25">
      <c r="A99" t="s">
        <v>110</v>
      </c>
      <c r="B99">
        <v>144.74</v>
      </c>
      <c r="C99">
        <v>1472238</v>
      </c>
      <c r="D99">
        <v>5.2424925470806426E-2</v>
      </c>
      <c r="E99">
        <v>5.1096954311365315E-2</v>
      </c>
      <c r="F99">
        <v>4.9749390294379818</v>
      </c>
      <c r="G99">
        <v>14.202294249983991</v>
      </c>
      <c r="H99">
        <v>0</v>
      </c>
    </row>
    <row r="100" spans="1:12" x14ac:dyDescent="0.25">
      <c r="A100" t="s">
        <v>111</v>
      </c>
      <c r="B100">
        <v>149.49</v>
      </c>
      <c r="C100">
        <v>1775064</v>
      </c>
      <c r="D100">
        <v>3.2817465800746161E-2</v>
      </c>
      <c r="E100">
        <v>3.2290471523441167E-2</v>
      </c>
      <c r="F100">
        <v>5.0072295009614232</v>
      </c>
      <c r="G100">
        <v>14.389347036579668</v>
      </c>
      <c r="H100">
        <v>0</v>
      </c>
    </row>
    <row r="101" spans="1:12" x14ac:dyDescent="0.25">
      <c r="A101" t="s">
        <v>112</v>
      </c>
      <c r="B101">
        <v>149.77000000000001</v>
      </c>
      <c r="C101">
        <v>1925483</v>
      </c>
      <c r="D101">
        <v>1.8730349856177747E-3</v>
      </c>
      <c r="E101">
        <v>1.8712830428813157E-3</v>
      </c>
      <c r="F101">
        <v>5.0091007840043043</v>
      </c>
      <c r="G101">
        <v>14.470687403322509</v>
      </c>
      <c r="H101">
        <v>0</v>
      </c>
    </row>
    <row r="102" spans="1:12" x14ac:dyDescent="0.25">
      <c r="A102" t="s">
        <v>113</v>
      </c>
      <c r="B102">
        <v>145.72</v>
      </c>
      <c r="C102">
        <v>2229697</v>
      </c>
      <c r="D102">
        <v>-2.7041463577485551E-2</v>
      </c>
      <c r="E102">
        <v>-2.7413811863941304E-2</v>
      </c>
      <c r="F102">
        <v>4.9816869721403627</v>
      </c>
      <c r="G102">
        <v>14.617376259765072</v>
      </c>
      <c r="H102">
        <v>0</v>
      </c>
    </row>
    <row r="103" spans="1:12" x14ac:dyDescent="0.25">
      <c r="A103" s="1">
        <v>43836</v>
      </c>
      <c r="B103">
        <v>151.36000000000001</v>
      </c>
      <c r="C103">
        <v>580585</v>
      </c>
      <c r="D103">
        <v>3.8704364534724228E-2</v>
      </c>
      <c r="E103">
        <v>3.797413316320522E-2</v>
      </c>
      <c r="F103">
        <v>5.0196611053035678</v>
      </c>
      <c r="G103">
        <v>13.271791494896179</v>
      </c>
      <c r="H103">
        <v>0</v>
      </c>
    </row>
    <row r="104" spans="1:12" x14ac:dyDescent="0.25">
      <c r="A104" s="1">
        <v>43867</v>
      </c>
      <c r="B104">
        <v>153.34</v>
      </c>
      <c r="C104">
        <v>536487</v>
      </c>
      <c r="D104">
        <v>1.3081395348837141E-2</v>
      </c>
      <c r="E104">
        <v>1.2996572827180137E-2</v>
      </c>
      <c r="F104">
        <v>5.0326576781307484</v>
      </c>
      <c r="G104">
        <v>13.192797609631633</v>
      </c>
      <c r="H104">
        <v>0</v>
      </c>
    </row>
    <row r="105" spans="1:12" x14ac:dyDescent="0.25">
      <c r="A105" s="1">
        <v>43896</v>
      </c>
      <c r="B105">
        <v>173.16</v>
      </c>
      <c r="C105">
        <v>1531645</v>
      </c>
      <c r="D105">
        <v>0.12925524977174901</v>
      </c>
      <c r="E105">
        <v>0.12155834444303136</v>
      </c>
      <c r="F105">
        <v>5.1542160225737801</v>
      </c>
      <c r="G105">
        <v>14.241852879193099</v>
      </c>
      <c r="H105" t="s">
        <v>216</v>
      </c>
      <c r="J105" s="18" t="s">
        <v>290</v>
      </c>
      <c r="K105" s="18"/>
      <c r="L105" s="18"/>
    </row>
    <row r="106" spans="1:12" x14ac:dyDescent="0.25">
      <c r="A106" s="1">
        <v>43927</v>
      </c>
      <c r="B106">
        <v>184.29</v>
      </c>
      <c r="C106">
        <v>1759264</v>
      </c>
      <c r="D106">
        <v>6.4275814275814247E-2</v>
      </c>
      <c r="E106">
        <v>6.2294581270165843E-2</v>
      </c>
      <c r="F106">
        <v>5.2165106038439459</v>
      </c>
      <c r="G106">
        <v>14.380406097733752</v>
      </c>
      <c r="H106">
        <v>0</v>
      </c>
      <c r="J106" s="18"/>
      <c r="K106" s="18"/>
      <c r="L106" s="18"/>
    </row>
    <row r="107" spans="1:12" x14ac:dyDescent="0.25">
      <c r="A107" s="1">
        <v>43957</v>
      </c>
      <c r="B107">
        <v>205.32</v>
      </c>
      <c r="C107">
        <v>2479985</v>
      </c>
      <c r="D107">
        <v>0.11411362526452874</v>
      </c>
      <c r="E107">
        <v>0.10805913384815669</v>
      </c>
      <c r="F107">
        <v>5.3245697376921024</v>
      </c>
      <c r="G107">
        <v>14.723763069735776</v>
      </c>
      <c r="H107" t="s">
        <v>216</v>
      </c>
      <c r="J107" s="18"/>
      <c r="K107" s="18"/>
      <c r="L107" s="18"/>
    </row>
    <row r="108" spans="1:12" x14ac:dyDescent="0.25">
      <c r="A108" s="1">
        <v>44049</v>
      </c>
      <c r="B108">
        <v>230.34</v>
      </c>
      <c r="C108">
        <v>1821212</v>
      </c>
      <c r="D108">
        <v>0.12185856224430164</v>
      </c>
      <c r="E108">
        <v>0.11498674054865893</v>
      </c>
      <c r="F108">
        <v>5.4395564782407613</v>
      </c>
      <c r="G108">
        <v>14.415012771483212</v>
      </c>
      <c r="H108" t="s">
        <v>216</v>
      </c>
      <c r="J108" s="18"/>
      <c r="K108" s="18"/>
      <c r="L108" s="18"/>
    </row>
    <row r="109" spans="1:12" x14ac:dyDescent="0.25">
      <c r="A109" s="1">
        <v>44080</v>
      </c>
      <c r="B109">
        <v>216.8</v>
      </c>
      <c r="C109">
        <v>1221531</v>
      </c>
      <c r="D109">
        <v>-5.878266909785531E-2</v>
      </c>
      <c r="E109">
        <v>-6.0581208675270198E-2</v>
      </c>
      <c r="F109">
        <v>5.3789752695654913</v>
      </c>
      <c r="G109">
        <v>14.015615547990729</v>
      </c>
      <c r="H109">
        <v>0</v>
      </c>
      <c r="J109" s="18"/>
      <c r="K109" s="18"/>
      <c r="L109" s="18"/>
    </row>
    <row r="110" spans="1:12" x14ac:dyDescent="0.25">
      <c r="A110" s="1">
        <v>44110</v>
      </c>
      <c r="B110">
        <v>203.32</v>
      </c>
      <c r="C110">
        <v>1692457</v>
      </c>
      <c r="D110">
        <v>-6.2177121771217793E-2</v>
      </c>
      <c r="E110">
        <v>-6.4194176986789489E-2</v>
      </c>
      <c r="F110">
        <v>5.314781092578702</v>
      </c>
      <c r="G110">
        <v>14.341691877241983</v>
      </c>
      <c r="H110">
        <v>0</v>
      </c>
      <c r="J110" s="18"/>
      <c r="K110" s="18"/>
      <c r="L110" s="18"/>
    </row>
    <row r="111" spans="1:12" x14ac:dyDescent="0.25">
      <c r="A111" s="1">
        <v>44141</v>
      </c>
      <c r="B111">
        <v>169.9</v>
      </c>
      <c r="C111">
        <v>2312664</v>
      </c>
      <c r="D111">
        <v>-0.16437143419240599</v>
      </c>
      <c r="E111">
        <v>-0.17957106390081531</v>
      </c>
      <c r="F111">
        <v>5.1352100286778866</v>
      </c>
      <c r="G111">
        <v>14.653910664773008</v>
      </c>
      <c r="H111" t="s">
        <v>216</v>
      </c>
      <c r="J111" s="18"/>
      <c r="K111" s="18"/>
      <c r="L111" s="18"/>
    </row>
    <row r="112" spans="1:12" x14ac:dyDescent="0.25">
      <c r="A112" s="1">
        <v>44171</v>
      </c>
      <c r="B112">
        <v>189.51</v>
      </c>
      <c r="C112">
        <v>2274069</v>
      </c>
      <c r="D112">
        <v>0.11542083578575624</v>
      </c>
      <c r="E112">
        <v>0.10923176490083229</v>
      </c>
      <c r="F112">
        <v>5.2444417935787184</v>
      </c>
      <c r="G112">
        <v>14.637081295840193</v>
      </c>
      <c r="H112" t="s">
        <v>216</v>
      </c>
    </row>
    <row r="113" spans="1:10" x14ac:dyDescent="0.25">
      <c r="A113" t="s">
        <v>114</v>
      </c>
      <c r="B113">
        <v>190.92</v>
      </c>
      <c r="C113">
        <v>1162851</v>
      </c>
      <c r="D113">
        <v>7.4402406205477103E-3</v>
      </c>
      <c r="E113">
        <v>7.4126985589769703E-3</v>
      </c>
      <c r="F113">
        <v>5.2518544921376957</v>
      </c>
      <c r="G113">
        <v>13.966385306354175</v>
      </c>
      <c r="H113">
        <v>0</v>
      </c>
    </row>
    <row r="114" spans="1:10" x14ac:dyDescent="0.25">
      <c r="A114" t="s">
        <v>115</v>
      </c>
      <c r="B114">
        <v>197.76</v>
      </c>
      <c r="C114">
        <v>994003</v>
      </c>
      <c r="D114">
        <v>3.5826524198617239E-2</v>
      </c>
      <c r="E114">
        <v>3.5199682131630231E-2</v>
      </c>
      <c r="F114">
        <v>5.2870541742693256</v>
      </c>
      <c r="G114">
        <v>13.809495503742809</v>
      </c>
      <c r="H114">
        <v>0</v>
      </c>
    </row>
    <row r="115" spans="1:10" x14ac:dyDescent="0.25">
      <c r="A115" t="s">
        <v>116</v>
      </c>
      <c r="B115">
        <v>192.46</v>
      </c>
      <c r="C115">
        <v>768076</v>
      </c>
      <c r="D115">
        <v>-2.6800161812297649E-2</v>
      </c>
      <c r="E115">
        <v>-2.7165834341071046E-2</v>
      </c>
      <c r="F115">
        <v>5.2598883399282546</v>
      </c>
      <c r="G115">
        <v>13.55164396556709</v>
      </c>
      <c r="H115">
        <v>0</v>
      </c>
    </row>
    <row r="116" spans="1:10" x14ac:dyDescent="0.25">
      <c r="A116" t="s">
        <v>117</v>
      </c>
      <c r="B116">
        <v>192.25</v>
      </c>
      <c r="C116">
        <v>1089460</v>
      </c>
      <c r="D116">
        <v>-1.0911358204302606E-3</v>
      </c>
      <c r="E116">
        <v>-1.0917315425014998E-3</v>
      </c>
      <c r="F116">
        <v>5.2587966083857536</v>
      </c>
      <c r="G116">
        <v>13.9011927186038</v>
      </c>
      <c r="H116">
        <v>0</v>
      </c>
    </row>
    <row r="117" spans="1:10" x14ac:dyDescent="0.25">
      <c r="A117" t="s">
        <v>118</v>
      </c>
      <c r="B117">
        <v>186.91</v>
      </c>
      <c r="C117">
        <v>1129960</v>
      </c>
      <c r="D117">
        <v>-2.7776332899869978E-2</v>
      </c>
      <c r="E117">
        <v>-2.8169390807666971E-2</v>
      </c>
      <c r="F117">
        <v>5.2306272175780864</v>
      </c>
      <c r="G117">
        <v>13.937692791831903</v>
      </c>
      <c r="H117">
        <v>0</v>
      </c>
    </row>
    <row r="118" spans="1:10" x14ac:dyDescent="0.25">
      <c r="A118" t="s">
        <v>119</v>
      </c>
      <c r="B118">
        <v>188.48</v>
      </c>
      <c r="C118">
        <v>644452</v>
      </c>
      <c r="D118">
        <v>8.3997645925846295E-3</v>
      </c>
      <c r="E118">
        <v>8.3646828851353904E-3</v>
      </c>
      <c r="F118">
        <v>5.2389919004632217</v>
      </c>
      <c r="G118">
        <v>13.376155622249632</v>
      </c>
      <c r="H118">
        <v>0</v>
      </c>
    </row>
    <row r="119" spans="1:10" x14ac:dyDescent="0.25">
      <c r="A119" t="s">
        <v>120</v>
      </c>
      <c r="B119">
        <v>187.86</v>
      </c>
      <c r="C119">
        <v>755093</v>
      </c>
      <c r="D119">
        <v>-3.2894736842103999E-3</v>
      </c>
      <c r="E119">
        <v>-3.2948958968524265E-3</v>
      </c>
      <c r="F119">
        <v>5.2356970045663696</v>
      </c>
      <c r="G119">
        <v>13.534596199453222</v>
      </c>
      <c r="H119">
        <v>0</v>
      </c>
    </row>
    <row r="120" spans="1:10" x14ac:dyDescent="0.25">
      <c r="A120" t="s">
        <v>273</v>
      </c>
      <c r="B120">
        <v>176.71</v>
      </c>
      <c r="C120">
        <v>1141127</v>
      </c>
      <c r="D120">
        <v>-5.9352709464494863E-2</v>
      </c>
      <c r="E120">
        <v>-6.1187033746405162E-2</v>
      </c>
      <c r="F120">
        <v>5.1745099708199644</v>
      </c>
      <c r="G120">
        <v>13.947526928522215</v>
      </c>
      <c r="H120">
        <v>0</v>
      </c>
    </row>
    <row r="121" spans="1:10" x14ac:dyDescent="0.25">
      <c r="A121" t="s">
        <v>121</v>
      </c>
      <c r="B121">
        <v>174.91</v>
      </c>
      <c r="C121">
        <v>857176</v>
      </c>
      <c r="D121">
        <v>-1.018618074811845E-2</v>
      </c>
      <c r="E121">
        <v>-1.0238414900992563E-2</v>
      </c>
      <c r="F121">
        <v>5.1642715559189716</v>
      </c>
      <c r="G121">
        <v>13.661398544056146</v>
      </c>
      <c r="H121">
        <v>0</v>
      </c>
    </row>
    <row r="122" spans="1:10" x14ac:dyDescent="0.25">
      <c r="A122" t="s">
        <v>122</v>
      </c>
      <c r="B122">
        <v>169.93</v>
      </c>
      <c r="C122">
        <v>1053810</v>
      </c>
      <c r="D122">
        <v>-2.8471785489680348E-2</v>
      </c>
      <c r="E122">
        <v>-2.8884968372957568E-2</v>
      </c>
      <c r="F122">
        <v>5.1353865875460141</v>
      </c>
      <c r="G122">
        <v>13.867922726178989</v>
      </c>
      <c r="H122">
        <v>0</v>
      </c>
    </row>
    <row r="123" spans="1:10" x14ac:dyDescent="0.25">
      <c r="A123" t="s">
        <v>123</v>
      </c>
      <c r="B123">
        <v>194.39</v>
      </c>
      <c r="C123">
        <v>1202881</v>
      </c>
      <c r="D123">
        <v>0.14394162302124391</v>
      </c>
      <c r="E123">
        <v>0.13447986282800733</v>
      </c>
      <c r="F123">
        <v>5.2698664503740211</v>
      </c>
      <c r="G123">
        <v>14.000230070695727</v>
      </c>
      <c r="H123" t="s">
        <v>216</v>
      </c>
      <c r="J123" t="s">
        <v>289</v>
      </c>
    </row>
    <row r="124" spans="1:10" x14ac:dyDescent="0.25">
      <c r="A124" t="s">
        <v>124</v>
      </c>
      <c r="B124">
        <v>183.16</v>
      </c>
      <c r="C124">
        <v>1006998</v>
      </c>
      <c r="D124">
        <v>-5.7770461443489844E-2</v>
      </c>
      <c r="E124">
        <v>-5.9506362585126739E-2</v>
      </c>
      <c r="F124">
        <v>5.2103600877888949</v>
      </c>
      <c r="G124">
        <v>13.822484185601409</v>
      </c>
      <c r="H124">
        <v>0</v>
      </c>
    </row>
    <row r="125" spans="1:10" x14ac:dyDescent="0.25">
      <c r="A125" s="1">
        <v>43837</v>
      </c>
      <c r="B125">
        <v>180.33</v>
      </c>
      <c r="C125">
        <v>747130</v>
      </c>
      <c r="D125">
        <v>-1.5450971827909938E-2</v>
      </c>
      <c r="E125">
        <v>-1.5571582069714198E-2</v>
      </c>
      <c r="F125">
        <v>5.1947885057191803</v>
      </c>
      <c r="G125">
        <v>13.523994478424724</v>
      </c>
      <c r="H125">
        <v>0</v>
      </c>
    </row>
    <row r="126" spans="1:10" x14ac:dyDescent="0.25">
      <c r="A126" s="1">
        <v>43868</v>
      </c>
      <c r="B126">
        <v>180.77</v>
      </c>
      <c r="C126">
        <v>610135</v>
      </c>
      <c r="D126">
        <v>2.43997116397714E-3</v>
      </c>
      <c r="E126">
        <v>2.4369992675825742E-3</v>
      </c>
      <c r="F126">
        <v>5.1972255049867631</v>
      </c>
      <c r="G126">
        <v>13.321435523139131</v>
      </c>
      <c r="H126">
        <v>0</v>
      </c>
    </row>
    <row r="127" spans="1:10" x14ac:dyDescent="0.25">
      <c r="A127" s="1">
        <v>43989</v>
      </c>
      <c r="B127">
        <v>187.9</v>
      </c>
      <c r="C127">
        <v>871616</v>
      </c>
      <c r="D127">
        <v>3.9442385351551666E-2</v>
      </c>
      <c r="E127">
        <v>3.8684401432656688E-2</v>
      </c>
      <c r="F127">
        <v>5.2359099064194199</v>
      </c>
      <c r="G127">
        <v>13.678104238928629</v>
      </c>
      <c r="H127">
        <v>0</v>
      </c>
    </row>
    <row r="128" spans="1:10" x14ac:dyDescent="0.25">
      <c r="A128" s="1">
        <v>44019</v>
      </c>
      <c r="B128">
        <v>179.02</v>
      </c>
      <c r="C128">
        <v>765015</v>
      </c>
      <c r="D128">
        <v>-4.7259180415114399E-2</v>
      </c>
      <c r="E128">
        <v>-4.8412374976626656E-2</v>
      </c>
      <c r="F128">
        <v>5.1874975314427934</v>
      </c>
      <c r="G128">
        <v>13.547650720459579</v>
      </c>
      <c r="H128">
        <v>0</v>
      </c>
    </row>
    <row r="129" spans="1:10" x14ac:dyDescent="0.25">
      <c r="A129" s="1">
        <v>44050</v>
      </c>
      <c r="B129">
        <v>179.97</v>
      </c>
      <c r="C129">
        <v>612332</v>
      </c>
      <c r="D129">
        <v>5.3066696458495622E-3</v>
      </c>
      <c r="E129">
        <v>5.2926388903183682E-3</v>
      </c>
      <c r="F129">
        <v>5.1927901703331116</v>
      </c>
      <c r="G129">
        <v>13.325029898063526</v>
      </c>
      <c r="H129">
        <v>0</v>
      </c>
    </row>
    <row r="130" spans="1:10" x14ac:dyDescent="0.25">
      <c r="A130" s="1">
        <v>44081</v>
      </c>
      <c r="B130">
        <v>173.24</v>
      </c>
      <c r="C130">
        <v>547796</v>
      </c>
      <c r="D130">
        <v>-3.7395121409123683E-2</v>
      </c>
      <c r="E130">
        <v>-3.8112253986685461E-2</v>
      </c>
      <c r="F130">
        <v>5.1546779163464258</v>
      </c>
      <c r="G130">
        <v>13.213658233849443</v>
      </c>
      <c r="H130">
        <v>0</v>
      </c>
    </row>
    <row r="131" spans="1:10" x14ac:dyDescent="0.25">
      <c r="A131" s="1">
        <v>44111</v>
      </c>
      <c r="B131">
        <v>178.41</v>
      </c>
      <c r="C131">
        <v>769084</v>
      </c>
      <c r="D131">
        <v>2.9842992380512509E-2</v>
      </c>
      <c r="E131">
        <v>2.9406356040186075E-2</v>
      </c>
      <c r="F131">
        <v>5.1840842723866123</v>
      </c>
      <c r="G131">
        <v>13.552955475292148</v>
      </c>
      <c r="H131">
        <v>0</v>
      </c>
    </row>
    <row r="132" spans="1:10" x14ac:dyDescent="0.25">
      <c r="A132" t="s">
        <v>125</v>
      </c>
      <c r="B132">
        <v>175.62</v>
      </c>
      <c r="C132">
        <v>788795</v>
      </c>
      <c r="D132">
        <v>-1.563813687573562E-2</v>
      </c>
      <c r="E132">
        <v>-1.5761702454762529E-2</v>
      </c>
      <c r="F132">
        <v>5.1683225699318491</v>
      </c>
      <c r="G132">
        <v>13.578261743508079</v>
      </c>
      <c r="H132">
        <v>0</v>
      </c>
    </row>
    <row r="133" spans="1:10" x14ac:dyDescent="0.25">
      <c r="A133" t="s">
        <v>126</v>
      </c>
      <c r="B133">
        <v>180</v>
      </c>
      <c r="C133">
        <v>1029465</v>
      </c>
      <c r="D133">
        <v>2.4940211820977082E-2</v>
      </c>
      <c r="E133">
        <v>2.4634280958360948E-2</v>
      </c>
      <c r="F133">
        <v>5.1929568508902104</v>
      </c>
      <c r="G133">
        <v>13.844549807786104</v>
      </c>
      <c r="H133">
        <v>0</v>
      </c>
    </row>
    <row r="134" spans="1:10" x14ac:dyDescent="0.25">
      <c r="A134" t="s">
        <v>127</v>
      </c>
      <c r="B134">
        <v>187.85</v>
      </c>
      <c r="C134">
        <v>1006878</v>
      </c>
      <c r="D134">
        <v>4.361111111111108E-2</v>
      </c>
      <c r="E134">
        <v>4.2686921129767463E-2</v>
      </c>
      <c r="F134">
        <v>5.2356437720199782</v>
      </c>
      <c r="G134">
        <v>13.822365012424767</v>
      </c>
      <c r="H134">
        <v>0</v>
      </c>
    </row>
    <row r="135" spans="1:10" x14ac:dyDescent="0.25">
      <c r="A135" t="s">
        <v>128</v>
      </c>
      <c r="B135">
        <v>178.66</v>
      </c>
      <c r="C135">
        <v>757746</v>
      </c>
      <c r="D135">
        <v>-4.8922012243811541E-2</v>
      </c>
      <c r="E135">
        <v>-5.0159213746284868E-2</v>
      </c>
      <c r="F135">
        <v>5.1854845582736928</v>
      </c>
      <c r="G135">
        <v>13.538103516120238</v>
      </c>
      <c r="H135">
        <v>0</v>
      </c>
    </row>
    <row r="136" spans="1:10" x14ac:dyDescent="0.25">
      <c r="A136" t="s">
        <v>129</v>
      </c>
      <c r="B136">
        <v>175.64</v>
      </c>
      <c r="C136">
        <v>570896</v>
      </c>
      <c r="D136">
        <v>-1.6903615806560003E-2</v>
      </c>
      <c r="E136" s="16">
        <v>-1.7048112580176349E-2</v>
      </c>
      <c r="F136">
        <v>5.1684364456935166</v>
      </c>
      <c r="G136">
        <v>13.254962335446811</v>
      </c>
      <c r="H136" t="s">
        <v>216</v>
      </c>
      <c r="J136" t="s">
        <v>288</v>
      </c>
    </row>
    <row r="137" spans="1:10" x14ac:dyDescent="0.25">
      <c r="A137" t="s">
        <v>130</v>
      </c>
      <c r="B137">
        <v>174.42</v>
      </c>
      <c r="C137">
        <v>457958</v>
      </c>
      <c r="D137">
        <v>-6.9460259621953934E-3</v>
      </c>
      <c r="E137">
        <v>-6.9702618946771416E-3</v>
      </c>
      <c r="F137">
        <v>5.1614661837988391</v>
      </c>
      <c r="G137">
        <v>13.03453275583457</v>
      </c>
      <c r="H137">
        <v>0</v>
      </c>
    </row>
    <row r="138" spans="1:10" x14ac:dyDescent="0.25">
      <c r="A138" t="s">
        <v>131</v>
      </c>
      <c r="B138">
        <v>178.5</v>
      </c>
      <c r="C138">
        <v>991696</v>
      </c>
      <c r="D138">
        <v>2.3391812865497151E-2</v>
      </c>
      <c r="E138">
        <v>2.3122417420854212E-2</v>
      </c>
      <c r="F138">
        <v>5.1845886012196933</v>
      </c>
      <c r="G138">
        <v>13.807171887688215</v>
      </c>
      <c r="H138">
        <v>0</v>
      </c>
    </row>
    <row r="139" spans="1:10" x14ac:dyDescent="0.25">
      <c r="A139" t="s">
        <v>132</v>
      </c>
      <c r="B139">
        <v>179.79</v>
      </c>
      <c r="C139">
        <v>658621</v>
      </c>
      <c r="D139">
        <v>7.2268907563024761E-3</v>
      </c>
      <c r="E139">
        <v>7.2009019185097405E-3</v>
      </c>
      <c r="F139">
        <v>5.191789503138204</v>
      </c>
      <c r="G139">
        <v>13.397903534234462</v>
      </c>
      <c r="H139">
        <v>0</v>
      </c>
    </row>
    <row r="140" spans="1:10" x14ac:dyDescent="0.25">
      <c r="A140" t="s">
        <v>133</v>
      </c>
      <c r="B140">
        <v>176.45</v>
      </c>
      <c r="C140">
        <v>619863</v>
      </c>
      <c r="D140">
        <v>-1.8577228989376516E-2</v>
      </c>
      <c r="E140">
        <v>-1.8751953016924536E-2</v>
      </c>
      <c r="F140">
        <v>5.1730375501212791</v>
      </c>
      <c r="G140">
        <v>13.337253764862369</v>
      </c>
      <c r="H140">
        <v>0</v>
      </c>
    </row>
    <row r="141" spans="1:10" x14ac:dyDescent="0.25">
      <c r="A141" t="s">
        <v>134</v>
      </c>
      <c r="B141">
        <v>173.79</v>
      </c>
      <c r="C141">
        <v>700014</v>
      </c>
      <c r="D141">
        <v>-1.5075092094077624E-2</v>
      </c>
      <c r="E141">
        <v>-1.5189876344636621E-2</v>
      </c>
      <c r="F141">
        <v>5.1578476737766428</v>
      </c>
      <c r="G141">
        <v>13.458855613825545</v>
      </c>
      <c r="H141">
        <v>0</v>
      </c>
    </row>
    <row r="142" spans="1:10" x14ac:dyDescent="0.25">
      <c r="A142" t="s">
        <v>135</v>
      </c>
      <c r="B142">
        <v>170.155</v>
      </c>
      <c r="C142">
        <v>507640</v>
      </c>
      <c r="D142">
        <v>-2.0916048104033552E-2</v>
      </c>
      <c r="E142">
        <v>-2.1137887425455883E-2</v>
      </c>
      <c r="F142">
        <v>5.1367097863511866</v>
      </c>
      <c r="G142">
        <v>13.1375278139241</v>
      </c>
      <c r="H142">
        <v>0</v>
      </c>
    </row>
    <row r="143" spans="1:10" x14ac:dyDescent="0.25">
      <c r="A143" t="s">
        <v>136</v>
      </c>
      <c r="B143">
        <v>170.93</v>
      </c>
      <c r="C143">
        <v>398437</v>
      </c>
      <c r="D143">
        <v>4.5546707413828902E-3</v>
      </c>
      <c r="E143">
        <v>4.5443296169901315E-3</v>
      </c>
      <c r="F143">
        <v>5.1412541159681764</v>
      </c>
      <c r="G143">
        <v>12.895304671866235</v>
      </c>
      <c r="H143">
        <v>0</v>
      </c>
    </row>
    <row r="144" spans="1:10" x14ac:dyDescent="0.25">
      <c r="A144" t="s">
        <v>137</v>
      </c>
      <c r="B144">
        <v>165.95</v>
      </c>
      <c r="C144">
        <v>916232</v>
      </c>
      <c r="D144">
        <v>-2.9134733516644345E-2</v>
      </c>
      <c r="E144">
        <v>-2.9567577802193157E-2</v>
      </c>
      <c r="F144">
        <v>5.1116865381659835</v>
      </c>
      <c r="G144">
        <v>13.728024886696712</v>
      </c>
      <c r="H144">
        <v>0</v>
      </c>
    </row>
    <row r="145" spans="1:8" x14ac:dyDescent="0.25">
      <c r="A145" t="s">
        <v>138</v>
      </c>
      <c r="B145">
        <v>161.9</v>
      </c>
      <c r="C145">
        <v>624801</v>
      </c>
      <c r="D145">
        <v>-2.4404941247363563E-2</v>
      </c>
      <c r="E145">
        <v>-2.4707677482394094E-2</v>
      </c>
      <c r="F145">
        <v>5.0869788606835895</v>
      </c>
      <c r="G145">
        <v>13.345188478018496</v>
      </c>
      <c r="H145">
        <v>0</v>
      </c>
    </row>
    <row r="146" spans="1:8" x14ac:dyDescent="0.25">
      <c r="A146" t="s">
        <v>139</v>
      </c>
      <c r="B146">
        <v>158.01</v>
      </c>
      <c r="C146">
        <v>673601</v>
      </c>
      <c r="D146">
        <v>-2.4027177269919795E-2</v>
      </c>
      <c r="E146">
        <v>-2.4320538520181845E-2</v>
      </c>
      <c r="F146">
        <v>5.0626583221634078</v>
      </c>
      <c r="G146">
        <v>13.420393226469722</v>
      </c>
      <c r="H146">
        <v>0</v>
      </c>
    </row>
    <row r="147" spans="1:8" x14ac:dyDescent="0.25">
      <c r="A147" s="1">
        <v>43898</v>
      </c>
      <c r="B147">
        <v>162.26</v>
      </c>
      <c r="C147">
        <v>756029</v>
      </c>
      <c r="D147">
        <v>2.6897031833428266E-2</v>
      </c>
      <c r="E147">
        <v>2.6541664803511316E-2</v>
      </c>
      <c r="F147">
        <v>5.0891999869669187</v>
      </c>
      <c r="G147">
        <v>13.535835014214312</v>
      </c>
      <c r="H147">
        <v>0</v>
      </c>
    </row>
    <row r="148" spans="1:8" x14ac:dyDescent="0.25">
      <c r="A148" s="1">
        <v>43929</v>
      </c>
      <c r="B148">
        <v>165.03</v>
      </c>
      <c r="C148">
        <v>654637</v>
      </c>
      <c r="D148">
        <v>1.7071366941945089E-2</v>
      </c>
      <c r="E148">
        <v>1.6927288588557531E-2</v>
      </c>
      <c r="F148">
        <v>5.1061272755554761</v>
      </c>
      <c r="G148">
        <v>13.391836162519372</v>
      </c>
      <c r="H148">
        <v>0</v>
      </c>
    </row>
    <row r="149" spans="1:8" x14ac:dyDescent="0.25">
      <c r="A149" s="1">
        <v>43959</v>
      </c>
      <c r="B149">
        <v>174.27</v>
      </c>
      <c r="C149">
        <v>958412</v>
      </c>
      <c r="D149">
        <v>5.5989820032721377E-2</v>
      </c>
      <c r="E149">
        <v>5.4478545117074444E-2</v>
      </c>
      <c r="F149">
        <v>5.1606058206725507</v>
      </c>
      <c r="G149">
        <v>13.773033027133049</v>
      </c>
      <c r="H149">
        <v>0</v>
      </c>
    </row>
    <row r="150" spans="1:8" x14ac:dyDescent="0.25">
      <c r="A150" s="1">
        <v>43990</v>
      </c>
      <c r="B150">
        <v>172.19</v>
      </c>
      <c r="C150">
        <v>563845</v>
      </c>
      <c r="D150">
        <v>-1.1935502381362324E-2</v>
      </c>
      <c r="E150">
        <v>-1.2007302374456399E-2</v>
      </c>
      <c r="F150">
        <v>5.1485985182980949</v>
      </c>
      <c r="G150">
        <v>13.242534670014484</v>
      </c>
      <c r="H150">
        <v>0</v>
      </c>
    </row>
    <row r="151" spans="1:8" x14ac:dyDescent="0.25">
      <c r="A151" s="1">
        <v>44020</v>
      </c>
      <c r="B151">
        <v>170.01</v>
      </c>
      <c r="C151">
        <v>383286</v>
      </c>
      <c r="D151">
        <v>-1.2660433242348609E-2</v>
      </c>
      <c r="E151">
        <v>-1.2741259448456912E-2</v>
      </c>
      <c r="F151">
        <v>5.1358572588496374</v>
      </c>
      <c r="G151">
        <v>12.856536725786386</v>
      </c>
      <c r="H151">
        <v>0</v>
      </c>
    </row>
    <row r="152" spans="1:8" x14ac:dyDescent="0.25">
      <c r="A152" s="1">
        <v>44112</v>
      </c>
      <c r="B152">
        <v>179.25</v>
      </c>
      <c r="C152">
        <v>934116</v>
      </c>
      <c r="D152">
        <v>5.4349744132698136E-2</v>
      </c>
      <c r="E152">
        <v>5.2924220630092202E-2</v>
      </c>
      <c r="F152">
        <v>5.1887814794797293</v>
      </c>
      <c r="G152">
        <v>13.747355906501312</v>
      </c>
      <c r="H152">
        <v>0</v>
      </c>
    </row>
    <row r="153" spans="1:8" x14ac:dyDescent="0.25">
      <c r="A153" s="1">
        <v>44143</v>
      </c>
      <c r="B153">
        <v>180.1</v>
      </c>
      <c r="C153">
        <v>1185968</v>
      </c>
      <c r="D153">
        <v>4.7419804741980157E-3</v>
      </c>
      <c r="E153">
        <v>4.7307727021805458E-3</v>
      </c>
      <c r="F153">
        <v>5.1935122521819101</v>
      </c>
      <c r="G153">
        <v>13.98606987672555</v>
      </c>
      <c r="H153">
        <v>0</v>
      </c>
    </row>
    <row r="154" spans="1:8" x14ac:dyDescent="0.25">
      <c r="A154" s="1">
        <v>44173</v>
      </c>
      <c r="B154">
        <v>175.46</v>
      </c>
      <c r="C154">
        <v>751578</v>
      </c>
      <c r="D154">
        <v>-2.576346474181003E-2</v>
      </c>
      <c r="E154">
        <v>-2.6101155481672491E-2</v>
      </c>
      <c r="F154">
        <v>5.1674110967002376</v>
      </c>
      <c r="G154">
        <v>13.529930275204276</v>
      </c>
      <c r="H154">
        <v>0</v>
      </c>
    </row>
    <row r="155" spans="1:8" x14ac:dyDescent="0.25">
      <c r="A155" t="s">
        <v>140</v>
      </c>
      <c r="B155">
        <v>174.74</v>
      </c>
      <c r="C155">
        <v>450342</v>
      </c>
      <c r="D155">
        <v>-4.1034993730764777E-3</v>
      </c>
      <c r="E155">
        <v>-4.1119418302893096E-3</v>
      </c>
      <c r="F155">
        <v>5.1632991548699483</v>
      </c>
      <c r="G155">
        <v>13.017762573092744</v>
      </c>
      <c r="H155">
        <v>0</v>
      </c>
    </row>
    <row r="156" spans="1:8" x14ac:dyDescent="0.25">
      <c r="A156" t="s">
        <v>141</v>
      </c>
      <c r="B156">
        <v>178.07</v>
      </c>
      <c r="C156">
        <v>507668</v>
      </c>
      <c r="D156">
        <v>1.9056884514135196E-2</v>
      </c>
      <c r="E156">
        <v>1.8877576543274432E-2</v>
      </c>
      <c r="F156">
        <v>5.1821767314132234</v>
      </c>
      <c r="G156">
        <v>13.137582969601013</v>
      </c>
      <c r="H156">
        <v>0</v>
      </c>
    </row>
    <row r="157" spans="1:8" x14ac:dyDescent="0.25">
      <c r="A157" t="s">
        <v>142</v>
      </c>
      <c r="B157">
        <v>172.05</v>
      </c>
      <c r="C157">
        <v>628553</v>
      </c>
      <c r="D157">
        <v>-3.3806929859044092E-2</v>
      </c>
      <c r="E157">
        <v>-3.4391599169733542E-2</v>
      </c>
      <c r="F157">
        <v>5.1477851322434898</v>
      </c>
      <c r="G157">
        <v>13.351175631221572</v>
      </c>
      <c r="H157">
        <v>0</v>
      </c>
    </row>
    <row r="158" spans="1:8" x14ac:dyDescent="0.25">
      <c r="A158" t="s">
        <v>143</v>
      </c>
      <c r="B158">
        <v>170.23</v>
      </c>
      <c r="C158">
        <v>534590</v>
      </c>
      <c r="D158">
        <v>-1.0578320255739735E-2</v>
      </c>
      <c r="E158">
        <v>-1.0634668417010353E-2</v>
      </c>
      <c r="F158">
        <v>5.1371504638264787</v>
      </c>
      <c r="G158">
        <v>13.189255376937743</v>
      </c>
      <c r="H158">
        <v>0</v>
      </c>
    </row>
    <row r="159" spans="1:8" x14ac:dyDescent="0.25">
      <c r="A159" t="s">
        <v>144</v>
      </c>
      <c r="B159">
        <v>169.27</v>
      </c>
      <c r="C159">
        <v>509673</v>
      </c>
      <c r="D159">
        <v>-5.6394290078128394E-3</v>
      </c>
      <c r="E159">
        <v>-5.6553906254731929E-3</v>
      </c>
      <c r="F159">
        <v>5.1314950732010063</v>
      </c>
      <c r="G159">
        <v>13.141524622588381</v>
      </c>
      <c r="H159">
        <v>0</v>
      </c>
    </row>
    <row r="160" spans="1:8" x14ac:dyDescent="0.25">
      <c r="A160" t="s">
        <v>145</v>
      </c>
      <c r="B160">
        <v>169.63</v>
      </c>
      <c r="C160">
        <v>413023</v>
      </c>
      <c r="D160">
        <v>2.1267797010692101E-3</v>
      </c>
      <c r="E160">
        <v>2.1245213066254493E-3</v>
      </c>
      <c r="F160">
        <v>5.1336195945076311</v>
      </c>
      <c r="G160">
        <v>12.931258560465174</v>
      </c>
      <c r="H160">
        <v>0</v>
      </c>
    </row>
    <row r="161" spans="1:11" x14ac:dyDescent="0.25">
      <c r="A161" t="s">
        <v>146</v>
      </c>
      <c r="B161">
        <v>167.47</v>
      </c>
      <c r="C161">
        <v>391161</v>
      </c>
      <c r="D161">
        <v>-1.2733596651535676E-2</v>
      </c>
      <c r="E161">
        <v>-1.2815363761244663E-2</v>
      </c>
      <c r="F161">
        <v>5.120804230746387</v>
      </c>
      <c r="G161">
        <v>12.876874518921563</v>
      </c>
      <c r="H161">
        <v>0</v>
      </c>
    </row>
    <row r="162" spans="1:11" x14ac:dyDescent="0.25">
      <c r="A162" t="s">
        <v>147</v>
      </c>
      <c r="B162">
        <v>178.25</v>
      </c>
      <c r="C162">
        <v>952355</v>
      </c>
      <c r="D162">
        <v>6.436973786349795E-2</v>
      </c>
      <c r="E162">
        <v>6.2382828548018507E-2</v>
      </c>
      <c r="F162">
        <v>5.1831870592944052</v>
      </c>
      <c r="G162">
        <v>13.766693143423554</v>
      </c>
      <c r="H162">
        <v>0</v>
      </c>
    </row>
    <row r="163" spans="1:11" x14ac:dyDescent="0.25">
      <c r="A163" t="s">
        <v>148</v>
      </c>
      <c r="B163">
        <v>174.71</v>
      </c>
      <c r="C163">
        <v>665550</v>
      </c>
      <c r="D163">
        <v>-1.9859747545582004E-2</v>
      </c>
      <c r="E163">
        <v>-2.0059602808052045E-2</v>
      </c>
      <c r="F163">
        <v>5.163127456486353</v>
      </c>
      <c r="G163">
        <v>13.408369045475165</v>
      </c>
      <c r="H163">
        <v>0</v>
      </c>
    </row>
    <row r="164" spans="1:11" x14ac:dyDescent="0.25">
      <c r="A164" t="s">
        <v>149</v>
      </c>
      <c r="B164">
        <v>171.78</v>
      </c>
      <c r="C164">
        <v>394760</v>
      </c>
      <c r="D164">
        <v>-1.6770648503233967E-2</v>
      </c>
      <c r="E164">
        <v>-1.6912868148274515E-2</v>
      </c>
      <c r="F164">
        <v>5.1462145883380783</v>
      </c>
      <c r="G164">
        <v>12.886033264285944</v>
      </c>
      <c r="H164">
        <v>0</v>
      </c>
    </row>
    <row r="165" spans="1:11" x14ac:dyDescent="0.25">
      <c r="A165" t="s">
        <v>150</v>
      </c>
      <c r="B165">
        <v>174.1</v>
      </c>
      <c r="C165">
        <v>730264</v>
      </c>
      <c r="D165">
        <v>1.3505646757480458E-2</v>
      </c>
      <c r="E165">
        <v>1.3415258436064736E-2</v>
      </c>
      <c r="F165">
        <v>5.159629846774143</v>
      </c>
      <c r="G165">
        <v>13.501161391582819</v>
      </c>
      <c r="H165">
        <v>0</v>
      </c>
    </row>
    <row r="166" spans="1:11" x14ac:dyDescent="0.25">
      <c r="A166" t="s">
        <v>151</v>
      </c>
      <c r="B166">
        <v>175.8</v>
      </c>
      <c r="C166">
        <v>465200</v>
      </c>
      <c r="D166">
        <v>9.7645031591040623E-3</v>
      </c>
      <c r="E166">
        <v>9.7171384769333437E-3</v>
      </c>
      <c r="F166">
        <v>5.1693469852510763</v>
      </c>
      <c r="G166">
        <v>13.050222699626646</v>
      </c>
      <c r="H166">
        <v>0</v>
      </c>
    </row>
    <row r="167" spans="1:11" x14ac:dyDescent="0.25">
      <c r="A167" t="s">
        <v>152</v>
      </c>
      <c r="B167">
        <v>171.77</v>
      </c>
      <c r="C167">
        <v>385464</v>
      </c>
      <c r="D167">
        <v>-2.2923777019340164E-2</v>
      </c>
      <c r="E167">
        <v>-2.3190612602142561E-2</v>
      </c>
      <c r="F167">
        <v>5.1461563726489343</v>
      </c>
      <c r="G167">
        <v>12.862203082410844</v>
      </c>
      <c r="H167">
        <v>0</v>
      </c>
    </row>
    <row r="168" spans="1:11" x14ac:dyDescent="0.25">
      <c r="A168" s="1">
        <v>43839</v>
      </c>
      <c r="B168">
        <v>172.14</v>
      </c>
      <c r="C168">
        <v>390439</v>
      </c>
      <c r="D168">
        <v>2.1540431972985742E-3</v>
      </c>
      <c r="E168">
        <v>2.1517265723943026E-3</v>
      </c>
      <c r="F168">
        <v>5.1483080992213281</v>
      </c>
      <c r="G168">
        <v>12.875027026072631</v>
      </c>
      <c r="H168">
        <v>0</v>
      </c>
    </row>
    <row r="169" spans="1:11" x14ac:dyDescent="0.25">
      <c r="A169" s="1">
        <v>43870</v>
      </c>
      <c r="B169">
        <v>174.82</v>
      </c>
      <c r="C169">
        <v>346036</v>
      </c>
      <c r="D169">
        <v>1.5568723132334188E-2</v>
      </c>
      <c r="E169">
        <v>1.5448773931013567E-2</v>
      </c>
      <c r="F169">
        <v>5.1637568731523418</v>
      </c>
      <c r="G169">
        <v>12.754298094870201</v>
      </c>
      <c r="H169">
        <v>0</v>
      </c>
    </row>
    <row r="170" spans="1:11" x14ac:dyDescent="0.25">
      <c r="A170" s="1">
        <v>43899</v>
      </c>
      <c r="B170">
        <v>168.79</v>
      </c>
      <c r="C170">
        <v>741461</v>
      </c>
      <c r="D170">
        <v>-3.4492620981581061E-2</v>
      </c>
      <c r="E170">
        <v>-3.5101534451505413E-2</v>
      </c>
      <c r="F170">
        <v>5.1286553387008365</v>
      </c>
      <c r="G170">
        <v>13.516377843087893</v>
      </c>
      <c r="H170">
        <v>0</v>
      </c>
      <c r="J170" s="17"/>
      <c r="K170" s="17"/>
    </row>
    <row r="171" spans="1:11" x14ac:dyDescent="0.25">
      <c r="A171" s="1">
        <v>43930</v>
      </c>
      <c r="B171">
        <v>171.13</v>
      </c>
      <c r="C171">
        <v>540220</v>
      </c>
      <c r="D171">
        <v>1.386338053202206E-2</v>
      </c>
      <c r="E171">
        <v>1.3768162888524003E-2</v>
      </c>
      <c r="F171">
        <v>5.1424235015893602</v>
      </c>
      <c r="G171">
        <v>13.199731742980001</v>
      </c>
      <c r="H171">
        <v>0</v>
      </c>
      <c r="J171" s="17"/>
      <c r="K171" s="17"/>
    </row>
    <row r="172" spans="1:11" x14ac:dyDescent="0.25">
      <c r="A172" s="1">
        <v>44052</v>
      </c>
      <c r="B172">
        <v>161.05000000000001</v>
      </c>
      <c r="C172">
        <v>489923</v>
      </c>
      <c r="D172">
        <v>-5.8902588675276014E-2</v>
      </c>
      <c r="E172">
        <v>-6.0708625812152424E-2</v>
      </c>
      <c r="F172">
        <v>5.0817148757772079</v>
      </c>
      <c r="G172">
        <v>13.102003514881433</v>
      </c>
      <c r="H172">
        <v>0</v>
      </c>
      <c r="J172" s="17"/>
      <c r="K172" s="17"/>
    </row>
    <row r="173" spans="1:11" x14ac:dyDescent="0.25">
      <c r="A173" s="1">
        <v>44083</v>
      </c>
      <c r="B173">
        <v>160.82</v>
      </c>
      <c r="C173">
        <v>357251</v>
      </c>
      <c r="D173">
        <v>-1.4281279105868871E-3</v>
      </c>
      <c r="E173">
        <v>-1.429148657204954E-3</v>
      </c>
      <c r="F173">
        <v>5.0802857271200033</v>
      </c>
      <c r="G173">
        <v>12.786193894948449</v>
      </c>
      <c r="H173">
        <v>0</v>
      </c>
    </row>
    <row r="174" spans="1:11" x14ac:dyDescent="0.25">
      <c r="A174" s="1">
        <v>44113</v>
      </c>
      <c r="B174">
        <v>157.69</v>
      </c>
      <c r="C174">
        <v>331828</v>
      </c>
      <c r="D174">
        <v>-1.9462753388881954E-2</v>
      </c>
      <c r="E174">
        <v>-1.9654646702507435E-2</v>
      </c>
      <c r="F174">
        <v>5.0606310804174957</v>
      </c>
      <c r="G174">
        <v>12.712372041363652</v>
      </c>
      <c r="H174">
        <v>0</v>
      </c>
    </row>
    <row r="175" spans="1:11" x14ac:dyDescent="0.25">
      <c r="A175" s="1">
        <v>44144</v>
      </c>
      <c r="B175">
        <v>160.19</v>
      </c>
      <c r="C175">
        <v>430354</v>
      </c>
      <c r="D175">
        <v>1.5853890544739679E-2</v>
      </c>
      <c r="E175">
        <v>1.5729530295896556E-2</v>
      </c>
      <c r="F175">
        <v>5.0763606107133921</v>
      </c>
      <c r="G175">
        <v>12.972363404794503</v>
      </c>
      <c r="H175">
        <v>0</v>
      </c>
    </row>
    <row r="176" spans="1:11" x14ac:dyDescent="0.25">
      <c r="A176" t="s">
        <v>153</v>
      </c>
      <c r="B176">
        <v>165.36</v>
      </c>
      <c r="C176">
        <v>468854</v>
      </c>
      <c r="D176">
        <v>3.2274174417878866E-2</v>
      </c>
      <c r="E176">
        <v>3.1764304660120882E-2</v>
      </c>
      <c r="F176">
        <v>5.1081249153735131</v>
      </c>
      <c r="G176">
        <v>13.058046698324656</v>
      </c>
      <c r="H176">
        <v>0</v>
      </c>
    </row>
    <row r="177" spans="1:10" x14ac:dyDescent="0.25">
      <c r="A177" t="s">
        <v>154</v>
      </c>
      <c r="B177">
        <v>163.5</v>
      </c>
      <c r="C177">
        <v>430937</v>
      </c>
      <c r="D177">
        <v>-1.1248185776487745E-2</v>
      </c>
      <c r="E177">
        <v>-1.1311925036204862E-2</v>
      </c>
      <c r="F177">
        <v>5.0968129903373081</v>
      </c>
      <c r="G177">
        <v>12.973717186708026</v>
      </c>
      <c r="H177">
        <v>0</v>
      </c>
    </row>
    <row r="178" spans="1:10" x14ac:dyDescent="0.25">
      <c r="A178" t="s">
        <v>155</v>
      </c>
      <c r="B178">
        <v>167.54</v>
      </c>
      <c r="C178">
        <v>634194</v>
      </c>
      <c r="D178">
        <v>2.4709480122324112E-2</v>
      </c>
      <c r="E178">
        <v>2.4409138388355411E-2</v>
      </c>
      <c r="F178">
        <v>5.1212221287256634</v>
      </c>
      <c r="G178">
        <v>13.360110180303693</v>
      </c>
      <c r="H178">
        <v>0</v>
      </c>
    </row>
    <row r="179" spans="1:10" x14ac:dyDescent="0.25">
      <c r="A179" t="s">
        <v>156</v>
      </c>
      <c r="B179">
        <v>167.6</v>
      </c>
      <c r="C179">
        <v>424337</v>
      </c>
      <c r="D179">
        <v>3.5812343320999328E-4</v>
      </c>
      <c r="E179">
        <v>3.5805932231920034E-4</v>
      </c>
      <c r="F179">
        <v>5.1215801880479823</v>
      </c>
      <c r="G179">
        <v>12.9582832298396</v>
      </c>
      <c r="H179">
        <v>0</v>
      </c>
    </row>
    <row r="180" spans="1:10" x14ac:dyDescent="0.25">
      <c r="A180" t="s">
        <v>157</v>
      </c>
      <c r="B180">
        <v>161.03</v>
      </c>
      <c r="C180">
        <v>480248</v>
      </c>
      <c r="D180">
        <v>-3.9200477326968935E-2</v>
      </c>
      <c r="E180">
        <v>-3.998950501807802E-2</v>
      </c>
      <c r="F180">
        <v>5.0815906830299049</v>
      </c>
      <c r="G180">
        <v>13.082057916124475</v>
      </c>
      <c r="H180">
        <v>0</v>
      </c>
    </row>
    <row r="181" spans="1:10" x14ac:dyDescent="0.25">
      <c r="A181" t="s">
        <v>158</v>
      </c>
      <c r="B181">
        <v>156.35</v>
      </c>
      <c r="C181">
        <v>551858</v>
      </c>
      <c r="D181">
        <v>-2.9062907532757913E-2</v>
      </c>
      <c r="E181">
        <v>-2.9493599126054339E-2</v>
      </c>
      <c r="F181">
        <v>5.0520970839038499</v>
      </c>
      <c r="G181">
        <v>13.221046045788896</v>
      </c>
      <c r="H181">
        <v>0</v>
      </c>
    </row>
    <row r="182" spans="1:10" x14ac:dyDescent="0.25">
      <c r="A182" t="s">
        <v>159</v>
      </c>
      <c r="B182">
        <v>156.78</v>
      </c>
      <c r="C182">
        <v>440468</v>
      </c>
      <c r="D182">
        <v>2.7502398464982849E-3</v>
      </c>
      <c r="E182">
        <v>2.7464648567258353E-3</v>
      </c>
      <c r="F182">
        <v>5.0548435487605765</v>
      </c>
      <c r="G182">
        <v>12.995593076997709</v>
      </c>
      <c r="H182">
        <v>0</v>
      </c>
    </row>
    <row r="183" spans="1:10" x14ac:dyDescent="0.25">
      <c r="A183" t="s">
        <v>160</v>
      </c>
      <c r="B183">
        <v>151.15</v>
      </c>
      <c r="C183">
        <v>456574</v>
      </c>
      <c r="D183">
        <v>-3.5910192626610507E-2</v>
      </c>
      <c r="E183">
        <v>-3.6570827535109075E-2</v>
      </c>
      <c r="F183">
        <v>5.0182727212254674</v>
      </c>
      <c r="G183">
        <v>13.03150606883718</v>
      </c>
      <c r="H183">
        <v>0</v>
      </c>
    </row>
    <row r="184" spans="1:10" x14ac:dyDescent="0.25">
      <c r="A184" t="s">
        <v>161</v>
      </c>
      <c r="B184">
        <v>145.94999999999999</v>
      </c>
      <c r="C184">
        <v>575144</v>
      </c>
      <c r="D184">
        <v>-3.4402911015547578E-2</v>
      </c>
      <c r="E184">
        <v>-3.5008623925343436E-2</v>
      </c>
      <c r="F184">
        <v>4.9832640973001237</v>
      </c>
      <c r="G184">
        <v>13.262375723208541</v>
      </c>
      <c r="H184">
        <v>0</v>
      </c>
    </row>
    <row r="185" spans="1:10" x14ac:dyDescent="0.25">
      <c r="A185" t="s">
        <v>162</v>
      </c>
      <c r="B185">
        <v>156.05000000000001</v>
      </c>
      <c r="C185">
        <v>673040</v>
      </c>
      <c r="D185">
        <v>6.9201781431997414E-2</v>
      </c>
      <c r="E185" s="11">
        <v>6.6912371416664812E-2</v>
      </c>
      <c r="F185">
        <v>5.0501764687167885</v>
      </c>
      <c r="G185">
        <v>13.419560042224695</v>
      </c>
      <c r="H185" t="s">
        <v>216</v>
      </c>
      <c r="J185" t="s">
        <v>287</v>
      </c>
    </row>
    <row r="186" spans="1:10" x14ac:dyDescent="0.25">
      <c r="A186" t="s">
        <v>163</v>
      </c>
      <c r="B186">
        <v>166.21</v>
      </c>
      <c r="C186">
        <v>856937</v>
      </c>
      <c r="D186">
        <v>6.5107337391861558E-2</v>
      </c>
      <c r="E186">
        <v>6.3075580366230316E-2</v>
      </c>
      <c r="F186">
        <v>5.1132520490830187</v>
      </c>
      <c r="G186">
        <v>13.661119682625717</v>
      </c>
      <c r="H186">
        <v>0</v>
      </c>
    </row>
    <row r="187" spans="1:10" x14ac:dyDescent="0.25">
      <c r="A187" t="s">
        <v>164</v>
      </c>
      <c r="B187">
        <v>163.6</v>
      </c>
      <c r="C187">
        <v>458909</v>
      </c>
      <c r="D187">
        <v>-1.5703026292040272E-2</v>
      </c>
      <c r="E187">
        <v>-1.5827624914372108E-2</v>
      </c>
      <c r="F187">
        <v>5.0974244241686471</v>
      </c>
      <c r="G187">
        <v>13.036607212306539</v>
      </c>
      <c r="H187">
        <v>0</v>
      </c>
    </row>
    <row r="188" spans="1:10" x14ac:dyDescent="0.25">
      <c r="A188" t="s">
        <v>165</v>
      </c>
      <c r="B188">
        <v>165.22</v>
      </c>
      <c r="C188">
        <v>774507</v>
      </c>
      <c r="D188">
        <v>9.9022004889975836E-3</v>
      </c>
      <c r="E188">
        <v>9.8534949657124761E-3</v>
      </c>
      <c r="F188">
        <v>5.1072779191343596</v>
      </c>
      <c r="G188">
        <v>13.559981976887308</v>
      </c>
      <c r="H188">
        <v>0</v>
      </c>
    </row>
    <row r="189" spans="1:10" x14ac:dyDescent="0.25">
      <c r="A189" s="1">
        <v>43840</v>
      </c>
      <c r="B189">
        <v>167.99</v>
      </c>
      <c r="C189">
        <v>531958</v>
      </c>
      <c r="D189">
        <v>1.6765524754872353E-2</v>
      </c>
      <c r="E189">
        <v>1.6626534687763702E-2</v>
      </c>
      <c r="F189">
        <v>5.1239044538221226</v>
      </c>
      <c r="G189">
        <v>13.184319817838853</v>
      </c>
      <c r="H189">
        <v>0</v>
      </c>
    </row>
    <row r="190" spans="1:10" x14ac:dyDescent="0.25">
      <c r="A190" s="1">
        <v>43871</v>
      </c>
      <c r="B190">
        <v>168.06</v>
      </c>
      <c r="C190">
        <v>710871</v>
      </c>
      <c r="D190">
        <v>4.1669146973030046E-4</v>
      </c>
      <c r="E190">
        <v>4.1660467794928796E-4</v>
      </c>
      <c r="F190">
        <v>5.1243210585000725</v>
      </c>
      <c r="G190">
        <v>13.474246257724975</v>
      </c>
      <c r="H190">
        <v>0</v>
      </c>
    </row>
    <row r="191" spans="1:10" x14ac:dyDescent="0.25">
      <c r="A191" s="1">
        <v>43961</v>
      </c>
      <c r="B191">
        <v>171.26</v>
      </c>
      <c r="C191">
        <v>354977</v>
      </c>
      <c r="D191">
        <v>1.9040818755206405E-2</v>
      </c>
      <c r="E191">
        <v>1.8861811097973823E-2</v>
      </c>
      <c r="F191">
        <v>5.1431828695980455</v>
      </c>
      <c r="G191">
        <v>12.779808277626278</v>
      </c>
      <c r="H191">
        <v>0</v>
      </c>
    </row>
    <row r="192" spans="1:10" x14ac:dyDescent="0.25">
      <c r="A192" s="1">
        <v>43992</v>
      </c>
      <c r="B192">
        <v>159.53</v>
      </c>
      <c r="C192">
        <v>944628</v>
      </c>
      <c r="D192">
        <v>-6.8492350811631381E-2</v>
      </c>
      <c r="E192">
        <v>-7.0950877285139755E-2</v>
      </c>
      <c r="F192">
        <v>5.072231992312906</v>
      </c>
      <c r="G192">
        <v>13.758546478181415</v>
      </c>
      <c r="H192">
        <v>0</v>
      </c>
    </row>
    <row r="193" spans="1:8" x14ac:dyDescent="0.25">
      <c r="A193" s="1">
        <v>44022</v>
      </c>
      <c r="B193">
        <v>164.65</v>
      </c>
      <c r="C193">
        <v>488879</v>
      </c>
      <c r="D193">
        <v>3.2094276938506895E-2</v>
      </c>
      <c r="E193">
        <v>3.1590016509467092E-2</v>
      </c>
      <c r="F193">
        <v>5.1038220088223731</v>
      </c>
      <c r="G193">
        <v>13.099870294074968</v>
      </c>
      <c r="H193">
        <v>0</v>
      </c>
    </row>
    <row r="194" spans="1:8" x14ac:dyDescent="0.25">
      <c r="A194" s="1">
        <v>44053</v>
      </c>
      <c r="B194">
        <v>167.95</v>
      </c>
      <c r="C194">
        <v>475434</v>
      </c>
      <c r="D194">
        <v>2.0042514424536792E-2</v>
      </c>
      <c r="E194">
        <v>1.9844307235928428E-2</v>
      </c>
      <c r="F194">
        <v>5.1236663160583014</v>
      </c>
      <c r="G194">
        <v>13.071983350071966</v>
      </c>
      <c r="H194">
        <v>0</v>
      </c>
    </row>
    <row r="195" spans="1:8" x14ac:dyDescent="0.25">
      <c r="A195" s="1">
        <v>44084</v>
      </c>
      <c r="B195">
        <v>167.32</v>
      </c>
      <c r="C195">
        <v>418354</v>
      </c>
      <c r="D195">
        <v>-3.7511164036915482E-3</v>
      </c>
      <c r="E195">
        <v>-3.7581694843040244E-3</v>
      </c>
      <c r="F195">
        <v>5.119908146573998</v>
      </c>
      <c r="G195">
        <v>12.944083243050091</v>
      </c>
      <c r="H195">
        <v>0</v>
      </c>
    </row>
    <row r="196" spans="1:8" x14ac:dyDescent="0.25">
      <c r="A196" s="1">
        <v>44175</v>
      </c>
      <c r="B196">
        <v>167.4</v>
      </c>
      <c r="C196">
        <v>240694</v>
      </c>
      <c r="D196">
        <v>4.7812574707155456E-4</v>
      </c>
      <c r="E196">
        <v>4.7801148137741241E-4</v>
      </c>
      <c r="F196">
        <v>5.1203861580553749</v>
      </c>
      <c r="G196">
        <v>12.391281696165084</v>
      </c>
      <c r="H196">
        <v>0</v>
      </c>
    </row>
    <row r="197" spans="1:8" x14ac:dyDescent="0.25">
      <c r="A197" t="s">
        <v>166</v>
      </c>
      <c r="B197">
        <v>162.13</v>
      </c>
      <c r="C197">
        <v>318395</v>
      </c>
      <c r="D197">
        <v>-3.1481481481481541E-2</v>
      </c>
      <c r="E197">
        <v>-3.198767549339724E-2</v>
      </c>
      <c r="F197">
        <v>5.0883984825619777</v>
      </c>
      <c r="G197">
        <v>12.671048029311475</v>
      </c>
      <c r="H197">
        <v>0</v>
      </c>
    </row>
    <row r="198" spans="1:8" x14ac:dyDescent="0.25">
      <c r="A198" t="s">
        <v>167</v>
      </c>
      <c r="B198">
        <v>163.22</v>
      </c>
      <c r="C198">
        <v>201149</v>
      </c>
      <c r="D198">
        <v>6.7230000616789205E-3</v>
      </c>
      <c r="E198">
        <v>6.7005014791190493E-3</v>
      </c>
      <c r="F198">
        <v>5.0950989840410967</v>
      </c>
      <c r="G198">
        <v>12.211801205951209</v>
      </c>
      <c r="H198">
        <v>0</v>
      </c>
    </row>
    <row r="199" spans="1:8" x14ac:dyDescent="0.25">
      <c r="A199" t="s">
        <v>168</v>
      </c>
      <c r="B199">
        <v>164.26</v>
      </c>
      <c r="C199">
        <v>395276</v>
      </c>
      <c r="D199">
        <v>6.3717681656659236E-3</v>
      </c>
      <c r="E199">
        <v>6.3515542709493269E-3</v>
      </c>
      <c r="F199">
        <v>5.1014505383120463</v>
      </c>
      <c r="G199">
        <v>12.887339534059404</v>
      </c>
      <c r="H199">
        <v>0</v>
      </c>
    </row>
    <row r="200" spans="1:8" x14ac:dyDescent="0.25">
      <c r="A200" t="s">
        <v>169</v>
      </c>
      <c r="B200">
        <v>167.32</v>
      </c>
      <c r="C200">
        <v>704989</v>
      </c>
      <c r="D200">
        <v>1.8629002800438343E-2</v>
      </c>
      <c r="E200">
        <v>1.845760826195144E-2</v>
      </c>
      <c r="F200">
        <v>5.119908146573998</v>
      </c>
      <c r="G200">
        <v>13.465937478835801</v>
      </c>
      <c r="H200">
        <v>0</v>
      </c>
    </row>
    <row r="201" spans="1:8" x14ac:dyDescent="0.25">
      <c r="A201" t="s">
        <v>170</v>
      </c>
      <c r="B201">
        <v>167.09</v>
      </c>
      <c r="C201">
        <v>320039</v>
      </c>
      <c r="D201">
        <v>-1.3746115228304434E-3</v>
      </c>
      <c r="E201">
        <v>-1.3755571679456105E-3</v>
      </c>
      <c r="F201">
        <v>5.118532589406052</v>
      </c>
      <c r="G201">
        <v>12.676198142349755</v>
      </c>
      <c r="H201">
        <v>0</v>
      </c>
    </row>
    <row r="202" spans="1:8" x14ac:dyDescent="0.25">
      <c r="A202" t="s">
        <v>171</v>
      </c>
      <c r="B202">
        <v>167.23</v>
      </c>
      <c r="C202">
        <v>304577</v>
      </c>
      <c r="D202">
        <v>8.3787180561365946E-4</v>
      </c>
      <c r="E202">
        <v>8.3752098697937444E-4</v>
      </c>
      <c r="F202">
        <v>5.1193701103930316</v>
      </c>
      <c r="G202">
        <v>12.626679207728177</v>
      </c>
      <c r="H202">
        <v>0</v>
      </c>
    </row>
    <row r="203" spans="1:8" x14ac:dyDescent="0.25">
      <c r="A203" t="s">
        <v>172</v>
      </c>
      <c r="B203">
        <v>163.87</v>
      </c>
      <c r="C203">
        <v>264399</v>
      </c>
      <c r="D203">
        <v>-2.0092088740058515E-2</v>
      </c>
      <c r="E203">
        <v>-2.0296679834898686E-2</v>
      </c>
      <c r="F203">
        <v>5.0990734305581329</v>
      </c>
      <c r="G203">
        <v>12.485214604804256</v>
      </c>
      <c r="H203">
        <v>0</v>
      </c>
    </row>
    <row r="204" spans="1:8" x14ac:dyDescent="0.25">
      <c r="A204" t="s">
        <v>173</v>
      </c>
      <c r="B204">
        <v>169.09</v>
      </c>
      <c r="C204">
        <v>356691</v>
      </c>
      <c r="D204">
        <v>3.185451882589857E-2</v>
      </c>
      <c r="E204">
        <v>3.1357686992205008E-2</v>
      </c>
      <c r="F204">
        <v>5.1304311175503381</v>
      </c>
      <c r="G204">
        <v>12.784625139741873</v>
      </c>
      <c r="H204">
        <v>0</v>
      </c>
    </row>
    <row r="205" spans="1:8" x14ac:dyDescent="0.25">
      <c r="A205" t="s">
        <v>174</v>
      </c>
      <c r="B205">
        <v>167.37</v>
      </c>
      <c r="C205">
        <v>344580</v>
      </c>
      <c r="D205">
        <v>-1.0172097699449991E-2</v>
      </c>
      <c r="E205">
        <v>-1.0224187024791156E-2</v>
      </c>
      <c r="F205">
        <v>5.1202069305255469</v>
      </c>
      <c r="G205">
        <v>12.750081563086397</v>
      </c>
      <c r="H205">
        <v>0</v>
      </c>
    </row>
    <row r="206" spans="1:8" x14ac:dyDescent="0.25">
      <c r="A206" t="s">
        <v>175</v>
      </c>
      <c r="B206">
        <v>160.86000000000001</v>
      </c>
      <c r="C206">
        <v>399543</v>
      </c>
      <c r="D206">
        <v>-3.8895859473023785E-2</v>
      </c>
      <c r="E206">
        <v>-3.9672509049623661E-2</v>
      </c>
      <c r="F206">
        <v>5.0805344214759227</v>
      </c>
      <c r="G206">
        <v>12.898076672939464</v>
      </c>
      <c r="H206">
        <v>0</v>
      </c>
    </row>
    <row r="207" spans="1:8" x14ac:dyDescent="0.25">
      <c r="A207" t="s">
        <v>176</v>
      </c>
      <c r="B207">
        <v>155.21</v>
      </c>
      <c r="C207">
        <v>475173</v>
      </c>
      <c r="D207">
        <v>-3.5123710058435939E-2</v>
      </c>
      <c r="E207">
        <v>-3.5755382812829799E-2</v>
      </c>
      <c r="F207">
        <v>5.0447790386630933</v>
      </c>
      <c r="G207">
        <v>13.071434227234541</v>
      </c>
      <c r="H207">
        <v>0</v>
      </c>
    </row>
    <row r="208" spans="1:8" x14ac:dyDescent="0.25">
      <c r="A208" t="s">
        <v>177</v>
      </c>
      <c r="B208">
        <v>148.25</v>
      </c>
      <c r="C208">
        <v>573110</v>
      </c>
      <c r="D208">
        <v>-4.484247149023908E-2</v>
      </c>
      <c r="E208">
        <v>-4.5879000785258445E-2</v>
      </c>
      <c r="F208">
        <v>4.998900037877835</v>
      </c>
      <c r="G208">
        <v>13.258832949349385</v>
      </c>
      <c r="H208">
        <v>0</v>
      </c>
    </row>
    <row r="209" spans="1:10" x14ac:dyDescent="0.25">
      <c r="A209" t="s">
        <v>178</v>
      </c>
      <c r="B209">
        <v>148.26</v>
      </c>
      <c r="C209">
        <v>392869</v>
      </c>
      <c r="D209">
        <v>6.7453625632316386E-5</v>
      </c>
      <c r="E209">
        <v>6.7451350738701634E-5</v>
      </c>
      <c r="F209">
        <v>4.9989674892285736</v>
      </c>
      <c r="G209">
        <v>12.881231501950161</v>
      </c>
      <c r="H209">
        <v>0</v>
      </c>
    </row>
    <row r="210" spans="1:10" x14ac:dyDescent="0.25">
      <c r="A210" t="s">
        <v>179</v>
      </c>
      <c r="B210">
        <v>144.38</v>
      </c>
      <c r="C210">
        <v>588304</v>
      </c>
      <c r="D210">
        <v>-2.6170241467691865E-2</v>
      </c>
      <c r="E210">
        <v>-2.6518776517558726E-2</v>
      </c>
      <c r="F210">
        <v>4.9724487127110146</v>
      </c>
      <c r="G210">
        <v>13.284999100081516</v>
      </c>
      <c r="H210">
        <v>0</v>
      </c>
    </row>
    <row r="211" spans="1:10" x14ac:dyDescent="0.25">
      <c r="A211" s="1">
        <v>43872</v>
      </c>
      <c r="B211">
        <v>148.63999999999999</v>
      </c>
      <c r="C211">
        <v>354756</v>
      </c>
      <c r="D211">
        <v>2.9505471671976667E-2</v>
      </c>
      <c r="E211">
        <v>2.9078562354513407E-2</v>
      </c>
      <c r="F211">
        <v>5.001527275065528</v>
      </c>
      <c r="G211">
        <v>12.7791855081985</v>
      </c>
      <c r="H211">
        <v>0</v>
      </c>
    </row>
    <row r="212" spans="1:10" x14ac:dyDescent="0.25">
      <c r="A212" s="1">
        <v>43901</v>
      </c>
      <c r="B212">
        <v>153.74</v>
      </c>
      <c r="C212">
        <v>347477</v>
      </c>
      <c r="D212">
        <v>3.4311087190527605E-2</v>
      </c>
      <c r="E212">
        <v>3.373558885545775E-2</v>
      </c>
      <c r="F212">
        <v>5.0352628639209858</v>
      </c>
      <c r="G212">
        <v>12.758453754746165</v>
      </c>
      <c r="H212">
        <v>0</v>
      </c>
    </row>
    <row r="213" spans="1:10" x14ac:dyDescent="0.25">
      <c r="A213" s="1">
        <v>43932</v>
      </c>
      <c r="B213">
        <v>151.49</v>
      </c>
      <c r="C213">
        <v>329791</v>
      </c>
      <c r="D213">
        <v>-1.4635098217770261E-2</v>
      </c>
      <c r="E213">
        <v>-1.4743247750753745E-2</v>
      </c>
      <c r="F213">
        <v>5.0205196161702323</v>
      </c>
      <c r="G213">
        <v>12.706214399469054</v>
      </c>
      <c r="H213">
        <v>0</v>
      </c>
    </row>
    <row r="214" spans="1:10" x14ac:dyDescent="0.25">
      <c r="A214" s="1">
        <v>43962</v>
      </c>
      <c r="B214">
        <v>157.29</v>
      </c>
      <c r="C214">
        <v>432931</v>
      </c>
      <c r="D214">
        <v>3.8286355535018697E-2</v>
      </c>
      <c r="E214">
        <v>3.7571619082318861E-2</v>
      </c>
      <c r="F214">
        <v>5.0580912352525509</v>
      </c>
      <c r="G214">
        <v>12.978333640937803</v>
      </c>
      <c r="H214">
        <v>0</v>
      </c>
    </row>
    <row r="215" spans="1:10" x14ac:dyDescent="0.25">
      <c r="A215" s="1">
        <v>43993</v>
      </c>
      <c r="B215">
        <v>157.83000000000001</v>
      </c>
      <c r="C215">
        <v>345439</v>
      </c>
      <c r="D215">
        <v>3.433148960518917E-3</v>
      </c>
      <c r="E215">
        <v>3.4272691582744844E-3</v>
      </c>
      <c r="F215">
        <v>5.0615185044108255</v>
      </c>
      <c r="G215">
        <v>12.752571350885713</v>
      </c>
      <c r="H215">
        <v>0</v>
      </c>
    </row>
    <row r="216" spans="1:10" x14ac:dyDescent="0.25">
      <c r="A216" s="1">
        <v>44085</v>
      </c>
      <c r="B216">
        <v>179.34</v>
      </c>
      <c r="C216">
        <v>1392957</v>
      </c>
      <c r="D216">
        <v>0.1362858772096559</v>
      </c>
      <c r="E216">
        <v>0.12776494111307579</v>
      </c>
      <c r="F216">
        <v>5.1892834455239019</v>
      </c>
      <c r="G216">
        <v>14.146939383656639</v>
      </c>
      <c r="H216" t="s">
        <v>216</v>
      </c>
      <c r="J216" t="s">
        <v>285</v>
      </c>
    </row>
    <row r="217" spans="1:10" x14ac:dyDescent="0.25">
      <c r="A217" s="1">
        <v>44115</v>
      </c>
      <c r="B217">
        <v>188.69</v>
      </c>
      <c r="C217">
        <v>982820</v>
      </c>
      <c r="D217">
        <v>5.2135608341697302E-2</v>
      </c>
      <c r="E217">
        <v>5.0822011275721085E-2</v>
      </c>
      <c r="F217">
        <v>5.2401054567996228</v>
      </c>
      <c r="G217">
        <v>13.798181269442452</v>
      </c>
      <c r="H217">
        <v>0</v>
      </c>
    </row>
    <row r="218" spans="1:10" x14ac:dyDescent="0.25">
      <c r="A218" s="1">
        <v>44146</v>
      </c>
      <c r="B218">
        <v>182.23</v>
      </c>
      <c r="C218">
        <v>678589</v>
      </c>
      <c r="D218">
        <v>-3.4236048545232961E-2</v>
      </c>
      <c r="E218">
        <v>-3.4835831301658911E-2</v>
      </c>
      <c r="F218">
        <v>5.205269625497964</v>
      </c>
      <c r="G218">
        <v>13.427770921357089</v>
      </c>
      <c r="H218">
        <v>0</v>
      </c>
    </row>
    <row r="219" spans="1:10" x14ac:dyDescent="0.25">
      <c r="A219" s="1">
        <v>44176</v>
      </c>
      <c r="B219">
        <v>176.63</v>
      </c>
      <c r="C219">
        <v>534297</v>
      </c>
      <c r="D219">
        <v>-3.0730395653844014E-2</v>
      </c>
      <c r="E219">
        <v>-3.1212476330611697E-2</v>
      </c>
      <c r="F219">
        <v>5.1740571491673517</v>
      </c>
      <c r="G219">
        <v>13.188707143106967</v>
      </c>
      <c r="H219">
        <v>0</v>
      </c>
    </row>
    <row r="220" spans="1:10" x14ac:dyDescent="0.25">
      <c r="A220" t="s">
        <v>180</v>
      </c>
      <c r="B220">
        <v>187.04</v>
      </c>
      <c r="C220">
        <v>533611</v>
      </c>
      <c r="D220">
        <v>5.8936760459718039E-2</v>
      </c>
      <c r="E220">
        <v>5.7265348556406089E-2</v>
      </c>
      <c r="F220">
        <v>5.2313224977237587</v>
      </c>
      <c r="G220">
        <v>13.187422388063725</v>
      </c>
      <c r="H220">
        <v>0</v>
      </c>
    </row>
    <row r="221" spans="1:10" x14ac:dyDescent="0.25">
      <c r="A221" t="s">
        <v>181</v>
      </c>
      <c r="B221">
        <v>202.4</v>
      </c>
      <c r="C221">
        <v>839077</v>
      </c>
      <c r="D221">
        <v>8.2121471343028302E-2</v>
      </c>
      <c r="E221">
        <v>7.8923439689552233E-2</v>
      </c>
      <c r="F221">
        <v>5.3102459374133106</v>
      </c>
      <c r="G221">
        <v>13.640057757161909</v>
      </c>
      <c r="H221" t="s">
        <v>216</v>
      </c>
      <c r="J221" t="s">
        <v>286</v>
      </c>
    </row>
    <row r="222" spans="1:10" x14ac:dyDescent="0.25">
      <c r="A222" t="s">
        <v>182</v>
      </c>
      <c r="B222">
        <v>210.08</v>
      </c>
      <c r="C222">
        <v>722605</v>
      </c>
      <c r="D222">
        <v>3.7944664031620584E-2</v>
      </c>
      <c r="E222">
        <v>3.7242473141175583E-2</v>
      </c>
      <c r="F222">
        <v>5.3474884105544858</v>
      </c>
      <c r="G222">
        <v>13.490618017129252</v>
      </c>
      <c r="H222">
        <v>0</v>
      </c>
    </row>
    <row r="223" spans="1:10" x14ac:dyDescent="0.25">
      <c r="A223" t="s">
        <v>183</v>
      </c>
      <c r="B223">
        <v>203.32</v>
      </c>
      <c r="C223">
        <v>1025965</v>
      </c>
      <c r="D223">
        <v>-3.2178217821782269E-2</v>
      </c>
      <c r="E223">
        <v>-3.2707317975784446E-2</v>
      </c>
      <c r="F223">
        <v>5.314781092578702</v>
      </c>
      <c r="G223">
        <v>13.84114419107056</v>
      </c>
      <c r="H223">
        <v>0</v>
      </c>
    </row>
    <row r="224" spans="1:10" x14ac:dyDescent="0.25">
      <c r="A224" t="s">
        <v>184</v>
      </c>
      <c r="B224">
        <v>205.57</v>
      </c>
      <c r="C224">
        <v>617800</v>
      </c>
      <c r="D224">
        <v>1.1066299429470785E-2</v>
      </c>
      <c r="E224">
        <v>1.1005515958879856E-2</v>
      </c>
      <c r="F224">
        <v>5.325786608537582</v>
      </c>
      <c r="G224">
        <v>13.333920059466619</v>
      </c>
      <c r="H224">
        <v>0</v>
      </c>
    </row>
    <row r="225" spans="1:8" x14ac:dyDescent="0.25">
      <c r="A225" t="s">
        <v>185</v>
      </c>
      <c r="B225">
        <v>199.65</v>
      </c>
      <c r="C225">
        <v>451017</v>
      </c>
      <c r="D225">
        <v>-2.8797976358417996E-2</v>
      </c>
      <c r="E225">
        <v>-2.922077502835118E-2</v>
      </c>
      <c r="F225">
        <v>5.2965658335092307</v>
      </c>
      <c r="G225">
        <v>13.019260311787718</v>
      </c>
      <c r="H225">
        <v>0</v>
      </c>
    </row>
    <row r="226" spans="1:8" x14ac:dyDescent="0.25">
      <c r="A226" t="s">
        <v>186</v>
      </c>
      <c r="B226">
        <v>211.29</v>
      </c>
      <c r="C226">
        <v>535551</v>
      </c>
      <c r="D226">
        <v>5.8302028549962366E-2</v>
      </c>
      <c r="E226">
        <v>5.6665763916198375E-2</v>
      </c>
      <c r="F226">
        <v>5.3532315974254283</v>
      </c>
      <c r="G226">
        <v>13.191051402430318</v>
      </c>
      <c r="H226">
        <v>0</v>
      </c>
    </row>
    <row r="227" spans="1:8" x14ac:dyDescent="0.25">
      <c r="A227" t="s">
        <v>187</v>
      </c>
      <c r="B227">
        <v>218.46</v>
      </c>
      <c r="C227">
        <v>577873</v>
      </c>
      <c r="D227">
        <v>3.3934402953287028E-2</v>
      </c>
      <c r="E227">
        <v>3.3371333989968541E-2</v>
      </c>
      <c r="F227">
        <v>5.3866029314153971</v>
      </c>
      <c r="G227">
        <v>13.267109400328449</v>
      </c>
      <c r="H227">
        <v>0</v>
      </c>
    </row>
    <row r="228" spans="1:8" x14ac:dyDescent="0.25">
      <c r="A228" t="s">
        <v>188</v>
      </c>
      <c r="B228">
        <v>217.56</v>
      </c>
      <c r="C228">
        <v>343516</v>
      </c>
      <c r="D228">
        <v>-4.1197473221642666E-3</v>
      </c>
      <c r="E228">
        <v>-4.1282568606370871E-3</v>
      </c>
      <c r="F228">
        <v>5.3824746745547598</v>
      </c>
      <c r="G228">
        <v>12.746988968890181</v>
      </c>
      <c r="H228">
        <v>0</v>
      </c>
    </row>
    <row r="229" spans="1:8" x14ac:dyDescent="0.25">
      <c r="A229" t="s">
        <v>189</v>
      </c>
      <c r="B229">
        <v>216.57</v>
      </c>
      <c r="C229">
        <v>236434</v>
      </c>
      <c r="D229">
        <v>-4.5504688361831637E-3</v>
      </c>
      <c r="E229">
        <v>-4.5608537355806902E-3</v>
      </c>
      <c r="F229">
        <v>5.3779138208191792</v>
      </c>
      <c r="G229">
        <v>12.37342437819947</v>
      </c>
      <c r="H229">
        <v>0</v>
      </c>
    </row>
    <row r="230" spans="1:8" x14ac:dyDescent="0.25">
      <c r="A230" t="s">
        <v>190</v>
      </c>
      <c r="B230">
        <v>210.98</v>
      </c>
      <c r="C230">
        <v>336850</v>
      </c>
      <c r="D230">
        <v>-2.581151590709703E-2</v>
      </c>
      <c r="E230">
        <v>-2.615047856551669E-2</v>
      </c>
      <c r="F230">
        <v>5.3517633422536628</v>
      </c>
      <c r="G230">
        <v>12.727393006388805</v>
      </c>
      <c r="H230">
        <v>0</v>
      </c>
    </row>
    <row r="231" spans="1:8" x14ac:dyDescent="0.25">
      <c r="A231" s="1">
        <v>43842</v>
      </c>
      <c r="B231">
        <v>213.09</v>
      </c>
      <c r="C231">
        <v>412546</v>
      </c>
      <c r="D231">
        <v>1.0000947957152402E-2</v>
      </c>
      <c r="E231">
        <v>9.951269424165585E-3</v>
      </c>
      <c r="F231">
        <v>5.3617146116778285</v>
      </c>
      <c r="G231">
        <v>12.930102993691035</v>
      </c>
      <c r="H231">
        <v>0</v>
      </c>
    </row>
    <row r="232" spans="1:8" x14ac:dyDescent="0.25">
      <c r="A232" s="1">
        <v>43873</v>
      </c>
      <c r="B232">
        <v>223.8</v>
      </c>
      <c r="C232">
        <v>743943</v>
      </c>
      <c r="D232">
        <v>5.026045332957909E-2</v>
      </c>
      <c r="E232">
        <v>4.9038184199996691E-2</v>
      </c>
      <c r="F232">
        <v>5.4107527958778245</v>
      </c>
      <c r="G232">
        <v>13.519719697977084</v>
      </c>
      <c r="H232">
        <v>0</v>
      </c>
    </row>
    <row r="233" spans="1:8" x14ac:dyDescent="0.25">
      <c r="A233" s="1">
        <v>43902</v>
      </c>
      <c r="B233">
        <v>237.2</v>
      </c>
      <c r="C233">
        <v>1380549</v>
      </c>
      <c r="D233">
        <v>5.9874888293118753E-2</v>
      </c>
      <c r="E233">
        <v>5.81508712457455E-2</v>
      </c>
      <c r="F233">
        <v>5.4689036671235707</v>
      </c>
      <c r="G233">
        <v>14.137991804108527</v>
      </c>
      <c r="H233">
        <v>0</v>
      </c>
    </row>
    <row r="234" spans="1:8" x14ac:dyDescent="0.25">
      <c r="A234" s="1">
        <v>43933</v>
      </c>
      <c r="B234">
        <v>232.58</v>
      </c>
      <c r="C234">
        <v>820506</v>
      </c>
      <c r="D234">
        <v>-1.9477234401348974E-2</v>
      </c>
      <c r="E234">
        <v>-1.9669415258673124E-2</v>
      </c>
      <c r="F234">
        <v>5.4492342518648975</v>
      </c>
      <c r="G234">
        <v>13.617676502099805</v>
      </c>
      <c r="H234">
        <v>0</v>
      </c>
    </row>
    <row r="235" spans="1:8" x14ac:dyDescent="0.25">
      <c r="A235" s="1">
        <v>44024</v>
      </c>
      <c r="B235">
        <v>237.99</v>
      </c>
      <c r="C235">
        <v>765350</v>
      </c>
      <c r="D235">
        <v>2.3260813483532532E-2</v>
      </c>
      <c r="E235">
        <v>2.2994404117124147E-2</v>
      </c>
      <c r="F235">
        <v>5.472228655982021</v>
      </c>
      <c r="G235">
        <v>13.548088524519853</v>
      </c>
      <c r="H235">
        <v>0</v>
      </c>
    </row>
    <row r="236" spans="1:8" x14ac:dyDescent="0.25">
      <c r="A236" s="1">
        <v>44055</v>
      </c>
      <c r="B236">
        <v>236.47</v>
      </c>
      <c r="C236">
        <v>457962</v>
      </c>
      <c r="D236">
        <v>-6.3868229757553267E-3</v>
      </c>
      <c r="E236">
        <v>-6.4073059904536742E-3</v>
      </c>
      <c r="F236">
        <v>5.4658213499915673</v>
      </c>
      <c r="G236">
        <v>13.034541490221853</v>
      </c>
      <c r="H236">
        <v>0</v>
      </c>
    </row>
    <row r="237" spans="1:8" x14ac:dyDescent="0.25">
      <c r="A237" s="1">
        <v>44086</v>
      </c>
      <c r="B237">
        <v>231.96</v>
      </c>
      <c r="C237">
        <v>533279</v>
      </c>
      <c r="D237">
        <v>-1.9072186746733163E-2</v>
      </c>
      <c r="E237">
        <v>-1.9256406983327746E-2</v>
      </c>
      <c r="F237">
        <v>5.4465649430082399</v>
      </c>
      <c r="G237">
        <v>13.18680001835229</v>
      </c>
      <c r="H237">
        <v>0</v>
      </c>
    </row>
    <row r="238" spans="1:8" x14ac:dyDescent="0.25">
      <c r="A238" s="1">
        <v>44116</v>
      </c>
      <c r="B238">
        <v>234.43</v>
      </c>
      <c r="C238">
        <v>435904</v>
      </c>
      <c r="D238">
        <v>1.0648387653043623E-2</v>
      </c>
      <c r="E238">
        <v>1.0592092853186711E-2</v>
      </c>
      <c r="F238">
        <v>5.4571570358614263</v>
      </c>
      <c r="G238">
        <v>12.985177314600991</v>
      </c>
      <c r="H238">
        <v>0</v>
      </c>
    </row>
    <row r="239" spans="1:8" x14ac:dyDescent="0.25">
      <c r="A239" s="1">
        <v>44147</v>
      </c>
      <c r="B239">
        <v>230.32</v>
      </c>
      <c r="C239">
        <v>501656</v>
      </c>
      <c r="D239">
        <v>-1.7531885850787073E-2</v>
      </c>
      <c r="E239">
        <v>-1.7687389557506098E-2</v>
      </c>
      <c r="F239">
        <v>5.4394696463039205</v>
      </c>
      <c r="G239">
        <v>13.125669904812483</v>
      </c>
      <c r="H239">
        <v>0</v>
      </c>
    </row>
    <row r="240" spans="1:8" x14ac:dyDescent="0.25">
      <c r="A240" t="s">
        <v>191</v>
      </c>
      <c r="B240">
        <v>228.8</v>
      </c>
      <c r="C240">
        <v>416300</v>
      </c>
      <c r="D240">
        <v>-6.5995137200416023E-3</v>
      </c>
      <c r="E240">
        <v>-6.621386798277556E-3</v>
      </c>
      <c r="F240">
        <v>5.4328482595056427</v>
      </c>
      <c r="G240">
        <v>12.939161433183067</v>
      </c>
      <c r="H240">
        <v>0</v>
      </c>
    </row>
    <row r="241" spans="1:8" x14ac:dyDescent="0.25">
      <c r="A241" t="s">
        <v>192</v>
      </c>
      <c r="B241">
        <v>229.4</v>
      </c>
      <c r="C241">
        <v>469853</v>
      </c>
      <c r="D241">
        <v>2.6223776223775973E-3</v>
      </c>
      <c r="E241">
        <v>2.6189451896273517E-3</v>
      </c>
      <c r="F241">
        <v>5.4354672046952706</v>
      </c>
      <c r="G241">
        <v>13.060175158807322</v>
      </c>
      <c r="H241">
        <v>0</v>
      </c>
    </row>
    <row r="242" spans="1:8" x14ac:dyDescent="0.25">
      <c r="A242" t="s">
        <v>193</v>
      </c>
      <c r="B242">
        <v>225.9</v>
      </c>
      <c r="C242">
        <v>525845</v>
      </c>
      <c r="D242">
        <v>-1.5257192676547515E-2</v>
      </c>
      <c r="E242">
        <v>-1.5374781221312674E-2</v>
      </c>
      <c r="F242">
        <v>5.4200924234739576</v>
      </c>
      <c r="G242">
        <v>13.172761771488021</v>
      </c>
      <c r="H242">
        <v>0</v>
      </c>
    </row>
    <row r="243" spans="1:8" x14ac:dyDescent="0.25">
      <c r="A243" t="s">
        <v>194</v>
      </c>
      <c r="B243">
        <v>221.2</v>
      </c>
      <c r="C243">
        <v>504032</v>
      </c>
      <c r="D243">
        <v>-2.0805666223992991E-2</v>
      </c>
      <c r="E243">
        <v>-2.1025153825777982E-2</v>
      </c>
      <c r="F243">
        <v>5.3990672696481798</v>
      </c>
      <c r="G243">
        <v>13.130395037101461</v>
      </c>
      <c r="H243">
        <v>0</v>
      </c>
    </row>
    <row r="244" spans="1:8" x14ac:dyDescent="0.25">
      <c r="A244" t="s">
        <v>195</v>
      </c>
      <c r="B244">
        <v>220.19</v>
      </c>
      <c r="C244">
        <v>454797</v>
      </c>
      <c r="D244">
        <v>-4.5660036166364874E-3</v>
      </c>
      <c r="E244">
        <v>-4.5764596514855814E-3</v>
      </c>
      <c r="F244">
        <v>5.3944908099966939</v>
      </c>
      <c r="G244">
        <v>13.027606444530694</v>
      </c>
      <c r="H244">
        <v>0</v>
      </c>
    </row>
    <row r="245" spans="1:8" x14ac:dyDescent="0.25">
      <c r="A245" t="s">
        <v>196</v>
      </c>
      <c r="B245">
        <v>219.25</v>
      </c>
      <c r="C245">
        <v>459189</v>
      </c>
      <c r="D245">
        <v>-4.2690403742222521E-3</v>
      </c>
      <c r="E245">
        <v>-4.2781787444017109E-3</v>
      </c>
      <c r="F245">
        <v>5.3902126312522922</v>
      </c>
      <c r="G245">
        <v>13.037217168996742</v>
      </c>
      <c r="H245">
        <v>0</v>
      </c>
    </row>
    <row r="246" spans="1:8" x14ac:dyDescent="0.25">
      <c r="A246" t="s">
        <v>197</v>
      </c>
      <c r="B246">
        <v>218.82</v>
      </c>
      <c r="C246">
        <v>291092</v>
      </c>
      <c r="D246">
        <v>-1.9612314709236342E-3</v>
      </c>
      <c r="E246">
        <v>-1.9631572036486033E-3</v>
      </c>
      <c r="F246">
        <v>5.388249474048644</v>
      </c>
      <c r="G246">
        <v>12.581394647391118</v>
      </c>
      <c r="H246">
        <v>0</v>
      </c>
    </row>
    <row r="247" spans="1:8" x14ac:dyDescent="0.25">
      <c r="A247" t="s">
        <v>198</v>
      </c>
      <c r="B247">
        <v>219.57</v>
      </c>
      <c r="C247">
        <v>351640</v>
      </c>
      <c r="D247">
        <v>3.4274746366876885E-3</v>
      </c>
      <c r="E247">
        <v>3.4216142326016961E-3</v>
      </c>
      <c r="F247">
        <v>5.3916710882812451</v>
      </c>
      <c r="G247">
        <v>12.770363203965115</v>
      </c>
      <c r="H247">
        <v>0</v>
      </c>
    </row>
    <row r="248" spans="1:8" x14ac:dyDescent="0.25">
      <c r="A248" t="s">
        <v>199</v>
      </c>
      <c r="B248">
        <v>217.11</v>
      </c>
      <c r="C248">
        <v>203276</v>
      </c>
      <c r="D248">
        <v>-1.1203716354693171E-2</v>
      </c>
      <c r="E248">
        <v>-1.1266950735099356E-2</v>
      </c>
      <c r="F248">
        <v>5.3804041375461464</v>
      </c>
      <c r="G248">
        <v>12.22231994050804</v>
      </c>
      <c r="H248">
        <v>0</v>
      </c>
    </row>
    <row r="249" spans="1:8" x14ac:dyDescent="0.25">
      <c r="A249" t="s">
        <v>200</v>
      </c>
      <c r="B249">
        <v>216.03</v>
      </c>
      <c r="C249">
        <v>187347</v>
      </c>
      <c r="D249">
        <v>-4.9744369213763177E-3</v>
      </c>
      <c r="E249">
        <v>-4.9868506172609578E-3</v>
      </c>
      <c r="F249">
        <v>5.3754172869288848</v>
      </c>
      <c r="G249">
        <v>12.140717791283379</v>
      </c>
      <c r="H249">
        <v>0</v>
      </c>
    </row>
    <row r="250" spans="1:8" x14ac:dyDescent="0.25">
      <c r="A250" t="s">
        <v>201</v>
      </c>
      <c r="B250">
        <v>216.18</v>
      </c>
      <c r="C250">
        <v>364059</v>
      </c>
      <c r="D250">
        <v>6.9434800722124553E-4</v>
      </c>
      <c r="E250">
        <v>6.9410705917174965E-4</v>
      </c>
      <c r="F250">
        <v>5.3761113939880572</v>
      </c>
      <c r="G250">
        <v>12.805071221396139</v>
      </c>
      <c r="H250">
        <v>0</v>
      </c>
    </row>
    <row r="251" spans="1:8" x14ac:dyDescent="0.25">
      <c r="A251" t="s">
        <v>202</v>
      </c>
      <c r="B251">
        <v>216.63</v>
      </c>
      <c r="C251">
        <v>237222</v>
      </c>
      <c r="D251">
        <v>2.0815986677768E-3</v>
      </c>
      <c r="E251">
        <v>2.0794351431431546E-3</v>
      </c>
      <c r="F251">
        <v>5.3781908291312002</v>
      </c>
      <c r="G251">
        <v>12.376751690540054</v>
      </c>
      <c r="H251">
        <v>0</v>
      </c>
    </row>
    <row r="252" spans="1:8" x14ac:dyDescent="0.25">
      <c r="A252" t="s">
        <v>274</v>
      </c>
      <c r="B252">
        <v>214.07</v>
      </c>
      <c r="C252">
        <v>263248</v>
      </c>
      <c r="D252">
        <v>-1.1817384480450549E-2</v>
      </c>
      <c r="E252">
        <v>-1.1887764792068893E-2</v>
      </c>
      <c r="F252">
        <v>5.3663030643391307</v>
      </c>
      <c r="G252">
        <v>12.480851832626431</v>
      </c>
      <c r="H252">
        <v>0</v>
      </c>
    </row>
    <row r="253" spans="1:8" x14ac:dyDescent="0.25">
      <c r="A253" s="1">
        <v>44287</v>
      </c>
      <c r="B253">
        <v>202.62</v>
      </c>
      <c r="C253">
        <v>575816</v>
      </c>
      <c r="D253">
        <v>-5.3487177091605498E-2</v>
      </c>
      <c r="E253">
        <v>-5.4970760713599763E-2</v>
      </c>
      <c r="F253">
        <v>5.3113323036255311</v>
      </c>
      <c r="G253">
        <v>13.263543444200339</v>
      </c>
      <c r="H253">
        <v>0</v>
      </c>
    </row>
    <row r="254" spans="1:8" x14ac:dyDescent="0.25">
      <c r="A254" s="1">
        <v>44317</v>
      </c>
      <c r="B254">
        <v>211.59</v>
      </c>
      <c r="C254">
        <v>502666</v>
      </c>
      <c r="D254">
        <v>4.4270062185371627E-2</v>
      </c>
      <c r="E254">
        <v>4.3318136262666118E-2</v>
      </c>
      <c r="F254">
        <v>5.3546504398881973</v>
      </c>
      <c r="G254">
        <v>13.127681212621102</v>
      </c>
      <c r="H254">
        <v>0</v>
      </c>
    </row>
    <row r="255" spans="1:8" x14ac:dyDescent="0.25">
      <c r="A255" s="1">
        <v>44348</v>
      </c>
      <c r="B255">
        <v>211</v>
      </c>
      <c r="C255">
        <v>416423</v>
      </c>
      <c r="D255">
        <v>-2.7884115506404054E-3</v>
      </c>
      <c r="E255">
        <v>-2.7923064121309973E-3</v>
      </c>
      <c r="F255">
        <v>5.3518581334760666</v>
      </c>
      <c r="G255">
        <v>12.93945684954816</v>
      </c>
      <c r="H255">
        <v>0</v>
      </c>
    </row>
    <row r="256" spans="1:8" x14ac:dyDescent="0.25">
      <c r="A256" s="1">
        <v>44378</v>
      </c>
      <c r="B256">
        <v>212.81</v>
      </c>
      <c r="C256">
        <v>484243</v>
      </c>
      <c r="D256">
        <v>8.578199052132713E-3</v>
      </c>
      <c r="E256">
        <v>8.5416153685138243E-3</v>
      </c>
      <c r="F256">
        <v>5.3603997488445803</v>
      </c>
      <c r="G256">
        <v>13.090342125821449</v>
      </c>
      <c r="H256">
        <v>0</v>
      </c>
    </row>
    <row r="257" spans="1:8" x14ac:dyDescent="0.25">
      <c r="A257" s="1">
        <v>44409</v>
      </c>
      <c r="B257">
        <v>209.86</v>
      </c>
      <c r="C257">
        <v>437171</v>
      </c>
      <c r="D257">
        <v>-1.3862130538978378E-2</v>
      </c>
      <c r="E257">
        <v>-1.3959107114815222E-2</v>
      </c>
      <c r="F257">
        <v>5.3464406417297647</v>
      </c>
      <c r="G257">
        <v>12.988079701885972</v>
      </c>
      <c r="H257">
        <v>0</v>
      </c>
    </row>
    <row r="258" spans="1:8" x14ac:dyDescent="0.25">
      <c r="A258" s="1">
        <v>44501</v>
      </c>
      <c r="B258">
        <v>206.73</v>
      </c>
      <c r="C258">
        <v>541389</v>
      </c>
      <c r="D258">
        <v>-1.4914705041456321E-2</v>
      </c>
      <c r="E258">
        <v>-1.5027047692538788E-2</v>
      </c>
      <c r="F258">
        <v>5.331413594037226</v>
      </c>
      <c r="G258">
        <v>13.201893338261065</v>
      </c>
      <c r="H258">
        <v>0</v>
      </c>
    </row>
    <row r="259" spans="1:8" x14ac:dyDescent="0.25">
      <c r="A259" s="1">
        <v>44531</v>
      </c>
      <c r="B259">
        <v>208.38</v>
      </c>
      <c r="C259">
        <v>455313</v>
      </c>
      <c r="D259">
        <v>7.9814250471629943E-3</v>
      </c>
      <c r="E259">
        <v>7.9497419468114571E-3</v>
      </c>
      <c r="F259">
        <v>5.3393633359840376</v>
      </c>
      <c r="G259">
        <v>13.028740373517936</v>
      </c>
      <c r="H259">
        <v>0</v>
      </c>
    </row>
    <row r="260" spans="1:8" x14ac:dyDescent="0.25">
      <c r="A260" t="s">
        <v>6</v>
      </c>
      <c r="B260">
        <v>207.21</v>
      </c>
      <c r="C260">
        <v>286754</v>
      </c>
      <c r="D260">
        <v>-5.6147422977252497E-3</v>
      </c>
      <c r="E260">
        <v>-5.6305642150464071E-3</v>
      </c>
      <c r="F260">
        <v>5.3337327717689913</v>
      </c>
      <c r="G260">
        <v>12.566379984327629</v>
      </c>
      <c r="H260">
        <v>0</v>
      </c>
    </row>
    <row r="261" spans="1:8" x14ac:dyDescent="0.25">
      <c r="A261" t="s">
        <v>7</v>
      </c>
      <c r="B261">
        <v>209.94</v>
      </c>
      <c r="C261">
        <v>440834</v>
      </c>
      <c r="D261">
        <v>1.317503981468071E-2</v>
      </c>
      <c r="E261">
        <v>1.3089003838660273E-2</v>
      </c>
      <c r="F261">
        <v>5.3468217756076513</v>
      </c>
      <c r="G261">
        <v>12.996423666332673</v>
      </c>
      <c r="H261">
        <v>0</v>
      </c>
    </row>
    <row r="262" spans="1:8" x14ac:dyDescent="0.25">
      <c r="A262" t="s">
        <v>8</v>
      </c>
      <c r="B262">
        <v>204.29</v>
      </c>
      <c r="C262">
        <v>363862</v>
      </c>
      <c r="D262">
        <v>-2.6912451176526655E-2</v>
      </c>
      <c r="E262">
        <v>-2.7281222608089566E-2</v>
      </c>
      <c r="F262">
        <v>5.3195405529995616</v>
      </c>
      <c r="G262">
        <v>12.804529953855267</v>
      </c>
      <c r="H262">
        <v>0</v>
      </c>
    </row>
    <row r="263" spans="1:8" x14ac:dyDescent="0.25">
      <c r="A263" t="s">
        <v>9</v>
      </c>
      <c r="B263">
        <v>210.7</v>
      </c>
      <c r="C263">
        <v>433010</v>
      </c>
      <c r="D263">
        <v>3.1376964119633838E-2</v>
      </c>
      <c r="E263">
        <v>3.0894767810581158E-2</v>
      </c>
      <c r="F263">
        <v>5.3504353208101429</v>
      </c>
      <c r="G263">
        <v>12.97851610140617</v>
      </c>
      <c r="H263">
        <v>0</v>
      </c>
    </row>
    <row r="264" spans="1:8" x14ac:dyDescent="0.25">
      <c r="A264" t="s">
        <v>10</v>
      </c>
      <c r="B264">
        <v>211.46</v>
      </c>
      <c r="C264">
        <v>362864</v>
      </c>
      <c r="D264">
        <v>3.6070242050309414E-3</v>
      </c>
      <c r="E264">
        <v>3.6005344942372703E-3</v>
      </c>
      <c r="F264">
        <v>5.3540358553043808</v>
      </c>
      <c r="G264">
        <v>12.801783387398643</v>
      </c>
      <c r="H264">
        <v>0</v>
      </c>
    </row>
    <row r="265" spans="1:8" x14ac:dyDescent="0.25">
      <c r="A265" t="s">
        <v>11</v>
      </c>
      <c r="B265">
        <v>207.38</v>
      </c>
      <c r="C265">
        <v>385064</v>
      </c>
      <c r="D265">
        <v>-1.9294429206469368E-2</v>
      </c>
      <c r="E265">
        <v>-1.9482996174248458E-2</v>
      </c>
      <c r="F265">
        <v>5.3345528591301319</v>
      </c>
      <c r="G265">
        <v>12.861164833220853</v>
      </c>
      <c r="H265">
        <v>0</v>
      </c>
    </row>
    <row r="266" spans="1:8" x14ac:dyDescent="0.25">
      <c r="A266" t="s">
        <v>12</v>
      </c>
      <c r="B266">
        <v>205.79</v>
      </c>
      <c r="C266">
        <v>381819</v>
      </c>
      <c r="D266">
        <v>-7.6670845790336745E-3</v>
      </c>
      <c r="E266">
        <v>-7.6966277756745699E-3</v>
      </c>
      <c r="F266">
        <v>5.3268562313544576</v>
      </c>
      <c r="G266">
        <v>12.852701953310072</v>
      </c>
      <c r="H266">
        <v>0</v>
      </c>
    </row>
    <row r="267" spans="1:8" x14ac:dyDescent="0.25">
      <c r="A267" t="s">
        <v>13</v>
      </c>
      <c r="B267">
        <v>203.36</v>
      </c>
      <c r="C267">
        <v>361556</v>
      </c>
      <c r="D267">
        <v>-1.1808153943340194E-2</v>
      </c>
      <c r="E267">
        <v>-1.1878423913313525E-2</v>
      </c>
      <c r="F267">
        <v>5.314977807441144</v>
      </c>
      <c r="G267">
        <v>12.798172218680445</v>
      </c>
      <c r="H267">
        <v>0</v>
      </c>
    </row>
    <row r="268" spans="1:8" x14ac:dyDescent="0.25">
      <c r="A268" t="s">
        <v>14</v>
      </c>
      <c r="B268">
        <v>202</v>
      </c>
      <c r="C268">
        <v>294044</v>
      </c>
      <c r="D268">
        <v>-6.687647521636573E-3</v>
      </c>
      <c r="E268">
        <v>-6.7101100399391831E-3</v>
      </c>
      <c r="F268">
        <v>5.3082676974012051</v>
      </c>
      <c r="G268">
        <v>12.591484694986844</v>
      </c>
      <c r="H268">
        <v>0</v>
      </c>
    </row>
    <row r="269" spans="1:8" x14ac:dyDescent="0.25">
      <c r="A269" t="s">
        <v>15</v>
      </c>
      <c r="B269">
        <v>194.07</v>
      </c>
      <c r="C269">
        <v>644232</v>
      </c>
      <c r="D269">
        <v>-3.9257425742574292E-2</v>
      </c>
      <c r="E269">
        <v>-4.0048778677201045E-2</v>
      </c>
      <c r="F269">
        <v>5.2682189187240036</v>
      </c>
      <c r="G269">
        <v>13.375814188659804</v>
      </c>
      <c r="H269">
        <v>0</v>
      </c>
    </row>
    <row r="270" spans="1:8" x14ac:dyDescent="0.25">
      <c r="A270" t="s">
        <v>16</v>
      </c>
      <c r="B270">
        <v>197.22</v>
      </c>
      <c r="C270">
        <v>368493</v>
      </c>
      <c r="D270">
        <v>1.6231256763023682E-2</v>
      </c>
      <c r="E270">
        <v>1.6100938180179252E-2</v>
      </c>
      <c r="F270">
        <v>5.2843198569041832</v>
      </c>
      <c r="G270">
        <v>12.81717699450166</v>
      </c>
      <c r="H270">
        <v>0</v>
      </c>
    </row>
    <row r="271" spans="1:8" x14ac:dyDescent="0.25">
      <c r="A271" t="s">
        <v>17</v>
      </c>
      <c r="B271">
        <v>194.2</v>
      </c>
      <c r="C271">
        <v>446903</v>
      </c>
      <c r="D271">
        <v>-1.5312848595477184E-2</v>
      </c>
      <c r="E271">
        <v>-1.5431301046958586E-2</v>
      </c>
      <c r="F271">
        <v>5.2688885558572247</v>
      </c>
      <c r="G271">
        <v>13.010096847810177</v>
      </c>
      <c r="H271">
        <v>0</v>
      </c>
    </row>
    <row r="272" spans="1:8" x14ac:dyDescent="0.25">
      <c r="A272" s="1">
        <v>44198</v>
      </c>
      <c r="B272">
        <v>195.68</v>
      </c>
      <c r="C272">
        <v>332544</v>
      </c>
      <c r="D272">
        <v>7.6210092687951508E-3</v>
      </c>
      <c r="E272">
        <v>7.5921160816377958E-3</v>
      </c>
      <c r="F272">
        <v>5.2764806719388622</v>
      </c>
      <c r="G272">
        <v>12.714527461150162</v>
      </c>
      <c r="H272">
        <v>0</v>
      </c>
    </row>
    <row r="273" spans="1:10" x14ac:dyDescent="0.25">
      <c r="A273" s="1">
        <v>44229</v>
      </c>
      <c r="B273">
        <v>201.03</v>
      </c>
      <c r="C273">
        <v>410697</v>
      </c>
      <c r="D273">
        <v>2.7340556009811907E-2</v>
      </c>
      <c r="E273">
        <v>2.697347871432677E-2</v>
      </c>
      <c r="F273">
        <v>5.3034541506531889</v>
      </c>
      <c r="G273">
        <v>12.925610995316072</v>
      </c>
      <c r="H273">
        <v>0</v>
      </c>
    </row>
    <row r="274" spans="1:10" x14ac:dyDescent="0.25">
      <c r="A274" s="1">
        <v>44257</v>
      </c>
      <c r="B274">
        <v>207.41</v>
      </c>
      <c r="C274">
        <v>534985</v>
      </c>
      <c r="D274">
        <v>3.1736556732825924E-2</v>
      </c>
      <c r="E274">
        <v>3.1243359987598019E-2</v>
      </c>
      <c r="F274">
        <v>5.3346975106407868</v>
      </c>
      <c r="G274">
        <v>13.189993988101911</v>
      </c>
      <c r="H274">
        <v>0</v>
      </c>
    </row>
    <row r="275" spans="1:10" x14ac:dyDescent="0.25">
      <c r="A275" s="1">
        <v>44288</v>
      </c>
      <c r="B275">
        <v>210.65</v>
      </c>
      <c r="C275">
        <v>567266</v>
      </c>
      <c r="D275">
        <v>1.562123330601229E-2</v>
      </c>
      <c r="E275">
        <v>1.5500477784238508E-2</v>
      </c>
      <c r="F275">
        <v>5.3501979884250259</v>
      </c>
      <c r="G275">
        <v>13.248583608502562</v>
      </c>
      <c r="H275">
        <v>0</v>
      </c>
    </row>
    <row r="276" spans="1:10" x14ac:dyDescent="0.25">
      <c r="A276" s="1">
        <v>44318</v>
      </c>
      <c r="B276">
        <v>207.92</v>
      </c>
      <c r="C276">
        <v>366140</v>
      </c>
      <c r="D276">
        <v>-1.2959886066935761E-2</v>
      </c>
      <c r="E276">
        <v>-1.3044598091790814E-2</v>
      </c>
      <c r="F276">
        <v>5.3371533903332349</v>
      </c>
      <c r="G276">
        <v>12.810771052905006</v>
      </c>
      <c r="H276">
        <v>0</v>
      </c>
    </row>
    <row r="277" spans="1:10" x14ac:dyDescent="0.25">
      <c r="A277" s="1">
        <v>44410</v>
      </c>
      <c r="B277">
        <v>211.94</v>
      </c>
      <c r="C277">
        <v>481712</v>
      </c>
      <c r="D277">
        <v>1.9334359368988124E-2</v>
      </c>
      <c r="E277">
        <v>1.914982541345514E-2</v>
      </c>
      <c r="F277">
        <v>5.3563032157466903</v>
      </c>
      <c r="G277">
        <v>13.085101704078831</v>
      </c>
      <c r="H277">
        <v>0</v>
      </c>
    </row>
    <row r="278" spans="1:10" x14ac:dyDescent="0.25">
      <c r="A278" s="1">
        <v>44441</v>
      </c>
      <c r="B278">
        <v>215.15</v>
      </c>
      <c r="C278">
        <v>566362</v>
      </c>
      <c r="D278">
        <v>1.5145795979994376E-2</v>
      </c>
      <c r="E278">
        <v>1.5032243537918684E-2</v>
      </c>
      <c r="F278">
        <v>5.3713354592846088</v>
      </c>
      <c r="G278">
        <v>13.246988728715506</v>
      </c>
      <c r="H278">
        <v>0</v>
      </c>
    </row>
    <row r="279" spans="1:10" x14ac:dyDescent="0.25">
      <c r="A279" s="1">
        <v>44471</v>
      </c>
      <c r="B279">
        <v>211.9</v>
      </c>
      <c r="C279">
        <v>425525</v>
      </c>
      <c r="D279">
        <v>-1.5105740181268881E-2</v>
      </c>
      <c r="E279">
        <v>-1.5220994010355243E-2</v>
      </c>
      <c r="F279">
        <v>5.3561144652742536</v>
      </c>
      <c r="G279">
        <v>12.961078979676174</v>
      </c>
      <c r="H279">
        <v>0</v>
      </c>
    </row>
    <row r="280" spans="1:10" x14ac:dyDescent="0.25">
      <c r="A280" s="1">
        <v>44502</v>
      </c>
      <c r="B280">
        <v>210.53</v>
      </c>
      <c r="C280">
        <v>294068</v>
      </c>
      <c r="D280">
        <v>-6.4653138272770388E-3</v>
      </c>
      <c r="E280">
        <v>-6.4863044917893688E-3</v>
      </c>
      <c r="F280">
        <v>5.3496281607824638</v>
      </c>
      <c r="G280">
        <v>12.591566312093835</v>
      </c>
      <c r="H280">
        <v>0</v>
      </c>
    </row>
    <row r="281" spans="1:10" x14ac:dyDescent="0.25">
      <c r="A281" s="1">
        <v>44532</v>
      </c>
      <c r="B281">
        <v>210.97</v>
      </c>
      <c r="C281">
        <v>239497</v>
      </c>
      <c r="D281">
        <v>2.0899634256400404E-3</v>
      </c>
      <c r="E281">
        <v>2.0877824902678132E-3</v>
      </c>
      <c r="F281">
        <v>5.3517159432727315</v>
      </c>
      <c r="G281">
        <v>12.386296169658621</v>
      </c>
      <c r="H281">
        <v>0</v>
      </c>
    </row>
    <row r="282" spans="1:10" x14ac:dyDescent="0.25">
      <c r="A282" t="s">
        <v>18</v>
      </c>
      <c r="B282">
        <v>217.17</v>
      </c>
      <c r="C282">
        <v>357801</v>
      </c>
      <c r="D282">
        <v>2.9388064653742184E-2</v>
      </c>
      <c r="E282">
        <v>2.8964513700427699E-2</v>
      </c>
      <c r="F282">
        <v>5.3806804569731597</v>
      </c>
      <c r="G282">
        <v>12.787732244910313</v>
      </c>
      <c r="H282">
        <v>0</v>
      </c>
    </row>
    <row r="283" spans="1:10" x14ac:dyDescent="0.25">
      <c r="A283" t="s">
        <v>19</v>
      </c>
      <c r="B283">
        <v>215.48</v>
      </c>
      <c r="C283">
        <v>347059</v>
      </c>
      <c r="D283">
        <v>-7.781921996592521E-3</v>
      </c>
      <c r="E283">
        <v>-7.8123591608267673E-3</v>
      </c>
      <c r="F283">
        <v>5.3728680978123329</v>
      </c>
      <c r="G283">
        <v>12.757250073294179</v>
      </c>
      <c r="H283">
        <v>0</v>
      </c>
    </row>
    <row r="284" spans="1:10" x14ac:dyDescent="0.25">
      <c r="A284" t="s">
        <v>20</v>
      </c>
      <c r="B284">
        <v>208.46</v>
      </c>
      <c r="C284">
        <v>373508</v>
      </c>
      <c r="D284">
        <v>-3.257842955262661E-2</v>
      </c>
      <c r="E284">
        <v>-3.3120921501156649E-2</v>
      </c>
      <c r="F284">
        <v>5.3397471763111763</v>
      </c>
      <c r="G284">
        <v>12.830694702334997</v>
      </c>
      <c r="H284">
        <v>0</v>
      </c>
    </row>
    <row r="285" spans="1:10" x14ac:dyDescent="0.25">
      <c r="A285" t="s">
        <v>21</v>
      </c>
      <c r="B285">
        <v>217.47</v>
      </c>
      <c r="C285">
        <v>584333</v>
      </c>
      <c r="D285">
        <v>4.3221721193514299E-2</v>
      </c>
      <c r="E285">
        <v>4.2313733669719716E-2</v>
      </c>
      <c r="F285">
        <v>5.382060909980896</v>
      </c>
      <c r="G285">
        <v>13.278226304784443</v>
      </c>
      <c r="H285">
        <v>0</v>
      </c>
    </row>
    <row r="286" spans="1:10" x14ac:dyDescent="0.25">
      <c r="A286" t="s">
        <v>22</v>
      </c>
      <c r="B286">
        <v>212.88</v>
      </c>
      <c r="C286">
        <v>802162</v>
      </c>
      <c r="D286">
        <v>-2.1106359497861788E-2</v>
      </c>
      <c r="E286">
        <v>-2.1332283311462343E-2</v>
      </c>
      <c r="F286">
        <v>5.3607286266694336</v>
      </c>
      <c r="G286">
        <v>13.595065861462874</v>
      </c>
      <c r="H286">
        <v>0</v>
      </c>
    </row>
    <row r="287" spans="1:10" x14ac:dyDescent="0.25">
      <c r="A287" t="s">
        <v>275</v>
      </c>
      <c r="B287">
        <v>211.97</v>
      </c>
      <c r="C287">
        <v>714151</v>
      </c>
      <c r="D287">
        <v>-4.2747087561067106E-3</v>
      </c>
      <c r="E287">
        <v>-4.2838714447881419E-3</v>
      </c>
      <c r="F287">
        <v>5.3564447552246452</v>
      </c>
      <c r="G287">
        <v>13.478849703555845</v>
      </c>
      <c r="H287">
        <v>0</v>
      </c>
    </row>
    <row r="288" spans="1:10" x14ac:dyDescent="0.25">
      <c r="A288" t="s">
        <v>23</v>
      </c>
      <c r="B288">
        <v>229.55</v>
      </c>
      <c r="C288">
        <v>1220684</v>
      </c>
      <c r="D288">
        <v>8.2936264565740492E-2</v>
      </c>
      <c r="E288">
        <v>7.967611547058559E-2</v>
      </c>
      <c r="F288">
        <v>5.4361208706952313</v>
      </c>
      <c r="G288">
        <v>14.014921915338435</v>
      </c>
      <c r="H288" t="s">
        <v>216</v>
      </c>
      <c r="J288" t="s">
        <v>284</v>
      </c>
    </row>
    <row r="289" spans="1:8" x14ac:dyDescent="0.25">
      <c r="A289" t="s">
        <v>24</v>
      </c>
      <c r="B289">
        <v>216.5</v>
      </c>
      <c r="C289">
        <v>762121</v>
      </c>
      <c r="D289">
        <v>-5.6850359398823831E-2</v>
      </c>
      <c r="E289">
        <v>-5.8530323252686617E-2</v>
      </c>
      <c r="F289">
        <v>5.3775905474425443</v>
      </c>
      <c r="G289">
        <v>13.543860614713484</v>
      </c>
      <c r="H289">
        <v>0</v>
      </c>
    </row>
    <row r="290" spans="1:8" x14ac:dyDescent="0.25">
      <c r="A290" t="s">
        <v>25</v>
      </c>
      <c r="B290">
        <v>212</v>
      </c>
      <c r="C290">
        <v>496110</v>
      </c>
      <c r="D290">
        <v>-2.0785219399538105E-2</v>
      </c>
      <c r="E290">
        <v>-2.1004272770532125E-2</v>
      </c>
      <c r="F290">
        <v>5.3565862746720123</v>
      </c>
      <c r="G290">
        <v>13.114552955312352</v>
      </c>
      <c r="H290">
        <v>0</v>
      </c>
    </row>
    <row r="291" spans="1:8" x14ac:dyDescent="0.25">
      <c r="A291" s="1">
        <v>44199</v>
      </c>
      <c r="B291">
        <v>224.37</v>
      </c>
      <c r="C291">
        <v>578514</v>
      </c>
      <c r="D291">
        <v>5.8349056603773604E-2</v>
      </c>
      <c r="E291">
        <v>5.6710200199673509E-2</v>
      </c>
      <c r="F291">
        <v>5.4132964748716859</v>
      </c>
      <c r="G291">
        <v>13.268218025841623</v>
      </c>
      <c r="H291">
        <v>0</v>
      </c>
    </row>
    <row r="292" spans="1:8" x14ac:dyDescent="0.25">
      <c r="A292" s="1">
        <v>44230</v>
      </c>
      <c r="B292">
        <v>223.09</v>
      </c>
      <c r="C292">
        <v>390542</v>
      </c>
      <c r="D292">
        <v>-5.7048625038998131E-3</v>
      </c>
      <c r="E292">
        <v>-5.7211973871275287E-3</v>
      </c>
      <c r="F292">
        <v>5.4075752774845585</v>
      </c>
      <c r="G292">
        <v>12.87529079689573</v>
      </c>
      <c r="H292">
        <v>0</v>
      </c>
    </row>
    <row r="293" spans="1:8" x14ac:dyDescent="0.25">
      <c r="A293" s="1">
        <v>44258</v>
      </c>
      <c r="B293">
        <v>228.48</v>
      </c>
      <c r="C293">
        <v>1046654</v>
      </c>
      <c r="D293">
        <v>2.4160652651396237E-2</v>
      </c>
      <c r="E293">
        <v>2.3873401666661142E-2</v>
      </c>
      <c r="F293">
        <v>5.4314486791512193</v>
      </c>
      <c r="G293">
        <v>13.861108967232269</v>
      </c>
      <c r="H293">
        <v>0</v>
      </c>
    </row>
    <row r="294" spans="1:8" x14ac:dyDescent="0.25">
      <c r="A294" s="1">
        <v>44289</v>
      </c>
      <c r="B294">
        <v>224.7</v>
      </c>
      <c r="C294">
        <v>892105</v>
      </c>
      <c r="D294">
        <v>-1.6544117647058831E-2</v>
      </c>
      <c r="E294">
        <v>-1.6682499959936134E-2</v>
      </c>
      <c r="F294">
        <v>5.4147661791912833</v>
      </c>
      <c r="G294">
        <v>13.701339117638998</v>
      </c>
      <c r="H294">
        <v>0</v>
      </c>
    </row>
    <row r="295" spans="1:8" x14ac:dyDescent="0.25">
      <c r="A295" s="1">
        <v>44319</v>
      </c>
      <c r="B295">
        <v>223.13</v>
      </c>
      <c r="C295">
        <v>578678</v>
      </c>
      <c r="D295">
        <v>-6.987093902981723E-3</v>
      </c>
      <c r="E295">
        <v>-7.0116179448715373E-3</v>
      </c>
      <c r="F295">
        <v>5.4077545612464117</v>
      </c>
      <c r="G295">
        <v>13.268501470595991</v>
      </c>
      <c r="H295">
        <v>0</v>
      </c>
    </row>
    <row r="296" spans="1:8" x14ac:dyDescent="0.25">
      <c r="A296" s="1">
        <v>44411</v>
      </c>
      <c r="B296">
        <v>223.9</v>
      </c>
      <c r="C296">
        <v>406937</v>
      </c>
      <c r="D296">
        <v>3.450903060995878E-3</v>
      </c>
      <c r="E296">
        <v>3.4449623582973625E-3</v>
      </c>
      <c r="F296">
        <v>5.4111995236047088</v>
      </c>
      <c r="G296">
        <v>12.916413661288553</v>
      </c>
      <c r="H296">
        <v>0</v>
      </c>
    </row>
    <row r="297" spans="1:8" x14ac:dyDescent="0.25">
      <c r="A297" s="1">
        <v>44442</v>
      </c>
      <c r="B297">
        <v>230.61</v>
      </c>
      <c r="C297">
        <v>633643</v>
      </c>
      <c r="D297">
        <v>2.996873604287632E-2</v>
      </c>
      <c r="E297">
        <v>2.9528448424441297E-2</v>
      </c>
      <c r="F297">
        <v>5.4407279720291504</v>
      </c>
      <c r="G297">
        <v>13.359240983341165</v>
      </c>
      <c r="H297">
        <v>0</v>
      </c>
    </row>
    <row r="298" spans="1:8" x14ac:dyDescent="0.25">
      <c r="A298" s="1">
        <v>44472</v>
      </c>
      <c r="B298">
        <v>245.3</v>
      </c>
      <c r="C298">
        <v>1014390</v>
      </c>
      <c r="D298">
        <v>6.3700620094531882E-2</v>
      </c>
      <c r="E298">
        <v>6.1753979235293237E-2</v>
      </c>
      <c r="F298">
        <v>5.5024819512644436</v>
      </c>
      <c r="G298">
        <v>13.829798004572345</v>
      </c>
      <c r="H298">
        <v>0</v>
      </c>
    </row>
    <row r="299" spans="1:8" x14ac:dyDescent="0.25">
      <c r="A299" s="1">
        <v>44503</v>
      </c>
      <c r="B299">
        <v>252.06</v>
      </c>
      <c r="C299">
        <v>920620</v>
      </c>
      <c r="D299">
        <v>2.7558092132083125E-2</v>
      </c>
      <c r="E299">
        <v>2.718520314490196E-2</v>
      </c>
      <c r="F299">
        <v>5.5296671544093456</v>
      </c>
      <c r="G299">
        <v>13.732802635091275</v>
      </c>
      <c r="H299">
        <v>0</v>
      </c>
    </row>
    <row r="300" spans="1:8" x14ac:dyDescent="0.25">
      <c r="A300" s="1">
        <v>44533</v>
      </c>
      <c r="B300">
        <v>269.10000000000002</v>
      </c>
      <c r="C300">
        <v>1244789</v>
      </c>
      <c r="D300">
        <v>6.7602951678171944E-2</v>
      </c>
      <c r="E300">
        <v>6.5415903323514546E-2</v>
      </c>
      <c r="F300">
        <v>5.5950830577328601</v>
      </c>
      <c r="G300">
        <v>14.034476595606295</v>
      </c>
      <c r="H300">
        <v>0</v>
      </c>
    </row>
    <row r="301" spans="1:8" x14ac:dyDescent="0.25">
      <c r="A301" t="s">
        <v>26</v>
      </c>
      <c r="B301">
        <v>265.57</v>
      </c>
      <c r="C301">
        <v>910391</v>
      </c>
      <c r="D301">
        <v>-1.3117800074321923E-2</v>
      </c>
      <c r="E301">
        <v>-1.3204598317346163E-2</v>
      </c>
      <c r="F301">
        <v>5.5818784594155142</v>
      </c>
      <c r="G301">
        <v>13.721629456540841</v>
      </c>
      <c r="H301">
        <v>0</v>
      </c>
    </row>
    <row r="302" spans="1:8" x14ac:dyDescent="0.25">
      <c r="A302" t="s">
        <v>27</v>
      </c>
      <c r="B302">
        <v>255.29</v>
      </c>
      <c r="C302">
        <v>844073</v>
      </c>
      <c r="D302">
        <v>-3.8709191550250412E-2</v>
      </c>
      <c r="E302">
        <v>-3.9478305539611971E-2</v>
      </c>
      <c r="F302">
        <v>5.542400153875902</v>
      </c>
      <c r="G302">
        <v>13.645994262728795</v>
      </c>
      <c r="H302">
        <v>0</v>
      </c>
    </row>
    <row r="303" spans="1:8" x14ac:dyDescent="0.25">
      <c r="A303" t="s">
        <v>28</v>
      </c>
      <c r="B303">
        <v>263.52</v>
      </c>
      <c r="C303">
        <v>665012</v>
      </c>
      <c r="D303">
        <v>3.2237847154216737E-2</v>
      </c>
      <c r="E303">
        <v>3.1729112553427891E-2</v>
      </c>
      <c r="F303">
        <v>5.5741292664293303</v>
      </c>
      <c r="G303">
        <v>13.407560364587962</v>
      </c>
      <c r="H303">
        <v>0</v>
      </c>
    </row>
    <row r="304" spans="1:8" x14ac:dyDescent="0.25">
      <c r="A304" t="s">
        <v>29</v>
      </c>
      <c r="B304">
        <v>256.16000000000003</v>
      </c>
      <c r="C304">
        <v>806261</v>
      </c>
      <c r="D304">
        <v>-2.7929568913175308E-2</v>
      </c>
      <c r="E304">
        <v>-2.8327017180925489E-2</v>
      </c>
      <c r="F304">
        <v>5.5458022492484043</v>
      </c>
      <c r="G304">
        <v>13.600162790409902</v>
      </c>
      <c r="H304">
        <v>0</v>
      </c>
    </row>
    <row r="305" spans="1:8" x14ac:dyDescent="0.25">
      <c r="A305" t="s">
        <v>30</v>
      </c>
      <c r="B305">
        <v>255.82</v>
      </c>
      <c r="C305">
        <v>466629</v>
      </c>
      <c r="D305">
        <v>-1.3272954403499054E-3</v>
      </c>
      <c r="E305">
        <v>-1.3281770771576089E-3</v>
      </c>
      <c r="F305">
        <v>5.5444740721712469</v>
      </c>
      <c r="G305">
        <v>13.053289788374089</v>
      </c>
      <c r="H305">
        <v>0</v>
      </c>
    </row>
    <row r="306" spans="1:8" x14ac:dyDescent="0.25">
      <c r="A306" t="s">
        <v>31</v>
      </c>
      <c r="B306">
        <v>251.19</v>
      </c>
      <c r="C306">
        <v>359384</v>
      </c>
      <c r="D306">
        <v>-1.8098663122507998E-2</v>
      </c>
      <c r="E306">
        <v>-1.826444728679686E-2</v>
      </c>
      <c r="F306">
        <v>5.5262096248844506</v>
      </c>
      <c r="G306">
        <v>12.792146733698431</v>
      </c>
      <c r="H306">
        <v>0</v>
      </c>
    </row>
    <row r="307" spans="1:8" x14ac:dyDescent="0.25">
      <c r="A307" t="s">
        <v>32</v>
      </c>
      <c r="B307">
        <v>241.32</v>
      </c>
      <c r="C307">
        <v>580309</v>
      </c>
      <c r="D307">
        <v>-3.9292965484294777E-2</v>
      </c>
      <c r="E307">
        <v>-4.0085771311889166E-2</v>
      </c>
      <c r="F307">
        <v>5.4861238535725612</v>
      </c>
      <c r="G307">
        <v>13.271315999277801</v>
      </c>
      <c r="H307">
        <v>0</v>
      </c>
    </row>
    <row r="308" spans="1:8" x14ac:dyDescent="0.25">
      <c r="A308" t="s">
        <v>33</v>
      </c>
      <c r="B308">
        <v>239.16</v>
      </c>
      <c r="C308">
        <v>558175</v>
      </c>
      <c r="D308">
        <v>-8.9507707608155011E-3</v>
      </c>
      <c r="E308">
        <v>-8.9910695598573315E-3</v>
      </c>
      <c r="F308">
        <v>5.4771327840127038</v>
      </c>
      <c r="G308">
        <v>13.232427812266637</v>
      </c>
      <c r="H308">
        <v>0</v>
      </c>
    </row>
    <row r="309" spans="1:8" x14ac:dyDescent="0.25">
      <c r="A309" t="s">
        <v>34</v>
      </c>
      <c r="B309">
        <v>247.37</v>
      </c>
      <c r="C309">
        <v>787948</v>
      </c>
      <c r="D309">
        <v>3.4328483023917077E-2</v>
      </c>
      <c r="E309">
        <v>3.3752407477358075E-2</v>
      </c>
      <c r="F309">
        <v>5.5108851914900621</v>
      </c>
      <c r="G309">
        <v>13.577187376814875</v>
      </c>
      <c r="H309">
        <v>0</v>
      </c>
    </row>
    <row r="310" spans="1:8" x14ac:dyDescent="0.25">
      <c r="A310" t="s">
        <v>35</v>
      </c>
      <c r="B310">
        <v>245</v>
      </c>
      <c r="C310">
        <v>532277</v>
      </c>
      <c r="D310">
        <v>-9.5807899098516568E-3</v>
      </c>
      <c r="E310">
        <v>-9.6269809453348263E-3</v>
      </c>
      <c r="F310">
        <v>5.5012582105447274</v>
      </c>
      <c r="G310">
        <v>13.184919309510436</v>
      </c>
      <c r="H310">
        <v>0</v>
      </c>
    </row>
    <row r="311" spans="1:8" x14ac:dyDescent="0.25">
      <c r="A311" t="s">
        <v>36</v>
      </c>
      <c r="B311">
        <v>250.73</v>
      </c>
      <c r="C311">
        <v>465862</v>
      </c>
      <c r="D311">
        <v>2.3387755102040775E-2</v>
      </c>
      <c r="E311">
        <v>2.3118452398416166E-2</v>
      </c>
      <c r="F311">
        <v>5.5243766629431432</v>
      </c>
      <c r="G311">
        <v>13.051644731911406</v>
      </c>
      <c r="H311">
        <v>0</v>
      </c>
    </row>
    <row r="312" spans="1:8" x14ac:dyDescent="0.25">
      <c r="A312" t="s">
        <v>37</v>
      </c>
      <c r="B312">
        <v>251.9</v>
      </c>
      <c r="C312">
        <v>244569</v>
      </c>
      <c r="D312">
        <v>4.6663741873729349E-3</v>
      </c>
      <c r="E312">
        <v>4.6555204154213152E-3</v>
      </c>
      <c r="F312">
        <v>5.5290321833585647</v>
      </c>
      <c r="G312">
        <v>12.407252756672667</v>
      </c>
      <c r="H312">
        <v>0</v>
      </c>
    </row>
    <row r="313" spans="1:8" x14ac:dyDescent="0.25">
      <c r="A313" t="s">
        <v>38</v>
      </c>
      <c r="B313">
        <v>254.62</v>
      </c>
      <c r="C313">
        <v>499191</v>
      </c>
      <c r="D313">
        <v>1.0797935688765378E-2</v>
      </c>
      <c r="E313">
        <v>1.0740054274934732E-2</v>
      </c>
      <c r="F313">
        <v>5.5397722376334997</v>
      </c>
      <c r="G313">
        <v>13.12074406702868</v>
      </c>
      <c r="H313">
        <v>0</v>
      </c>
    </row>
    <row r="314" spans="1:8" x14ac:dyDescent="0.25">
      <c r="A314" s="1">
        <v>44200</v>
      </c>
      <c r="B314">
        <v>252.98</v>
      </c>
      <c r="C314">
        <v>343568</v>
      </c>
      <c r="D314">
        <v>-6.4409708585343442E-3</v>
      </c>
      <c r="E314">
        <v>-6.461803414103638E-3</v>
      </c>
      <c r="F314">
        <v>5.5333104342193957</v>
      </c>
      <c r="G314">
        <v>12.747140333206913</v>
      </c>
      <c r="H314">
        <v>0</v>
      </c>
    </row>
    <row r="315" spans="1:8" x14ac:dyDescent="0.25">
      <c r="A315" s="1">
        <v>44320</v>
      </c>
      <c r="B315">
        <v>259.41500000000002</v>
      </c>
      <c r="C315">
        <v>406846</v>
      </c>
      <c r="D315">
        <v>2.5436793422405055E-2</v>
      </c>
      <c r="E315">
        <v>2.5118661742838395E-2</v>
      </c>
      <c r="F315">
        <v>5.558429095962234</v>
      </c>
      <c r="G315">
        <v>12.916190014443192</v>
      </c>
      <c r="H315">
        <v>0</v>
      </c>
    </row>
    <row r="316" spans="1:8" x14ac:dyDescent="0.25">
      <c r="A316" s="1">
        <v>44351</v>
      </c>
      <c r="B316">
        <v>255.19</v>
      </c>
      <c r="C316">
        <v>311927</v>
      </c>
      <c r="D316">
        <v>-1.6286644951140152E-2</v>
      </c>
      <c r="E316">
        <v>-1.6420730212327636E-2</v>
      </c>
      <c r="F316">
        <v>5.5420083657499069</v>
      </c>
      <c r="G316">
        <v>12.650524465056375</v>
      </c>
      <c r="H316">
        <v>0</v>
      </c>
    </row>
    <row r="317" spans="1:8" x14ac:dyDescent="0.25">
      <c r="A317" s="1">
        <v>44381</v>
      </c>
      <c r="B317">
        <v>252.55</v>
      </c>
      <c r="C317">
        <v>251218</v>
      </c>
      <c r="D317">
        <v>-1.0345232963674072E-2</v>
      </c>
      <c r="E317">
        <v>-1.0399116835844793E-2</v>
      </c>
      <c r="F317">
        <v>5.5316092489140614</v>
      </c>
      <c r="G317">
        <v>12.434076367059964</v>
      </c>
      <c r="H317">
        <v>0</v>
      </c>
    </row>
    <row r="318" spans="1:8" x14ac:dyDescent="0.25">
      <c r="A318" s="1">
        <v>44412</v>
      </c>
      <c r="B318">
        <v>254.86</v>
      </c>
      <c r="C318">
        <v>296448</v>
      </c>
      <c r="D318">
        <v>9.1467036230449498E-3</v>
      </c>
      <c r="E318">
        <v>9.1051258700716071E-3</v>
      </c>
      <c r="F318">
        <v>5.540714374784133</v>
      </c>
      <c r="G318">
        <v>12.599627102612503</v>
      </c>
      <c r="H318">
        <v>0</v>
      </c>
    </row>
    <row r="319" spans="1:8" x14ac:dyDescent="0.25">
      <c r="A319" s="1">
        <v>44443</v>
      </c>
      <c r="B319">
        <v>252.27</v>
      </c>
      <c r="C319">
        <v>402282</v>
      </c>
      <c r="D319">
        <v>-1.0162442125088296E-2</v>
      </c>
      <c r="E319">
        <v>-1.021443227121684E-2</v>
      </c>
      <c r="F319">
        <v>5.5304999425129164</v>
      </c>
      <c r="G319">
        <v>12.904908614207587</v>
      </c>
      <c r="H319">
        <v>0</v>
      </c>
    </row>
    <row r="320" spans="1:8" x14ac:dyDescent="0.25">
      <c r="A320" s="1">
        <v>44534</v>
      </c>
      <c r="B320">
        <v>249.57</v>
      </c>
      <c r="C320">
        <v>273519</v>
      </c>
      <c r="D320">
        <v>-1.0702818408847731E-2</v>
      </c>
      <c r="E320">
        <v>-1.0760505549010259E-2</v>
      </c>
      <c r="F320">
        <v>5.5197394369639063</v>
      </c>
      <c r="G320">
        <v>12.519126368266722</v>
      </c>
      <c r="H320">
        <v>0</v>
      </c>
    </row>
    <row r="321" spans="1:8" x14ac:dyDescent="0.25">
      <c r="A321" t="s">
        <v>39</v>
      </c>
      <c r="B321">
        <v>253.19</v>
      </c>
      <c r="C321">
        <v>495213</v>
      </c>
      <c r="D321">
        <v>1.4504948511439695E-2</v>
      </c>
      <c r="E321">
        <v>1.4400758055413842E-2</v>
      </c>
      <c r="F321">
        <v>5.5341401950193196</v>
      </c>
      <c r="G321">
        <v>13.112743252027331</v>
      </c>
      <c r="H321">
        <v>0</v>
      </c>
    </row>
    <row r="322" spans="1:8" x14ac:dyDescent="0.25">
      <c r="A322" t="s">
        <v>40</v>
      </c>
      <c r="B322">
        <v>252.38</v>
      </c>
      <c r="C322">
        <v>473471</v>
      </c>
      <c r="D322">
        <v>-3.1991784825625117E-3</v>
      </c>
      <c r="E322">
        <v>-3.2043067945552849E-3</v>
      </c>
      <c r="F322">
        <v>5.5309358882247643</v>
      </c>
      <c r="G322">
        <v>13.067845943692529</v>
      </c>
      <c r="H322">
        <v>0</v>
      </c>
    </row>
    <row r="323" spans="1:8" x14ac:dyDescent="0.25">
      <c r="A323" t="s">
        <v>41</v>
      </c>
      <c r="B323">
        <v>251.21</v>
      </c>
      <c r="C323">
        <v>279863</v>
      </c>
      <c r="D323">
        <v>-4.6358665504397639E-3</v>
      </c>
      <c r="E323">
        <v>-4.6466455058773891E-3</v>
      </c>
      <c r="F323">
        <v>5.526289242718887</v>
      </c>
      <c r="G323">
        <v>12.542055476697787</v>
      </c>
      <c r="H323">
        <v>0</v>
      </c>
    </row>
    <row r="324" spans="1:8" x14ac:dyDescent="0.25">
      <c r="A324" t="s">
        <v>42</v>
      </c>
      <c r="B324">
        <v>248.19</v>
      </c>
      <c r="C324">
        <v>403560</v>
      </c>
      <c r="D324">
        <v>-1.2021814418215876E-2</v>
      </c>
      <c r="E324">
        <v>-1.2094660848686023E-2</v>
      </c>
      <c r="F324">
        <v>5.5141945818702016</v>
      </c>
      <c r="G324">
        <v>12.908080454522315</v>
      </c>
      <c r="H324">
        <v>0</v>
      </c>
    </row>
    <row r="325" spans="1:8" x14ac:dyDescent="0.25">
      <c r="A325" t="s">
        <v>43</v>
      </c>
      <c r="B325">
        <v>244.11</v>
      </c>
      <c r="C325">
        <v>284673</v>
      </c>
      <c r="D325">
        <v>-1.643901849389574E-2</v>
      </c>
      <c r="E325">
        <v>-1.657563849352555E-2</v>
      </c>
      <c r="F325">
        <v>5.4976189433766756</v>
      </c>
      <c r="G325">
        <v>12.559096432098668</v>
      </c>
      <c r="H325">
        <v>0</v>
      </c>
    </row>
    <row r="326" spans="1:8" x14ac:dyDescent="0.25">
      <c r="A326" t="s">
        <v>44</v>
      </c>
      <c r="B326">
        <v>234.09</v>
      </c>
      <c r="C326">
        <v>585451</v>
      </c>
      <c r="D326">
        <v>-4.1047068944328413E-2</v>
      </c>
      <c r="E326">
        <v>-4.191328657989607E-2</v>
      </c>
      <c r="F326">
        <v>5.4557056567967797</v>
      </c>
      <c r="G326">
        <v>13.280137769363208</v>
      </c>
      <c r="H326">
        <v>0</v>
      </c>
    </row>
    <row r="327" spans="1:8" x14ac:dyDescent="0.25">
      <c r="A327" t="s">
        <v>45</v>
      </c>
      <c r="B327">
        <v>235.92</v>
      </c>
      <c r="C327">
        <v>408877</v>
      </c>
      <c r="D327">
        <v>7.8175060874022123E-3</v>
      </c>
      <c r="E327">
        <v>7.7871077102411356E-3</v>
      </c>
      <c r="F327">
        <v>5.4634927645070208</v>
      </c>
      <c r="G327">
        <v>12.92116965629922</v>
      </c>
      <c r="H327">
        <v>0</v>
      </c>
    </row>
    <row r="328" spans="1:8" x14ac:dyDescent="0.25">
      <c r="A328" t="s">
        <v>46</v>
      </c>
      <c r="B328">
        <v>234.33</v>
      </c>
      <c r="C328">
        <v>452519</v>
      </c>
      <c r="D328">
        <v>-6.739572736520749E-3</v>
      </c>
      <c r="E328">
        <v>-6.7623862167050268E-3</v>
      </c>
      <c r="F328">
        <v>5.4567303782903158</v>
      </c>
      <c r="G328">
        <v>13.022585030190882</v>
      </c>
      <c r="H328">
        <v>0</v>
      </c>
    </row>
    <row r="329" spans="1:8" x14ac:dyDescent="0.25">
      <c r="A329" t="s">
        <v>47</v>
      </c>
      <c r="B329">
        <v>238.42</v>
      </c>
      <c r="C329">
        <v>502121</v>
      </c>
      <c r="D329">
        <v>1.7454017838091473E-2</v>
      </c>
      <c r="E329">
        <v>1.7303445999539851E-2</v>
      </c>
      <c r="F329">
        <v>5.4740338242898554</v>
      </c>
      <c r="G329">
        <v>13.126596405485964</v>
      </c>
      <c r="H329">
        <v>0</v>
      </c>
    </row>
    <row r="330" spans="1:8" x14ac:dyDescent="0.25">
      <c r="A330" t="s">
        <v>48</v>
      </c>
      <c r="B330">
        <v>241.39</v>
      </c>
      <c r="C330">
        <v>343012</v>
      </c>
      <c r="D330">
        <v>1.2457008640214743E-2</v>
      </c>
      <c r="E330">
        <v>1.2380058494823184E-2</v>
      </c>
      <c r="F330">
        <v>5.4864138827846789</v>
      </c>
      <c r="G330">
        <v>12.745520710958841</v>
      </c>
      <c r="H330">
        <v>0</v>
      </c>
    </row>
    <row r="331" spans="1:8" x14ac:dyDescent="0.25">
      <c r="A331" t="s">
        <v>49</v>
      </c>
      <c r="B331">
        <v>242.18</v>
      </c>
      <c r="C331">
        <v>322450</v>
      </c>
      <c r="D331">
        <v>3.2727122084594247E-3</v>
      </c>
      <c r="E331">
        <v>3.2673685415416211E-3</v>
      </c>
      <c r="F331">
        <v>5.4896812513262203</v>
      </c>
      <c r="G331">
        <v>12.683703364438523</v>
      </c>
      <c r="H331">
        <v>0</v>
      </c>
    </row>
    <row r="332" spans="1:8" x14ac:dyDescent="0.25">
      <c r="A332" t="s">
        <v>50</v>
      </c>
      <c r="B332">
        <v>235.49</v>
      </c>
      <c r="C332">
        <v>550422</v>
      </c>
      <c r="D332">
        <v>-2.7624081261871325E-2</v>
      </c>
      <c r="E332">
        <v>-2.8012801616330518E-2</v>
      </c>
      <c r="F332">
        <v>5.4616684497098893</v>
      </c>
      <c r="G332">
        <v>13.218440535732688</v>
      </c>
      <c r="H332">
        <v>0</v>
      </c>
    </row>
    <row r="333" spans="1:8" x14ac:dyDescent="0.25">
      <c r="A333" t="s">
        <v>51</v>
      </c>
      <c r="B333">
        <v>235.86</v>
      </c>
      <c r="C333">
        <v>386768</v>
      </c>
      <c r="D333">
        <v>1.5711919826744429E-3</v>
      </c>
      <c r="E333">
        <v>1.5699589519342476E-3</v>
      </c>
      <c r="F333">
        <v>5.463238408661824</v>
      </c>
      <c r="G333">
        <v>12.865580309045882</v>
      </c>
      <c r="H333">
        <v>0</v>
      </c>
    </row>
    <row r="334" spans="1:8" x14ac:dyDescent="0.25">
      <c r="A334" t="s">
        <v>52</v>
      </c>
      <c r="B334">
        <v>234.37</v>
      </c>
      <c r="C334">
        <v>403201</v>
      </c>
      <c r="D334">
        <v>-6.3173068769609474E-3</v>
      </c>
      <c r="E334">
        <v>-6.3373454980408814E-3</v>
      </c>
      <c r="F334">
        <v>5.4569010631637829</v>
      </c>
      <c r="G334">
        <v>12.90719047589495</v>
      </c>
      <c r="H334">
        <v>0</v>
      </c>
    </row>
  </sheetData>
  <mergeCells count="4">
    <mergeCell ref="J8:M15"/>
    <mergeCell ref="J105:L111"/>
    <mergeCell ref="J73:M75"/>
    <mergeCell ref="J44:M60"/>
  </mergeCells>
  <conditionalFormatting sqref="E3:E334">
    <cfRule type="cellIs" dxfId="1" priority="1" operator="greaterThanOrEqual">
      <formula>$K$6</formula>
    </cfRule>
    <cfRule type="cellIs" dxfId="0" priority="2" operator="lessThanOrEqual">
      <formula>$K$5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F887-28B2-43EB-8960-E9F80BA2060D}">
  <dimension ref="A1:W301"/>
  <sheetViews>
    <sheetView workbookViewId="0">
      <selection activeCell="K13" sqref="K13:K14"/>
    </sheetView>
  </sheetViews>
  <sheetFormatPr defaultRowHeight="15" x14ac:dyDescent="0.25"/>
  <cols>
    <col min="1" max="1" width="10.7109375" bestFit="1" customWidth="1"/>
    <col min="9" max="9" width="24.5703125" bestFit="1" customWidth="1"/>
    <col min="10" max="10" width="28.7109375" customWidth="1"/>
    <col min="12" max="12" width="10.5703125" customWidth="1"/>
    <col min="13" max="13" width="24.5703125" bestFit="1" customWidth="1"/>
    <col min="14" max="14" width="12" bestFit="1" customWidth="1"/>
    <col min="16" max="16" width="24.5703125" bestFit="1" customWidth="1"/>
    <col min="17" max="17" width="12.7109375" bestFit="1" customWidth="1"/>
    <col min="19" max="19" width="24.5703125" bestFit="1" customWidth="1"/>
    <col min="20" max="20" width="12.7109375" bestFit="1" customWidth="1"/>
  </cols>
  <sheetData>
    <row r="1" spans="1:20" ht="45.75" thickBot="1" x14ac:dyDescent="0.3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J1" s="22" t="s">
        <v>261</v>
      </c>
      <c r="K1" s="22"/>
      <c r="L1" s="13"/>
      <c r="M1" s="22" t="s">
        <v>262</v>
      </c>
      <c r="N1" s="22"/>
      <c r="P1" s="22" t="s">
        <v>263</v>
      </c>
      <c r="Q1" s="22"/>
      <c r="S1" s="22" t="s">
        <v>264</v>
      </c>
      <c r="T1" s="22"/>
    </row>
    <row r="2" spans="1:20" ht="18" customHeight="1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J2" s="14" t="s">
        <v>276</v>
      </c>
      <c r="K2" s="14"/>
      <c r="L2" s="12" t="s">
        <v>277</v>
      </c>
      <c r="M2" s="14"/>
      <c r="N2" s="14"/>
      <c r="P2" s="14"/>
      <c r="Q2" s="14"/>
      <c r="S2" s="14"/>
      <c r="T2" s="14"/>
    </row>
    <row r="3" spans="1:20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J3" s="7"/>
      <c r="K3" s="7"/>
      <c r="L3" s="7"/>
      <c r="M3" s="7"/>
      <c r="N3" s="7"/>
      <c r="P3" s="7"/>
      <c r="Q3" s="7"/>
      <c r="S3" s="7"/>
      <c r="T3" s="7"/>
    </row>
    <row r="4" spans="1:20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J4" s="7" t="s">
        <v>249</v>
      </c>
      <c r="K4" s="7">
        <v>207.66378333333336</v>
      </c>
      <c r="L4" s="7"/>
      <c r="M4" s="7" t="s">
        <v>249</v>
      </c>
      <c r="N4" s="7">
        <v>645707.55000000005</v>
      </c>
      <c r="P4" s="7" t="s">
        <v>249</v>
      </c>
      <c r="Q4" s="7">
        <v>-2.1813427413279415E-3</v>
      </c>
      <c r="S4" s="7" t="s">
        <v>249</v>
      </c>
      <c r="T4" s="7">
        <v>-2.5666355786856583E-3</v>
      </c>
    </row>
    <row r="5" spans="1:20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J5" s="7" t="s">
        <v>250</v>
      </c>
      <c r="K5" s="7">
        <v>3.3227680338385168</v>
      </c>
      <c r="L5" s="7"/>
      <c r="M5" s="7" t="s">
        <v>250</v>
      </c>
      <c r="N5" s="7">
        <v>23702.631737676966</v>
      </c>
      <c r="P5" s="7" t="s">
        <v>250</v>
      </c>
      <c r="Q5" s="7">
        <v>1.6014785010962998E-3</v>
      </c>
      <c r="S5" s="7" t="s">
        <v>250</v>
      </c>
      <c r="T5" s="7">
        <v>1.6022694873287168E-3</v>
      </c>
    </row>
    <row r="6" spans="1:20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J6" s="7" t="s">
        <v>251</v>
      </c>
      <c r="K6" s="7">
        <v>201.51499999999999</v>
      </c>
      <c r="L6" s="7"/>
      <c r="M6" s="7" t="s">
        <v>251</v>
      </c>
      <c r="N6" s="7">
        <v>507654</v>
      </c>
      <c r="P6" s="7" t="s">
        <v>251</v>
      </c>
      <c r="Q6" s="7">
        <v>-4.1034993730764777E-3</v>
      </c>
      <c r="S6" s="7" t="s">
        <v>251</v>
      </c>
      <c r="T6" s="7">
        <v>-4.1119418302893096E-3</v>
      </c>
    </row>
    <row r="7" spans="1:20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J7" s="7" t="s">
        <v>252</v>
      </c>
      <c r="K7" s="7">
        <v>203.32</v>
      </c>
      <c r="L7" s="7"/>
      <c r="M7" s="7" t="s">
        <v>252</v>
      </c>
      <c r="N7" s="7" t="e">
        <v>#N/A</v>
      </c>
      <c r="P7" s="7" t="s">
        <v>252</v>
      </c>
      <c r="Q7" s="7" t="e">
        <v>#N/A</v>
      </c>
      <c r="S7" s="7" t="s">
        <v>252</v>
      </c>
      <c r="T7" s="7" t="e">
        <v>#N/A</v>
      </c>
    </row>
    <row r="8" spans="1:20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J8" s="7" t="s">
        <v>253</v>
      </c>
      <c r="K8" s="7">
        <v>57.552030563740544</v>
      </c>
      <c r="L8" s="7"/>
      <c r="M8" s="7" t="s">
        <v>253</v>
      </c>
      <c r="N8" s="7">
        <v>410541.62442751095</v>
      </c>
      <c r="P8" s="7" t="s">
        <v>253</v>
      </c>
      <c r="Q8" s="7">
        <v>2.7692152019166399E-2</v>
      </c>
      <c r="S8" s="7" t="s">
        <v>253</v>
      </c>
      <c r="T8" s="7">
        <v>2.7705829449727073E-2</v>
      </c>
    </row>
    <row r="9" spans="1:20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J9" s="7" t="s">
        <v>254</v>
      </c>
      <c r="K9" s="7">
        <v>3312.2362220097257</v>
      </c>
      <c r="L9" s="7"/>
      <c r="M9" s="7" t="s">
        <v>254</v>
      </c>
      <c r="N9" s="7">
        <v>168544425387.57944</v>
      </c>
      <c r="P9" s="7" t="s">
        <v>254</v>
      </c>
      <c r="Q9" s="7">
        <v>7.6685528345262171E-4</v>
      </c>
      <c r="S9" s="7" t="s">
        <v>254</v>
      </c>
      <c r="T9" s="7">
        <v>7.6761298549736403E-4</v>
      </c>
    </row>
    <row r="10" spans="1:20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J10" s="7" t="s">
        <v>242</v>
      </c>
      <c r="K10" s="7">
        <v>-4.2803390159962706E-2</v>
      </c>
      <c r="L10" s="7"/>
      <c r="M10" s="7" t="s">
        <v>242</v>
      </c>
      <c r="N10" s="7">
        <v>4.1971440434248191</v>
      </c>
      <c r="P10" s="7" t="s">
        <v>242</v>
      </c>
      <c r="Q10" s="7">
        <v>-0.10066913089515772</v>
      </c>
      <c r="S10" s="7" t="s">
        <v>242</v>
      </c>
      <c r="T10" s="7">
        <v>-0.12130392051676875</v>
      </c>
    </row>
    <row r="11" spans="1:20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J11" s="7" t="s">
        <v>255</v>
      </c>
      <c r="K11" s="7">
        <v>0.80014703733844861</v>
      </c>
      <c r="L11" s="7"/>
      <c r="M11" s="7" t="s">
        <v>255</v>
      </c>
      <c r="N11" s="7">
        <v>1.8592221326196883</v>
      </c>
      <c r="P11" s="7" t="s">
        <v>255</v>
      </c>
      <c r="Q11" s="7">
        <v>0.18839198508218799</v>
      </c>
      <c r="S11" s="7" t="s">
        <v>255</v>
      </c>
      <c r="T11" s="7">
        <v>0.11138036838633043</v>
      </c>
    </row>
    <row r="12" spans="1:20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J12" s="7" t="s">
        <v>256</v>
      </c>
      <c r="K12" s="7">
        <v>249.92000000000002</v>
      </c>
      <c r="L12" s="7"/>
      <c r="M12" s="7" t="s">
        <v>256</v>
      </c>
      <c r="N12" s="7">
        <v>2444451</v>
      </c>
      <c r="P12" s="7" t="s">
        <v>256</v>
      </c>
      <c r="Q12" s="7">
        <v>0.13609530248980334</v>
      </c>
      <c r="S12" s="7" t="s">
        <v>256</v>
      </c>
      <c r="T12" s="7">
        <v>0.13636678060865431</v>
      </c>
    </row>
    <row r="13" spans="1:20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J13" s="7" t="s">
        <v>257</v>
      </c>
      <c r="K13" s="7">
        <v>97.75</v>
      </c>
      <c r="L13" s="7"/>
      <c r="M13" s="7" t="s">
        <v>257</v>
      </c>
      <c r="N13" s="7">
        <v>120334</v>
      </c>
      <c r="P13" s="7" t="s">
        <v>257</v>
      </c>
      <c r="Q13" s="7">
        <v>-6.8492350811631381E-2</v>
      </c>
      <c r="S13" s="7" t="s">
        <v>257</v>
      </c>
      <c r="T13" s="7">
        <v>-7.0950877285139755E-2</v>
      </c>
    </row>
    <row r="14" spans="1:20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J14" s="7" t="s">
        <v>258</v>
      </c>
      <c r="K14" s="7">
        <v>347.67</v>
      </c>
      <c r="L14" s="7"/>
      <c r="M14" s="7" t="s">
        <v>258</v>
      </c>
      <c r="N14" s="7">
        <v>2564785</v>
      </c>
      <c r="P14" s="7" t="s">
        <v>258</v>
      </c>
      <c r="Q14" s="7">
        <v>6.7602951678171944E-2</v>
      </c>
      <c r="S14" s="7" t="s">
        <v>258</v>
      </c>
      <c r="T14" s="7">
        <v>6.5415903323514546E-2</v>
      </c>
    </row>
    <row r="15" spans="1:20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J15" s="7" t="s">
        <v>259</v>
      </c>
      <c r="K15" s="7">
        <v>62299.135000000009</v>
      </c>
      <c r="L15" s="7"/>
      <c r="M15" s="7" t="s">
        <v>259</v>
      </c>
      <c r="N15" s="7">
        <v>193712265</v>
      </c>
      <c r="P15" s="7" t="s">
        <v>259</v>
      </c>
      <c r="Q15" s="7">
        <v>-0.65222147965705446</v>
      </c>
      <c r="S15" s="7" t="s">
        <v>259</v>
      </c>
      <c r="T15" s="7">
        <v>-0.76742403802701187</v>
      </c>
    </row>
    <row r="16" spans="1:20" ht="15.75" thickBot="1" x14ac:dyDescent="0.3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J16" s="8" t="s">
        <v>260</v>
      </c>
      <c r="K16" s="8">
        <v>300</v>
      </c>
      <c r="L16" s="7"/>
      <c r="M16" s="8" t="s">
        <v>260</v>
      </c>
      <c r="N16" s="8">
        <v>300</v>
      </c>
      <c r="P16" s="8" t="s">
        <v>260</v>
      </c>
      <c r="Q16" s="8">
        <v>299</v>
      </c>
      <c r="S16" s="8" t="s">
        <v>260</v>
      </c>
      <c r="T16" s="8">
        <v>299</v>
      </c>
    </row>
    <row r="17" spans="1:23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K17">
        <v>0</v>
      </c>
      <c r="L17" s="7"/>
      <c r="M17" s="7"/>
      <c r="N17" s="13">
        <v>0</v>
      </c>
      <c r="Q17">
        <v>0</v>
      </c>
      <c r="T17">
        <v>0</v>
      </c>
    </row>
    <row r="18" spans="1:23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K18" s="13"/>
      <c r="L18" s="7"/>
      <c r="M18" s="7"/>
      <c r="N18" s="13"/>
    </row>
    <row r="19" spans="1:23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K19" s="13"/>
      <c r="L19" s="7"/>
      <c r="M19" s="7"/>
      <c r="N19" s="13"/>
    </row>
    <row r="20" spans="1:23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K20" s="13"/>
      <c r="L20" s="13"/>
      <c r="M20" s="13"/>
      <c r="N20" s="13"/>
    </row>
    <row r="21" spans="1:23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</row>
    <row r="22" spans="1:23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W22" s="5"/>
    </row>
    <row r="23" spans="1:23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W23" s="5"/>
    </row>
    <row r="24" spans="1:23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W24" s="5"/>
    </row>
    <row r="25" spans="1:23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W25" s="5"/>
    </row>
    <row r="26" spans="1:23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  <c r="W26" s="5"/>
    </row>
    <row r="27" spans="1:23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  <c r="W27" s="5"/>
    </row>
    <row r="28" spans="1:23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  <c r="W28" s="5"/>
    </row>
    <row r="29" spans="1:23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  <c r="W29" s="5"/>
    </row>
    <row r="30" spans="1:23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  <c r="W30" s="5"/>
    </row>
    <row r="31" spans="1:23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  <c r="W31" s="5"/>
    </row>
    <row r="32" spans="1:23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  <c r="W32" s="5"/>
    </row>
    <row r="33" spans="1:23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  <c r="W33" s="5"/>
    </row>
    <row r="34" spans="1:23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  <c r="W34" s="5"/>
    </row>
    <row r="35" spans="1:23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  <c r="W35" s="5"/>
    </row>
    <row r="36" spans="1:23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  <c r="W36" s="5"/>
    </row>
    <row r="37" spans="1:23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  <c r="W37" s="5"/>
    </row>
    <row r="38" spans="1:23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  <c r="W38" s="5"/>
    </row>
    <row r="39" spans="1:23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  <c r="W39" s="5"/>
    </row>
    <row r="40" spans="1:23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23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23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23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23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23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23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23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</row>
    <row r="48" spans="1:23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</row>
    <row r="49" spans="1:7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</row>
    <row r="50" spans="1:7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</row>
    <row r="51" spans="1:7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</row>
    <row r="52" spans="1:7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</row>
    <row r="53" spans="1:7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7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7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7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7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7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7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7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7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7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7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7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</sheetData>
  <sortState xmlns:xlrd2="http://schemas.microsoft.com/office/spreadsheetml/2017/richdata2" ref="W22:X39">
    <sortCondition descending="1" ref="X22"/>
  </sortState>
  <mergeCells count="4">
    <mergeCell ref="J1:K1"/>
    <mergeCell ref="M1:N1"/>
    <mergeCell ref="P1:Q1"/>
    <mergeCell ref="S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DCB8-3274-4F54-892F-5EBFA6DB657B}">
  <dimension ref="A1:O301"/>
  <sheetViews>
    <sheetView topLeftCell="A22" workbookViewId="0">
      <selection activeCell="N6" sqref="N6"/>
    </sheetView>
  </sheetViews>
  <sheetFormatPr defaultRowHeight="15" x14ac:dyDescent="0.25"/>
  <cols>
    <col min="1" max="1" width="10.7109375" bestFit="1" customWidth="1"/>
  </cols>
  <sheetData>
    <row r="1" spans="1:13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265</v>
      </c>
      <c r="G1" s="2" t="s">
        <v>266</v>
      </c>
      <c r="H1" s="2" t="s">
        <v>267</v>
      </c>
      <c r="I1" s="2" t="s">
        <v>268</v>
      </c>
      <c r="J1" t="s">
        <v>269</v>
      </c>
      <c r="L1" s="2" t="s">
        <v>270</v>
      </c>
      <c r="M1" s="2" t="s">
        <v>271</v>
      </c>
    </row>
    <row r="2" spans="1:13" x14ac:dyDescent="0.25">
      <c r="A2" s="1">
        <v>43862</v>
      </c>
      <c r="B2">
        <v>333.22</v>
      </c>
      <c r="C2">
        <v>237719</v>
      </c>
      <c r="K2" s="7">
        <v>97.75</v>
      </c>
      <c r="L2">
        <f>IF(B2&lt;$K$4,$K$2,$K$4)</f>
        <v>222.71</v>
      </c>
      <c r="M2">
        <f>IF(B2&lt;$K$5,$K$2,$K$5)</f>
        <v>201.51499999999999</v>
      </c>
    </row>
    <row r="3" spans="1:13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f>AVERAGE($B$2:B3)</f>
        <v>333</v>
      </c>
      <c r="G3">
        <f>GEOMEAN($B$2:B3)</f>
        <v>332.99992732731943</v>
      </c>
      <c r="H3">
        <f>HARMEAN($B$2:B3)</f>
        <v>332.99985465465465</v>
      </c>
      <c r="I3">
        <f>MEDIAN($B$2:B3)</f>
        <v>333</v>
      </c>
      <c r="J3" t="e">
        <f>_xlfn.MODE.SNGL($B$2:B3)</f>
        <v>#N/A</v>
      </c>
      <c r="K3" s="7">
        <v>347.67</v>
      </c>
      <c r="L3">
        <f t="shared" ref="L3:L66" si="0">IF(B3&lt;$K$4,$K$2,$K$4)</f>
        <v>222.71</v>
      </c>
      <c r="M3">
        <f t="shared" ref="M3:M66" si="1">IF(B3&lt;$K$5,$K$2,$K$5)</f>
        <v>201.51499999999999</v>
      </c>
    </row>
    <row r="4" spans="1:13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f>AVERAGE($B$2:B4)</f>
        <v>333.25666666666666</v>
      </c>
      <c r="G4">
        <f>GEOMEAN($B$2:B4)</f>
        <v>333.25642060347911</v>
      </c>
      <c r="H4">
        <f>HARMEAN($B$2:B4)</f>
        <v>333.25617456721972</v>
      </c>
      <c r="I4">
        <f>MEDIAN($B$2:B4)</f>
        <v>333.22</v>
      </c>
      <c r="J4" t="e">
        <f>_xlfn.MODE.SNGL($B$2:B4)</f>
        <v>#N/A</v>
      </c>
      <c r="K4">
        <f>AVERAGE(K2:K3)</f>
        <v>222.71</v>
      </c>
      <c r="L4">
        <f t="shared" si="0"/>
        <v>222.71</v>
      </c>
      <c r="M4">
        <f t="shared" si="1"/>
        <v>201.51499999999999</v>
      </c>
    </row>
    <row r="5" spans="1:13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f>AVERAGE($B$2:B5)</f>
        <v>334.24</v>
      </c>
      <c r="G5">
        <f>GEOMEAN($B$2:B5)</f>
        <v>334.23549238330094</v>
      </c>
      <c r="H5">
        <f>HARMEAN($B$2:B5)</f>
        <v>334.231000637634</v>
      </c>
      <c r="I5">
        <f>MEDIAN($B$2:B5)</f>
        <v>333.495</v>
      </c>
      <c r="J5" t="e">
        <f>_xlfn.MODE.SNGL($B$2:B5)</f>
        <v>#N/A</v>
      </c>
      <c r="K5">
        <f>MEDIAN(B2:B311)</f>
        <v>201.51499999999999</v>
      </c>
      <c r="L5">
        <f t="shared" si="0"/>
        <v>222.71</v>
      </c>
      <c r="M5">
        <f t="shared" si="1"/>
        <v>201.51499999999999</v>
      </c>
    </row>
    <row r="6" spans="1:13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f>AVERAGE($B$2:B6)</f>
        <v>333.64800000000002</v>
      </c>
      <c r="G6">
        <f>GEOMEAN($B$2:B6)</f>
        <v>333.64229201916083</v>
      </c>
      <c r="H6">
        <f>HARMEAN($B$2:B6)</f>
        <v>333.63660204708884</v>
      </c>
      <c r="I6">
        <f>MEDIAN($B$2:B6)</f>
        <v>333.22</v>
      </c>
      <c r="J6" t="e">
        <f>_xlfn.MODE.SNGL($B$2:B6)</f>
        <v>#N/A</v>
      </c>
      <c r="L6">
        <f t="shared" si="0"/>
        <v>222.71</v>
      </c>
      <c r="M6">
        <f t="shared" si="1"/>
        <v>201.51499999999999</v>
      </c>
    </row>
    <row r="7" spans="1:13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f>AVERAGE($B$2:B7)</f>
        <v>334.09333333333331</v>
      </c>
      <c r="G7">
        <f>GEOMEAN($B$2:B7)</f>
        <v>334.08709156909623</v>
      </c>
      <c r="H7">
        <f>HARMEAN($B$2:B7)</f>
        <v>334.08085746307324</v>
      </c>
      <c r="I7">
        <f>MEDIAN($B$2:B7)</f>
        <v>333.495</v>
      </c>
      <c r="J7" t="e">
        <f>_xlfn.MODE.SNGL($B$2:B7)</f>
        <v>#N/A</v>
      </c>
      <c r="L7">
        <f t="shared" si="0"/>
        <v>222.71</v>
      </c>
      <c r="M7">
        <f t="shared" si="1"/>
        <v>201.51499999999999</v>
      </c>
    </row>
    <row r="8" spans="1:13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f>AVERAGE($B$2:B8)</f>
        <v>333.46</v>
      </c>
      <c r="G8">
        <f>GEOMEAN($B$2:B8)</f>
        <v>333.45102845090702</v>
      </c>
      <c r="H8">
        <f>HARMEAN($B$2:B8)</f>
        <v>333.44206085737392</v>
      </c>
      <c r="I8">
        <f>MEDIAN($B$2:B8)</f>
        <v>333.22</v>
      </c>
      <c r="J8" t="e">
        <f>_xlfn.MODE.SNGL($B$2:B8)</f>
        <v>#N/A</v>
      </c>
      <c r="L8">
        <f t="shared" si="0"/>
        <v>222.71</v>
      </c>
      <c r="M8">
        <f t="shared" si="1"/>
        <v>201.51499999999999</v>
      </c>
    </row>
    <row r="9" spans="1:13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f>AVERAGE($B$2:B9)</f>
        <v>333.04249999999996</v>
      </c>
      <c r="G9">
        <f>GEOMEAN($B$2:B9)</f>
        <v>333.03281869669934</v>
      </c>
      <c r="H9">
        <f>HARMEAN($B$2:B9)</f>
        <v>333.02315137907976</v>
      </c>
      <c r="I9">
        <f>MEDIAN($B$2:B9)</f>
        <v>333</v>
      </c>
      <c r="J9" t="e">
        <f>_xlfn.MODE.SNGL($B$2:B9)</f>
        <v>#N/A</v>
      </c>
      <c r="L9">
        <f t="shared" si="0"/>
        <v>222.71</v>
      </c>
      <c r="M9">
        <f t="shared" si="1"/>
        <v>201.51499999999999</v>
      </c>
    </row>
    <row r="10" spans="1:13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f>AVERAGE($B$2:B10)</f>
        <v>332.98222222222216</v>
      </c>
      <c r="G10">
        <f>GEOMEAN($B$2:B10)</f>
        <v>332.97357448024997</v>
      </c>
      <c r="H10">
        <f>HARMEAN($B$2:B10)</f>
        <v>332.96494216648841</v>
      </c>
      <c r="I10">
        <f>MEDIAN($B$2:B10)</f>
        <v>332.78</v>
      </c>
      <c r="J10" t="e">
        <f>_xlfn.MODE.SNGL($B$2:B10)</f>
        <v>#N/A</v>
      </c>
      <c r="L10">
        <f t="shared" si="0"/>
        <v>222.71</v>
      </c>
      <c r="M10">
        <f t="shared" si="1"/>
        <v>201.51499999999999</v>
      </c>
    </row>
    <row r="11" spans="1:13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f>AVERAGE($B$2:B11)</f>
        <v>332.66399999999999</v>
      </c>
      <c r="G11">
        <f>GEOMEAN($B$2:B11)</f>
        <v>332.65484762715806</v>
      </c>
      <c r="H11">
        <f>HARMEAN($B$2:B11)</f>
        <v>332.64571704327068</v>
      </c>
      <c r="I11">
        <f>MEDIAN($B$2:B11)</f>
        <v>332.64</v>
      </c>
      <c r="J11" t="e">
        <f>_xlfn.MODE.SNGL($B$2:B11)</f>
        <v>#N/A</v>
      </c>
      <c r="L11">
        <f t="shared" si="0"/>
        <v>222.71</v>
      </c>
      <c r="M11">
        <f t="shared" si="1"/>
        <v>201.51499999999999</v>
      </c>
    </row>
    <row r="12" spans="1:13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f>AVERAGE($B$2:B12)</f>
        <v>332.60909090909087</v>
      </c>
      <c r="G12">
        <f>GEOMEAN($B$2:B12)</f>
        <v>332.60072656567263</v>
      </c>
      <c r="H12">
        <f>HARMEAN($B$2:B12)</f>
        <v>332.59238466955867</v>
      </c>
      <c r="I12">
        <f>MEDIAN($B$2:B12)</f>
        <v>332.5</v>
      </c>
      <c r="J12" t="e">
        <f>_xlfn.MODE.SNGL($B$2:B12)</f>
        <v>#N/A</v>
      </c>
      <c r="L12">
        <f t="shared" si="0"/>
        <v>222.71</v>
      </c>
      <c r="M12">
        <f t="shared" si="1"/>
        <v>201.51499999999999</v>
      </c>
    </row>
    <row r="13" spans="1:13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f>AVERAGE($B$2:B13)</f>
        <v>331.90083333333331</v>
      </c>
      <c r="G13">
        <f>GEOMEAN($B$2:B13)</f>
        <v>331.88474964184593</v>
      </c>
      <c r="H13">
        <f>HARMEAN($B$2:B13)</f>
        <v>331.86859822106419</v>
      </c>
      <c r="I13">
        <f>MEDIAN($B$2:B13)</f>
        <v>332.28</v>
      </c>
      <c r="J13" t="e">
        <f>_xlfn.MODE.SNGL($B$2:B13)</f>
        <v>#N/A</v>
      </c>
      <c r="L13">
        <f t="shared" si="0"/>
        <v>222.71</v>
      </c>
      <c r="M13">
        <f t="shared" si="1"/>
        <v>201.51499999999999</v>
      </c>
    </row>
    <row r="14" spans="1:13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f>AVERAGE($B$2:B14)</f>
        <v>330.47307692307692</v>
      </c>
      <c r="G14">
        <f>GEOMEAN($B$2:B14)</f>
        <v>330.42006732009702</v>
      </c>
      <c r="H14">
        <f>HARMEAN($B$2:B14)</f>
        <v>330.36587652966784</v>
      </c>
      <c r="I14">
        <f>MEDIAN($B$2:B14)</f>
        <v>332.06</v>
      </c>
      <c r="J14" t="e">
        <f>_xlfn.MODE.SNGL($B$2:B14)</f>
        <v>#N/A</v>
      </c>
      <c r="L14">
        <f t="shared" si="0"/>
        <v>222.71</v>
      </c>
      <c r="M14">
        <f t="shared" si="1"/>
        <v>201.51499999999999</v>
      </c>
    </row>
    <row r="15" spans="1:13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f>AVERAGE($B$2:B15)</f>
        <v>328.93142857142857</v>
      </c>
      <c r="G15">
        <f>GEOMEAN($B$2:B15)</f>
        <v>328.83363403992291</v>
      </c>
      <c r="H15">
        <f>HARMEAN($B$2:B15)</f>
        <v>328.7333405292444</v>
      </c>
      <c r="I15">
        <f>MEDIAN($B$2:B15)</f>
        <v>331.66999999999996</v>
      </c>
      <c r="J15" t="e">
        <f>_xlfn.MODE.SNGL($B$2:B15)</f>
        <v>#N/A</v>
      </c>
      <c r="L15">
        <f t="shared" si="0"/>
        <v>222.71</v>
      </c>
      <c r="M15">
        <f t="shared" si="1"/>
        <v>201.51499999999999</v>
      </c>
    </row>
    <row r="16" spans="1:13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f>AVERAGE($B$2:B16)</f>
        <v>328.2</v>
      </c>
      <c r="G16">
        <f>GEOMEAN($B$2:B16)</f>
        <v>328.09729442916705</v>
      </c>
      <c r="H16">
        <f>HARMEAN($B$2:B16)</f>
        <v>327.99245605319197</v>
      </c>
      <c r="I16">
        <f>MEDIAN($B$2:B16)</f>
        <v>331.28</v>
      </c>
      <c r="J16" t="e">
        <f>_xlfn.MODE.SNGL($B$2:B16)</f>
        <v>#N/A</v>
      </c>
      <c r="L16">
        <f t="shared" si="0"/>
        <v>222.71</v>
      </c>
      <c r="M16">
        <f t="shared" si="1"/>
        <v>201.51499999999999</v>
      </c>
    </row>
    <row r="17" spans="1:14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f>AVERAGE($B$2:B17)</f>
        <v>327.87875000000003</v>
      </c>
      <c r="G17">
        <f>GEOMEAN($B$2:B17)</f>
        <v>327.78017504784737</v>
      </c>
      <c r="H17">
        <f>HARMEAN($B$2:B17)</f>
        <v>327.67976915662376</v>
      </c>
      <c r="I17">
        <f>MEDIAN($B$2:B17)</f>
        <v>330.7</v>
      </c>
      <c r="J17" t="e">
        <f>_xlfn.MODE.SNGL($B$2:B17)</f>
        <v>#N/A</v>
      </c>
      <c r="L17">
        <f t="shared" si="0"/>
        <v>222.71</v>
      </c>
      <c r="M17">
        <f t="shared" si="1"/>
        <v>201.51499999999999</v>
      </c>
    </row>
    <row r="18" spans="1:14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f>AVERAGE($B$2:B18)</f>
        <v>327.21529411764709</v>
      </c>
      <c r="G18">
        <f>GEOMEAN($B$2:B18)</f>
        <v>327.1117225314693</v>
      </c>
      <c r="H18">
        <f>HARMEAN($B$2:B18)</f>
        <v>327.00659506684002</v>
      </c>
      <c r="I18">
        <f>MEDIAN($B$2:B18)</f>
        <v>330.12</v>
      </c>
      <c r="J18" t="e">
        <f>_xlfn.MODE.SNGL($B$2:B18)</f>
        <v>#N/A</v>
      </c>
      <c r="L18">
        <f t="shared" si="0"/>
        <v>222.71</v>
      </c>
      <c r="M18">
        <f t="shared" si="1"/>
        <v>201.51499999999999</v>
      </c>
    </row>
    <row r="19" spans="1:14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f>AVERAGE($B$2:B19)</f>
        <v>326.62277777777786</v>
      </c>
      <c r="G19">
        <f>GEOMEAN($B$2:B19)</f>
        <v>326.51582199942607</v>
      </c>
      <c r="H19">
        <f>HARMEAN($B$2:B19)</f>
        <v>326.40758281316351</v>
      </c>
      <c r="I19">
        <f>MEDIAN($B$2:B19)</f>
        <v>329.96000000000004</v>
      </c>
      <c r="J19" t="e">
        <f>_xlfn.MODE.SNGL($B$2:B19)</f>
        <v>#N/A</v>
      </c>
      <c r="L19">
        <f t="shared" si="0"/>
        <v>222.71</v>
      </c>
      <c r="M19">
        <f t="shared" si="1"/>
        <v>201.51499999999999</v>
      </c>
    </row>
    <row r="20" spans="1:14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f>AVERAGE($B$2:B20)</f>
        <v>326.371052631579</v>
      </c>
      <c r="G20">
        <f>GEOMEAN($B$2:B20)</f>
        <v>326.26804107287506</v>
      </c>
      <c r="H20">
        <f>HARMEAN($B$2:B20)</f>
        <v>326.16395393084082</v>
      </c>
      <c r="I20">
        <f>MEDIAN($B$2:B20)</f>
        <v>329.8</v>
      </c>
      <c r="J20" t="e">
        <f>_xlfn.MODE.SNGL($B$2:B20)</f>
        <v>#N/A</v>
      </c>
      <c r="L20">
        <f t="shared" si="0"/>
        <v>222.71</v>
      </c>
      <c r="M20">
        <f t="shared" si="1"/>
        <v>201.51499999999999</v>
      </c>
    </row>
    <row r="21" spans="1:14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f>AVERAGE($B$2:B21)</f>
        <v>326.21300000000008</v>
      </c>
      <c r="G21">
        <f>GEOMEAN($B$2:B21)</f>
        <v>326.11445411184309</v>
      </c>
      <c r="H21">
        <f>HARMEAN($B$2:B21)</f>
        <v>326.01497444145861</v>
      </c>
      <c r="I21">
        <f>MEDIAN($B$2:B21)</f>
        <v>329.73</v>
      </c>
      <c r="J21" t="e">
        <f>_xlfn.MODE.SNGL($B$2:B21)</f>
        <v>#N/A</v>
      </c>
      <c r="L21">
        <f t="shared" si="0"/>
        <v>222.71</v>
      </c>
      <c r="M21">
        <f t="shared" si="1"/>
        <v>201.51499999999999</v>
      </c>
    </row>
    <row r="22" spans="1:14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f>AVERAGE($B$2:B22)</f>
        <v>325.82952380952383</v>
      </c>
      <c r="G22">
        <f>GEOMEAN($B$2:B22)</f>
        <v>325.73119987283377</v>
      </c>
      <c r="H22">
        <f>HARMEAN($B$2:B22)</f>
        <v>325.63214337659446</v>
      </c>
      <c r="I22">
        <f>MEDIAN($B$2:B22)</f>
        <v>329.66</v>
      </c>
      <c r="J22" t="e">
        <f>_xlfn.MODE.SNGL($B$2:B22)</f>
        <v>#N/A</v>
      </c>
      <c r="L22">
        <f t="shared" si="0"/>
        <v>222.71</v>
      </c>
      <c r="M22">
        <f t="shared" si="1"/>
        <v>201.51499999999999</v>
      </c>
    </row>
    <row r="23" spans="1:14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f>AVERAGE($B$2:B23)</f>
        <v>325.38909090909095</v>
      </c>
      <c r="G23">
        <f>GEOMEAN($B$2:B23)</f>
        <v>325.28898933530439</v>
      </c>
      <c r="H23">
        <f>HARMEAN($B$2:B23)</f>
        <v>325.1883333435693</v>
      </c>
      <c r="I23">
        <f>MEDIAN($B$2:B23)</f>
        <v>326.88499999999999</v>
      </c>
      <c r="J23" t="e">
        <f>_xlfn.MODE.SNGL($B$2:B23)</f>
        <v>#N/A</v>
      </c>
      <c r="L23">
        <f t="shared" si="0"/>
        <v>222.71</v>
      </c>
      <c r="M23">
        <f t="shared" si="1"/>
        <v>201.51499999999999</v>
      </c>
    </row>
    <row r="24" spans="1:14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f>AVERAGE($B$2:B24)</f>
        <v>325.06956521739136</v>
      </c>
      <c r="G24">
        <f>GEOMEAN($B$2:B24)</f>
        <v>324.97040715058142</v>
      </c>
      <c r="H24">
        <f>HARMEAN($B$2:B24)</f>
        <v>324.8708609436473</v>
      </c>
      <c r="I24">
        <f>MEDIAN($B$2:B24)</f>
        <v>324.11</v>
      </c>
      <c r="J24" t="e">
        <f>_xlfn.MODE.SNGL($B$2:B24)</f>
        <v>#N/A</v>
      </c>
      <c r="L24">
        <f t="shared" si="0"/>
        <v>222.71</v>
      </c>
      <c r="M24">
        <f t="shared" si="1"/>
        <v>201.51499999999999</v>
      </c>
    </row>
    <row r="25" spans="1:14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f>AVERAGE($B$2:B25)</f>
        <v>325.25708333333336</v>
      </c>
      <c r="G25">
        <f>GEOMEAN($B$2:B25)</f>
        <v>325.16076895602936</v>
      </c>
      <c r="H25">
        <f>HARMEAN($B$2:B25)</f>
        <v>325.06398137970979</v>
      </c>
      <c r="I25">
        <f>MEDIAN($B$2:B25)</f>
        <v>326.84000000000003</v>
      </c>
      <c r="J25" t="e">
        <f>_xlfn.MODE.SNGL($B$2:B25)</f>
        <v>#N/A</v>
      </c>
      <c r="L25">
        <f t="shared" si="0"/>
        <v>222.71</v>
      </c>
      <c r="M25">
        <f t="shared" si="1"/>
        <v>201.51499999999999</v>
      </c>
    </row>
    <row r="26" spans="1:14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f>AVERAGE($B$2:B26)</f>
        <v>325.72280000000001</v>
      </c>
      <c r="G26">
        <f>GEOMEAN($B$2:B26)</f>
        <v>325.62238781076712</v>
      </c>
      <c r="H26">
        <f>HARMEAN($B$2:B26)</f>
        <v>325.52143198585856</v>
      </c>
      <c r="I26">
        <f>MEDIAN($B$2:B26)</f>
        <v>329.57</v>
      </c>
      <c r="J26" t="e">
        <f>_xlfn.MODE.SNGL($B$2:B26)</f>
        <v>#N/A</v>
      </c>
      <c r="L26">
        <f t="shared" si="0"/>
        <v>222.71</v>
      </c>
      <c r="M26">
        <f t="shared" si="1"/>
        <v>201.51499999999999</v>
      </c>
      <c r="N26">
        <f>AVERAGE(B2:B24)</f>
        <v>325.06956521739136</v>
      </c>
    </row>
    <row r="27" spans="1:14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f>AVERAGE($B$2:B27)</f>
        <v>326.45000000000005</v>
      </c>
      <c r="G27">
        <f>GEOMEAN($B$2:B27)</f>
        <v>326.33368398207659</v>
      </c>
      <c r="H27">
        <f>HARMEAN($B$2:B27)</f>
        <v>326.21711027618665</v>
      </c>
      <c r="I27">
        <f>MEDIAN($B$2:B27)</f>
        <v>329.61500000000001</v>
      </c>
      <c r="J27" t="e">
        <f>_xlfn.MODE.SNGL($B$2:B27)</f>
        <v>#N/A</v>
      </c>
      <c r="L27">
        <f t="shared" si="0"/>
        <v>222.71</v>
      </c>
      <c r="M27">
        <f t="shared" si="1"/>
        <v>201.51499999999999</v>
      </c>
      <c r="N27">
        <f t="shared" ref="N27:N90" si="2">AVERAGE(B3:B25)</f>
        <v>324.91086956521747</v>
      </c>
    </row>
    <row r="28" spans="1:14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f>AVERAGE($B$2:B28)</f>
        <v>327.11740740740743</v>
      </c>
      <c r="G28">
        <f>GEOMEAN($B$2:B28)</f>
        <v>326.98805293898039</v>
      </c>
      <c r="H28">
        <f>HARMEAN($B$2:B28)</f>
        <v>326.85858027691523</v>
      </c>
      <c r="I28">
        <f>MEDIAN($B$2:B28)</f>
        <v>329.66</v>
      </c>
      <c r="J28" t="e">
        <f>_xlfn.MODE.SNGL($B$2:B28)</f>
        <v>#N/A</v>
      </c>
      <c r="L28">
        <f t="shared" si="0"/>
        <v>222.71</v>
      </c>
      <c r="M28">
        <f t="shared" si="1"/>
        <v>201.51499999999999</v>
      </c>
      <c r="N28">
        <f t="shared" si="2"/>
        <v>325.09000000000003</v>
      </c>
    </row>
    <row r="29" spans="1:14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f>AVERAGE($B$2:B29)</f>
        <v>327.85142857142858</v>
      </c>
      <c r="G29">
        <f>GEOMEAN($B$2:B29)</f>
        <v>327.70505991322614</v>
      </c>
      <c r="H29">
        <f>HARMEAN($B$2:B29)</f>
        <v>327.55885072286407</v>
      </c>
      <c r="I29">
        <f>MEDIAN($B$2:B29)</f>
        <v>329.73</v>
      </c>
      <c r="J29" t="e">
        <f>_xlfn.MODE.SNGL($B$2:B29)</f>
        <v>#N/A</v>
      </c>
      <c r="L29">
        <f t="shared" si="0"/>
        <v>222.71</v>
      </c>
      <c r="M29">
        <f t="shared" si="1"/>
        <v>201.51499999999999</v>
      </c>
      <c r="N29">
        <f t="shared" si="2"/>
        <v>325.56217391304352</v>
      </c>
    </row>
    <row r="30" spans="1:14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f>AVERAGE($B$2:B30)</f>
        <v>328.28689655172411</v>
      </c>
      <c r="G30">
        <f>GEOMEAN($B$2:B30)</f>
        <v>328.13749065894649</v>
      </c>
      <c r="H30">
        <f>HARMEAN($B$2:B30)</f>
        <v>327.98806046837854</v>
      </c>
      <c r="I30">
        <f>MEDIAN($B$2:B30)</f>
        <v>329.8</v>
      </c>
      <c r="J30" t="e">
        <f>_xlfn.MODE.SNGL($B$2:B30)</f>
        <v>#N/A</v>
      </c>
      <c r="L30">
        <f t="shared" si="0"/>
        <v>222.71</v>
      </c>
      <c r="M30">
        <f t="shared" si="1"/>
        <v>201.51499999999999</v>
      </c>
      <c r="N30">
        <f t="shared" si="2"/>
        <v>325.87869565217397</v>
      </c>
    </row>
    <row r="31" spans="1:14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f>AVERAGE($B$2:B31)</f>
        <v>328.64083333333332</v>
      </c>
      <c r="G31">
        <f>GEOMEAN($B$2:B31)</f>
        <v>328.49083472307575</v>
      </c>
      <c r="H31">
        <f>HARMEAN($B$2:B31)</f>
        <v>328.34061498361149</v>
      </c>
      <c r="I31">
        <f>MEDIAN($B$2:B31)</f>
        <v>329.96000000000004</v>
      </c>
      <c r="J31" t="e">
        <f>_xlfn.MODE.SNGL($B$2:B31)</f>
        <v>#N/A</v>
      </c>
      <c r="L31">
        <f t="shared" si="0"/>
        <v>222.71</v>
      </c>
      <c r="M31">
        <f t="shared" si="1"/>
        <v>201.51499999999999</v>
      </c>
      <c r="N31">
        <f t="shared" si="2"/>
        <v>326.59130434782605</v>
      </c>
    </row>
    <row r="32" spans="1:14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f>AVERAGE($B$2:B32)</f>
        <v>328.95854838709676</v>
      </c>
      <c r="G32">
        <f>GEOMEAN($B$2:B32)</f>
        <v>328.80873034612733</v>
      </c>
      <c r="H32">
        <f>HARMEAN($B$2:B32)</f>
        <v>328.65850513021871</v>
      </c>
      <c r="I32">
        <f>MEDIAN($B$2:B32)</f>
        <v>330.12</v>
      </c>
      <c r="J32" t="e">
        <f>_xlfn.MODE.SNGL($B$2:B32)</f>
        <v>#N/A</v>
      </c>
      <c r="L32">
        <f t="shared" si="0"/>
        <v>222.71</v>
      </c>
      <c r="M32">
        <f t="shared" si="1"/>
        <v>201.51499999999999</v>
      </c>
      <c r="N32">
        <f t="shared" si="2"/>
        <v>326.7721739130435</v>
      </c>
    </row>
    <row r="33" spans="1:14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f>AVERAGE($B$2:B33)</f>
        <v>329.18765625000003</v>
      </c>
      <c r="G33">
        <f>GEOMEAN($B$2:B33)</f>
        <v>329.03998130363783</v>
      </c>
      <c r="H33">
        <f>HARMEAN($B$2:B33)</f>
        <v>328.89174277924684</v>
      </c>
      <c r="I33">
        <f>MEDIAN($B$2:B33)</f>
        <v>330.7</v>
      </c>
      <c r="J33" t="e">
        <f>_xlfn.MODE.SNGL($B$2:B33)</f>
        <v>#N/A</v>
      </c>
      <c r="L33">
        <f t="shared" si="0"/>
        <v>222.71</v>
      </c>
      <c r="M33">
        <f t="shared" si="1"/>
        <v>201.51499999999999</v>
      </c>
      <c r="N33">
        <f t="shared" si="2"/>
        <v>327.17413043478263</v>
      </c>
    </row>
    <row r="34" spans="1:14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f>AVERAGE($B$2:B34)</f>
        <v>329.22318181818184</v>
      </c>
      <c r="G34">
        <f>GEOMEAN($B$2:B34)</f>
        <v>329.07990427022008</v>
      </c>
      <c r="H34">
        <f>HARMEAN($B$2:B34)</f>
        <v>328.93604364490011</v>
      </c>
      <c r="I34">
        <f>MEDIAN($B$2:B34)</f>
        <v>330.36</v>
      </c>
      <c r="J34" t="e">
        <f>_xlfn.MODE.SNGL($B$2:B34)</f>
        <v>#N/A</v>
      </c>
      <c r="L34">
        <f t="shared" si="0"/>
        <v>222.71</v>
      </c>
      <c r="M34">
        <f t="shared" si="1"/>
        <v>201.51499999999999</v>
      </c>
      <c r="N34">
        <f t="shared" si="2"/>
        <v>327.53804347826082</v>
      </c>
    </row>
    <row r="35" spans="1:14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f>AVERAGE($B$2:B35)</f>
        <v>328.89455882352945</v>
      </c>
      <c r="G35">
        <f>GEOMEAN($B$2:B35)</f>
        <v>328.75009940414731</v>
      </c>
      <c r="H35">
        <f>HARMEAN($B$2:B35)</f>
        <v>328.60524003605434</v>
      </c>
      <c r="I35">
        <f>MEDIAN($B$2:B35)</f>
        <v>330.24</v>
      </c>
      <c r="J35" t="e">
        <f>_xlfn.MODE.SNGL($B$2:B35)</f>
        <v>#N/A</v>
      </c>
      <c r="L35">
        <f t="shared" si="0"/>
        <v>222.71</v>
      </c>
      <c r="M35">
        <f t="shared" si="1"/>
        <v>201.51499999999999</v>
      </c>
      <c r="N35">
        <f t="shared" si="2"/>
        <v>327.70282608695646</v>
      </c>
    </row>
    <row r="36" spans="1:14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f>AVERAGE($B$2:B36)</f>
        <v>328.22585714285714</v>
      </c>
      <c r="G36">
        <f>GEOMEAN($B$2:B36)</f>
        <v>328.06156547987018</v>
      </c>
      <c r="H36">
        <f>HARMEAN($B$2:B36)</f>
        <v>327.89636453643925</v>
      </c>
      <c r="I36">
        <f>MEDIAN($B$2:B36)</f>
        <v>330.12</v>
      </c>
      <c r="J36" t="e">
        <f>_xlfn.MODE.SNGL($B$2:B36)</f>
        <v>#N/A</v>
      </c>
      <c r="L36">
        <f t="shared" si="0"/>
        <v>222.71</v>
      </c>
      <c r="M36">
        <f t="shared" si="1"/>
        <v>201.51499999999999</v>
      </c>
      <c r="N36">
        <f t="shared" si="2"/>
        <v>327.72717391304343</v>
      </c>
    </row>
    <row r="37" spans="1:14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f>AVERAGE($B$2:B37)</f>
        <v>327.10847222222225</v>
      </c>
      <c r="G37">
        <f>GEOMEAN($B$2:B37)</f>
        <v>326.87684858144615</v>
      </c>
      <c r="H37">
        <f>HARMEAN($B$2:B37)</f>
        <v>326.63944647811832</v>
      </c>
      <c r="I37">
        <f>MEDIAN($B$2:B37)</f>
        <v>329.96000000000004</v>
      </c>
      <c r="J37" t="e">
        <f>_xlfn.MODE.SNGL($B$2:B37)</f>
        <v>#N/A</v>
      </c>
      <c r="L37">
        <f t="shared" si="0"/>
        <v>222.71</v>
      </c>
      <c r="M37">
        <f t="shared" si="1"/>
        <v>201.51499999999999</v>
      </c>
      <c r="N37">
        <f t="shared" si="2"/>
        <v>327.11804347826086</v>
      </c>
    </row>
    <row r="38" spans="1:14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f>AVERAGE($B$2:B38)</f>
        <v>325.70040540540543</v>
      </c>
      <c r="G38">
        <f>GEOMEAN($B$2:B38)</f>
        <v>325.35401541638817</v>
      </c>
      <c r="H38">
        <f>HARMEAN($B$2:B38)</f>
        <v>324.99045706457218</v>
      </c>
      <c r="I38">
        <f>MEDIAN($B$2:B38)</f>
        <v>329.8</v>
      </c>
      <c r="J38" t="e">
        <f>_xlfn.MODE.SNGL($B$2:B38)</f>
        <v>#N/A</v>
      </c>
      <c r="L38">
        <f t="shared" si="0"/>
        <v>222.71</v>
      </c>
      <c r="M38">
        <f t="shared" si="1"/>
        <v>201.51499999999999</v>
      </c>
      <c r="N38">
        <f t="shared" si="2"/>
        <v>326.30847826086955</v>
      </c>
    </row>
    <row r="39" spans="1:14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f>AVERAGE($B$2:B39)</f>
        <v>324.73592105263157</v>
      </c>
      <c r="G39">
        <f>GEOMEAN($B$2:B39)</f>
        <v>324.34259091848128</v>
      </c>
      <c r="H39">
        <f>HARMEAN($B$2:B39)</f>
        <v>323.93052288367062</v>
      </c>
      <c r="I39">
        <f>MEDIAN($B$2:B39)</f>
        <v>329.73</v>
      </c>
      <c r="J39" t="e">
        <f>_xlfn.MODE.SNGL($B$2:B39)</f>
        <v>#N/A</v>
      </c>
      <c r="L39">
        <f t="shared" si="0"/>
        <v>222.71</v>
      </c>
      <c r="M39">
        <f t="shared" si="1"/>
        <v>201.51499999999999</v>
      </c>
      <c r="N39">
        <f t="shared" si="2"/>
        <v>325.20673913043476</v>
      </c>
    </row>
    <row r="40" spans="1:14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f>AVERAGE($B$2:B40)</f>
        <v>323.61576923076922</v>
      </c>
      <c r="G40">
        <f>GEOMEAN($B$2:B40)</f>
        <v>323.15329383721968</v>
      </c>
      <c r="H40">
        <f>HARMEAN($B$2:B40)</f>
        <v>322.66820698646131</v>
      </c>
      <c r="I40">
        <f>MEDIAN($B$2:B40)</f>
        <v>329.66</v>
      </c>
      <c r="J40" t="e">
        <f>_xlfn.MODE.SNGL($B$2:B40)</f>
        <v>#N/A</v>
      </c>
      <c r="L40">
        <f t="shared" si="0"/>
        <v>222.71</v>
      </c>
      <c r="M40">
        <f t="shared" si="1"/>
        <v>201.51499999999999</v>
      </c>
      <c r="N40">
        <f t="shared" si="2"/>
        <v>323.73369565217394</v>
      </c>
    </row>
    <row r="41" spans="1:14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f>AVERAGE($B$2:B41)</f>
        <v>322.59937499999995</v>
      </c>
      <c r="G41">
        <f>GEOMEAN($B$2:B41)</f>
        <v>322.08203271087064</v>
      </c>
      <c r="H41">
        <f>HARMEAN($B$2:B41)</f>
        <v>321.54015152885546</v>
      </c>
      <c r="I41">
        <f>MEDIAN($B$2:B41)</f>
        <v>329.61500000000001</v>
      </c>
      <c r="J41" t="e">
        <f>_xlfn.MODE.SNGL($B$2:B41)</f>
        <v>#N/A</v>
      </c>
      <c r="L41">
        <f t="shared" si="0"/>
        <v>222.71</v>
      </c>
      <c r="M41">
        <f t="shared" si="1"/>
        <v>201.51499999999999</v>
      </c>
      <c r="N41">
        <f t="shared" si="2"/>
        <v>322.47673913043474</v>
      </c>
    </row>
    <row r="42" spans="1:14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f>AVERAGE($B$2:B42)</f>
        <v>321.12280487804873</v>
      </c>
      <c r="G42">
        <f>GEOMEAN($B$2:B42)</f>
        <v>320.46600595515935</v>
      </c>
      <c r="H42">
        <f>HARMEAN($B$2:B42)</f>
        <v>319.76994022933798</v>
      </c>
      <c r="I42">
        <f>MEDIAN($B$2:B42)</f>
        <v>329.57</v>
      </c>
      <c r="J42" t="e">
        <f>_xlfn.MODE.SNGL($B$2:B42)</f>
        <v>#N/A</v>
      </c>
      <c r="L42">
        <f t="shared" si="0"/>
        <v>222.71</v>
      </c>
      <c r="M42">
        <f t="shared" si="1"/>
        <v>201.51499999999999</v>
      </c>
      <c r="N42">
        <f t="shared" si="2"/>
        <v>320.65021739130435</v>
      </c>
    </row>
    <row r="43" spans="1:14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f>AVERAGE($B$2:B43)</f>
        <v>318.97726190476186</v>
      </c>
      <c r="G43">
        <f>GEOMEAN($B$2:B43)</f>
        <v>317.97825053450435</v>
      </c>
      <c r="H43">
        <f>HARMEAN($B$2:B43)</f>
        <v>316.87113120374977</v>
      </c>
      <c r="I43">
        <f>MEDIAN($B$2:B43)</f>
        <v>326.84000000000003</v>
      </c>
      <c r="J43" t="e">
        <f>_xlfn.MODE.SNGL($B$2:B43)</f>
        <v>#N/A</v>
      </c>
      <c r="L43">
        <f t="shared" si="0"/>
        <v>222.71</v>
      </c>
      <c r="M43">
        <f t="shared" si="1"/>
        <v>201.51499999999999</v>
      </c>
      <c r="N43">
        <f t="shared" si="2"/>
        <v>319.18760869565222</v>
      </c>
    </row>
    <row r="44" spans="1:14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f>AVERAGE($B$2:B44)</f>
        <v>314.46034883720927</v>
      </c>
      <c r="G44">
        <f>GEOMEAN($B$2:B44)</f>
        <v>311.13384499468367</v>
      </c>
      <c r="H44">
        <f>HARMEAN($B$2:B44)</f>
        <v>305.91476440693941</v>
      </c>
      <c r="I44">
        <f>MEDIAN($B$2:B44)</f>
        <v>324.11</v>
      </c>
      <c r="J44" t="e">
        <f>_xlfn.MODE.SNGL($B$2:B44)</f>
        <v>#N/A</v>
      </c>
      <c r="L44">
        <f t="shared" si="0"/>
        <v>97.75</v>
      </c>
      <c r="M44">
        <f t="shared" si="1"/>
        <v>97.75</v>
      </c>
      <c r="N44">
        <f t="shared" si="2"/>
        <v>316.8184782608696</v>
      </c>
    </row>
    <row r="45" spans="1:14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f>AVERAGE($B$2:B45)</f>
        <v>309.53511363636358</v>
      </c>
      <c r="G45">
        <f>GEOMEAN($B$2:B45)</f>
        <v>303.05349040970555</v>
      </c>
      <c r="H45">
        <f>HARMEAN($B$2:B45)</f>
        <v>291.79226541022098</v>
      </c>
      <c r="I45">
        <f>MEDIAN($B$2:B45)</f>
        <v>323.65999999999997</v>
      </c>
      <c r="J45" t="e">
        <f>_xlfn.MODE.SNGL($B$2:B45)</f>
        <v>#N/A</v>
      </c>
      <c r="L45">
        <f t="shared" si="0"/>
        <v>97.75</v>
      </c>
      <c r="M45">
        <f t="shared" si="1"/>
        <v>97.75</v>
      </c>
      <c r="N45">
        <f t="shared" si="2"/>
        <v>312.86934782608699</v>
      </c>
    </row>
    <row r="46" spans="1:14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f>AVERAGE($B$2:B46)</f>
        <v>306.04233333333332</v>
      </c>
      <c r="G46">
        <f>GEOMEAN($B$2:B46)</f>
        <v>298.45761272797409</v>
      </c>
      <c r="H46">
        <f>HARMEAN($B$2:B46)</f>
        <v>285.97645705269838</v>
      </c>
      <c r="I46">
        <f>MEDIAN($B$2:B46)</f>
        <v>323.20999999999998</v>
      </c>
      <c r="J46" t="e">
        <f>_xlfn.MODE.SNGL($B$2:B46)</f>
        <v>#N/A</v>
      </c>
      <c r="L46">
        <f t="shared" si="0"/>
        <v>97.75</v>
      </c>
      <c r="M46">
        <f t="shared" si="1"/>
        <v>97.75</v>
      </c>
      <c r="N46">
        <f t="shared" si="2"/>
        <v>304.24065217391308</v>
      </c>
    </row>
    <row r="47" spans="1:14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f>AVERAGE($B$2:B47)</f>
        <v>302.63097826086954</v>
      </c>
      <c r="G47">
        <f>GEOMEAN($B$2:B47)</f>
        <v>293.98938127019187</v>
      </c>
      <c r="H47">
        <f>HARMEAN($B$2:B47)</f>
        <v>280.38245779423039</v>
      </c>
      <c r="I47">
        <f>MEDIAN($B$2:B47)</f>
        <v>323.13499999999999</v>
      </c>
      <c r="J47" t="e">
        <f>_xlfn.MODE.SNGL($B$2:B47)</f>
        <v>#N/A</v>
      </c>
      <c r="L47">
        <f t="shared" si="0"/>
        <v>97.75</v>
      </c>
      <c r="M47">
        <f t="shared" si="1"/>
        <v>97.75</v>
      </c>
      <c r="N47">
        <f t="shared" si="2"/>
        <v>294.65760869565219</v>
      </c>
    </row>
    <row r="48" spans="1:14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f>AVERAGE($B$2:B48)</f>
        <v>298.80925531914892</v>
      </c>
      <c r="G48">
        <f>GEOMEAN($B$2:B48)</f>
        <v>288.58966037529643</v>
      </c>
      <c r="H48">
        <f>HARMEAN($B$2:B48)</f>
        <v>272.95264688090077</v>
      </c>
      <c r="I48">
        <f>MEDIAN($B$2:B48)</f>
        <v>323.06</v>
      </c>
      <c r="J48" t="e">
        <f>_xlfn.MODE.SNGL($B$2:B48)</f>
        <v>#N/A</v>
      </c>
      <c r="L48">
        <f t="shared" si="0"/>
        <v>97.75</v>
      </c>
      <c r="M48">
        <f t="shared" si="1"/>
        <v>97.75</v>
      </c>
      <c r="N48">
        <f t="shared" si="2"/>
        <v>287.53673913043485</v>
      </c>
    </row>
    <row r="49" spans="1:15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f>AVERAGE($B$2:B49)</f>
        <v>295.18114583333335</v>
      </c>
      <c r="G49">
        <f>GEOMEAN($B$2:B49)</f>
        <v>283.58672649734638</v>
      </c>
      <c r="H49">
        <f>HARMEAN($B$2:B49)</f>
        <v>266.35169270024153</v>
      </c>
      <c r="I49">
        <f>MEDIAN($B$2:B49)</f>
        <v>322.45</v>
      </c>
      <c r="J49" t="e">
        <f>_xlfn.MODE.SNGL($B$2:B49)</f>
        <v>#N/A</v>
      </c>
      <c r="L49">
        <f t="shared" si="0"/>
        <v>97.75</v>
      </c>
      <c r="M49">
        <f t="shared" si="1"/>
        <v>97.75</v>
      </c>
      <c r="N49">
        <f t="shared" si="2"/>
        <v>280.19239130434789</v>
      </c>
    </row>
    <row r="50" spans="1:15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f>AVERAGE($B$2:B50)</f>
        <v>292.04479591836736</v>
      </c>
      <c r="G50">
        <f>GEOMEAN($B$2:B50)</f>
        <v>279.59157062861061</v>
      </c>
      <c r="H50">
        <f>HARMEAN($B$2:B50)</f>
        <v>261.640329320376</v>
      </c>
      <c r="I50">
        <f>MEDIAN($B$2:B50)</f>
        <v>321.83999999999997</v>
      </c>
      <c r="J50" t="e">
        <f>_xlfn.MODE.SNGL($B$2:B50)</f>
        <v>#N/A</v>
      </c>
      <c r="L50">
        <f t="shared" si="0"/>
        <v>97.75</v>
      </c>
      <c r="M50">
        <f t="shared" si="1"/>
        <v>97.75</v>
      </c>
      <c r="N50">
        <f t="shared" si="2"/>
        <v>271.21152173913049</v>
      </c>
    </row>
    <row r="51" spans="1:15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f>AVERAGE($B$2:B51)</f>
        <v>289.13989999999995</v>
      </c>
      <c r="G51">
        <f>GEOMEAN($B$2:B51)</f>
        <v>276.01209494560982</v>
      </c>
      <c r="H51">
        <f>HARMEAN($B$2:B51)</f>
        <v>257.6098121992423</v>
      </c>
      <c r="I51">
        <f>MEDIAN($B$2:B51)</f>
        <v>320</v>
      </c>
      <c r="J51" t="e">
        <f>_xlfn.MODE.SNGL($B$2:B51)</f>
        <v>#N/A</v>
      </c>
      <c r="L51">
        <f t="shared" si="0"/>
        <v>97.75</v>
      </c>
      <c r="M51">
        <f t="shared" si="1"/>
        <v>97.75</v>
      </c>
      <c r="N51">
        <f t="shared" si="2"/>
        <v>261.98369565217394</v>
      </c>
      <c r="O51">
        <f>AVERAGE(B2:B50)</f>
        <v>292.04479591836736</v>
      </c>
    </row>
    <row r="52" spans="1:15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f>AVERAGE($B$2:B52)</f>
        <v>286.4485294117647</v>
      </c>
      <c r="G52">
        <f>GEOMEAN($B$2:B52)</f>
        <v>272.79807362218344</v>
      </c>
      <c r="H52">
        <f>HARMEAN($B$2:B52)</f>
        <v>254.14083733727338</v>
      </c>
      <c r="I52">
        <f>MEDIAN($B$2:B52)</f>
        <v>318.16000000000003</v>
      </c>
      <c r="J52" t="e">
        <f>_xlfn.MODE.SNGL($B$2:B52)</f>
        <v>#N/A</v>
      </c>
      <c r="L52">
        <f t="shared" si="0"/>
        <v>97.75</v>
      </c>
      <c r="M52">
        <f t="shared" si="1"/>
        <v>97.75</v>
      </c>
      <c r="N52">
        <f t="shared" si="2"/>
        <v>253.15195652173915</v>
      </c>
      <c r="O52">
        <f t="shared" ref="O52:O115" si="3">AVERAGE(B3:B51)</f>
        <v>288.240306122449</v>
      </c>
    </row>
    <row r="53" spans="1:15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f>AVERAGE($B$2:B53)</f>
        <v>283.77355769230769</v>
      </c>
      <c r="G53">
        <f>GEOMEAN($B$2:B53)</f>
        <v>269.58594013427506</v>
      </c>
      <c r="H53">
        <f>HARMEAN($B$2:B53)</f>
        <v>250.64747334842551</v>
      </c>
      <c r="I53">
        <f>MEDIAN($B$2:B53)</f>
        <v>318.10500000000002</v>
      </c>
      <c r="J53" t="e">
        <f>_xlfn.MODE.SNGL($B$2:B53)</f>
        <v>#N/A</v>
      </c>
      <c r="L53">
        <f t="shared" si="0"/>
        <v>97.75</v>
      </c>
      <c r="M53">
        <f t="shared" si="1"/>
        <v>97.75</v>
      </c>
      <c r="N53">
        <f t="shared" si="2"/>
        <v>244.55760869565225</v>
      </c>
      <c r="O53">
        <f t="shared" si="3"/>
        <v>284.54846938775506</v>
      </c>
    </row>
    <row r="54" spans="1:15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f>AVERAGE($B$2:B54)</f>
        <v>281.0793396226415</v>
      </c>
      <c r="G54">
        <f>GEOMEAN($B$2:B54)</f>
        <v>266.30858561333423</v>
      </c>
      <c r="H54">
        <f>HARMEAN($B$2:B54)</f>
        <v>247.02187347400351</v>
      </c>
      <c r="I54">
        <f>MEDIAN($B$2:B54)</f>
        <v>318.05</v>
      </c>
      <c r="J54" t="e">
        <f>_xlfn.MODE.SNGL($B$2:B54)</f>
        <v>#N/A</v>
      </c>
      <c r="L54">
        <f t="shared" si="0"/>
        <v>97.75</v>
      </c>
      <c r="M54">
        <f t="shared" si="1"/>
        <v>97.75</v>
      </c>
      <c r="N54">
        <f t="shared" si="2"/>
        <v>236.04499999999999</v>
      </c>
      <c r="O54">
        <f t="shared" si="3"/>
        <v>280.74397959183671</v>
      </c>
    </row>
    <row r="55" spans="1:15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f>AVERAGE($B$2:B55)</f>
        <v>278.57601851851848</v>
      </c>
      <c r="G55">
        <f>GEOMEAN($B$2:B55)</f>
        <v>263.35752122450515</v>
      </c>
      <c r="H55">
        <f>HARMEAN($B$2:B55)</f>
        <v>243.89152444294456</v>
      </c>
      <c r="I55">
        <f>MEDIAN($B$2:B55)</f>
        <v>318.04500000000002</v>
      </c>
      <c r="J55" t="e">
        <f>_xlfn.MODE.SNGL($B$2:B55)</f>
        <v>#N/A</v>
      </c>
      <c r="L55">
        <f t="shared" si="0"/>
        <v>97.75</v>
      </c>
      <c r="M55">
        <f t="shared" si="1"/>
        <v>97.75</v>
      </c>
      <c r="N55">
        <f t="shared" si="2"/>
        <v>227.64804347826089</v>
      </c>
      <c r="O55">
        <f t="shared" si="3"/>
        <v>276.73969387755102</v>
      </c>
    </row>
    <row r="56" spans="1:15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f>AVERAGE($B$2:B56)</f>
        <v>275.96281818181814</v>
      </c>
      <c r="G56">
        <f>GEOMEAN($B$2:B56)</f>
        <v>260.17188668593826</v>
      </c>
      <c r="H56">
        <f>HARMEAN($B$2:B56)</f>
        <v>240.35776941696528</v>
      </c>
      <c r="I56">
        <f>MEDIAN($B$2:B56)</f>
        <v>318.04000000000002</v>
      </c>
      <c r="J56" t="e">
        <f>_xlfn.MODE.SNGL($B$2:B56)</f>
        <v>#N/A</v>
      </c>
      <c r="L56">
        <f t="shared" si="0"/>
        <v>97.75</v>
      </c>
      <c r="M56">
        <f t="shared" si="1"/>
        <v>97.75</v>
      </c>
      <c r="N56">
        <f t="shared" si="2"/>
        <v>219.04260869565221</v>
      </c>
      <c r="O56">
        <f t="shared" si="3"/>
        <v>272.95642857142855</v>
      </c>
    </row>
    <row r="57" spans="1:15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f>AVERAGE($B$2:B57)</f>
        <v>273.49223214285712</v>
      </c>
      <c r="G57">
        <f>GEOMEAN($B$2:B57)</f>
        <v>257.22957217736302</v>
      </c>
      <c r="H57">
        <f>HARMEAN($B$2:B57)</f>
        <v>237.19519849170072</v>
      </c>
      <c r="I57">
        <f>MEDIAN($B$2:B57)</f>
        <v>318</v>
      </c>
      <c r="J57" t="e">
        <f>_xlfn.MODE.SNGL($B$2:B57)</f>
        <v>#N/A</v>
      </c>
      <c r="L57">
        <f t="shared" si="0"/>
        <v>97.75</v>
      </c>
      <c r="M57">
        <f t="shared" si="1"/>
        <v>97.75</v>
      </c>
      <c r="N57">
        <f t="shared" si="2"/>
        <v>210.66913043478257</v>
      </c>
      <c r="O57">
        <f t="shared" si="3"/>
        <v>268.84479591836731</v>
      </c>
    </row>
    <row r="58" spans="1:15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f>AVERAGE($B$2:B58)</f>
        <v>270.95710526315787</v>
      </c>
      <c r="G58">
        <f>GEOMEAN($B$2:B58)</f>
        <v>254.13346792215344</v>
      </c>
      <c r="H58">
        <f>HARMEAN($B$2:B58)</f>
        <v>233.75504187618071</v>
      </c>
      <c r="I58">
        <f>MEDIAN($B$2:B58)</f>
        <v>317.95999999999998</v>
      </c>
      <c r="J58" t="e">
        <f>_xlfn.MODE.SNGL($B$2:B58)</f>
        <v>#N/A</v>
      </c>
      <c r="L58">
        <f t="shared" si="0"/>
        <v>97.75</v>
      </c>
      <c r="M58">
        <f t="shared" si="1"/>
        <v>97.75</v>
      </c>
      <c r="N58">
        <f t="shared" si="2"/>
        <v>201.91086956521738</v>
      </c>
      <c r="O58">
        <f t="shared" si="3"/>
        <v>264.92540816326527</v>
      </c>
    </row>
    <row r="59" spans="1:15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f>AVERAGE($B$2:B59)</f>
        <v>268.50215517241378</v>
      </c>
      <c r="G59">
        <f>GEOMEAN($B$2:B59)</f>
        <v>251.1653675945949</v>
      </c>
      <c r="H59">
        <f>HARMEAN($B$2:B59)</f>
        <v>230.50368811385746</v>
      </c>
      <c r="I59">
        <f>MEDIAN($B$2:B59)</f>
        <v>317.27999999999997</v>
      </c>
      <c r="J59" t="e">
        <f>_xlfn.MODE.SNGL($B$2:B59)</f>
        <v>#N/A</v>
      </c>
      <c r="L59">
        <f t="shared" si="0"/>
        <v>97.75</v>
      </c>
      <c r="M59">
        <f t="shared" si="1"/>
        <v>97.75</v>
      </c>
      <c r="N59">
        <f t="shared" si="2"/>
        <v>193.53043478260872</v>
      </c>
      <c r="O59">
        <f t="shared" si="3"/>
        <v>260.82071428571419</v>
      </c>
    </row>
    <row r="60" spans="1:15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f>AVERAGE($B$2:B60)</f>
        <v>266.16906779661014</v>
      </c>
      <c r="G60">
        <f>GEOMEAN($B$2:B60)</f>
        <v>248.40480509194111</v>
      </c>
      <c r="H60">
        <f>HARMEAN($B$2:B60)</f>
        <v>227.56620482648188</v>
      </c>
      <c r="I60">
        <f>MEDIAN($B$2:B60)</f>
        <v>316.60000000000002</v>
      </c>
      <c r="J60" t="e">
        <f>_xlfn.MODE.SNGL($B$2:B60)</f>
        <v>#N/A</v>
      </c>
      <c r="L60">
        <f t="shared" si="0"/>
        <v>97.75</v>
      </c>
      <c r="M60">
        <f t="shared" si="1"/>
        <v>97.75</v>
      </c>
      <c r="N60">
        <f t="shared" si="2"/>
        <v>185.31043478260872</v>
      </c>
      <c r="O60">
        <f t="shared" si="3"/>
        <v>256.65887755102034</v>
      </c>
    </row>
    <row r="61" spans="1:15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f>AVERAGE($B$2:B61)</f>
        <v>264.08108333333331</v>
      </c>
      <c r="G61">
        <f>GEOMEAN($B$2:B61)</f>
        <v>246.06810729654779</v>
      </c>
      <c r="H61">
        <f>HARMEAN($B$2:B61)</f>
        <v>225.25655623459022</v>
      </c>
      <c r="I61">
        <f>MEDIAN($B$2:B61)</f>
        <v>316.57500000000005</v>
      </c>
      <c r="J61" t="e">
        <f>_xlfn.MODE.SNGL($B$2:B61)</f>
        <v>#N/A</v>
      </c>
      <c r="L61">
        <f t="shared" si="0"/>
        <v>97.75</v>
      </c>
      <c r="M61">
        <f t="shared" si="1"/>
        <v>97.75</v>
      </c>
      <c r="N61">
        <f t="shared" si="2"/>
        <v>177.61826086956526</v>
      </c>
      <c r="O61">
        <f t="shared" si="3"/>
        <v>252.59867346938771</v>
      </c>
    </row>
    <row r="62" spans="1:15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f>AVERAGE($B$2:B62)</f>
        <v>261.93844262295079</v>
      </c>
      <c r="G62">
        <f>GEOMEAN($B$2:B62)</f>
        <v>243.61007927355655</v>
      </c>
      <c r="H62">
        <f>HARMEAN($B$2:B62)</f>
        <v>222.74128467384531</v>
      </c>
      <c r="I62">
        <f>MEDIAN($B$2:B62)</f>
        <v>316.55</v>
      </c>
      <c r="J62" t="e">
        <f>_xlfn.MODE.SNGL($B$2:B62)</f>
        <v>#N/A</v>
      </c>
      <c r="L62">
        <f t="shared" si="0"/>
        <v>97.75</v>
      </c>
      <c r="M62">
        <f t="shared" si="1"/>
        <v>97.75</v>
      </c>
      <c r="N62">
        <f t="shared" si="2"/>
        <v>170.78565217391306</v>
      </c>
      <c r="O62">
        <f t="shared" si="3"/>
        <v>248.69724489795914</v>
      </c>
    </row>
    <row r="63" spans="1:15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f>AVERAGE($B$2:B63)</f>
        <v>259.83266129032251</v>
      </c>
      <c r="G63">
        <f>GEOMEAN($B$2:B63)</f>
        <v>241.19594109084582</v>
      </c>
      <c r="H63">
        <f>HARMEAN($B$2:B63)</f>
        <v>220.27070990271451</v>
      </c>
      <c r="I63">
        <f>MEDIAN($B$2:B63)</f>
        <v>316.34500000000003</v>
      </c>
      <c r="J63" t="e">
        <f>_xlfn.MODE.SNGL($B$2:B63)</f>
        <v>#N/A</v>
      </c>
      <c r="L63">
        <f t="shared" si="0"/>
        <v>97.75</v>
      </c>
      <c r="M63">
        <f t="shared" si="1"/>
        <v>97.75</v>
      </c>
      <c r="N63">
        <f t="shared" si="2"/>
        <v>164.95434782608697</v>
      </c>
      <c r="O63">
        <f t="shared" si="3"/>
        <v>244.80479591836726</v>
      </c>
    </row>
    <row r="64" spans="1:15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f>AVERAGE($B$2:B64)</f>
        <v>257.69722222222214</v>
      </c>
      <c r="G64">
        <f>GEOMEAN($B$2:B64)</f>
        <v>238.70164339238502</v>
      </c>
      <c r="H64">
        <f>HARMEAN($B$2:B64)</f>
        <v>217.65215886466794</v>
      </c>
      <c r="I64">
        <f>MEDIAN($B$2:B64)</f>
        <v>316.14</v>
      </c>
      <c r="J64" t="e">
        <f>_xlfn.MODE.SNGL($B$2:B64)</f>
        <v>#N/A</v>
      </c>
      <c r="L64">
        <f t="shared" si="0"/>
        <v>97.75</v>
      </c>
      <c r="M64">
        <f t="shared" si="1"/>
        <v>97.75</v>
      </c>
      <c r="N64">
        <f t="shared" si="2"/>
        <v>158.18608695652173</v>
      </c>
      <c r="O64">
        <f t="shared" si="3"/>
        <v>241.09132653061218</v>
      </c>
    </row>
    <row r="65" spans="1:15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f>AVERAGE($B$2:B65)</f>
        <v>255.57460937499994</v>
      </c>
      <c r="G65">
        <f>GEOMEAN($B$2:B65)</f>
        <v>236.20682509161301</v>
      </c>
      <c r="H65">
        <f>HARMEAN($B$2:B65)</f>
        <v>215.01078405804788</v>
      </c>
      <c r="I65">
        <f>MEDIAN($B$2:B65)</f>
        <v>314.74</v>
      </c>
      <c r="J65" t="e">
        <f>_xlfn.MODE.SNGL($B$2:B65)</f>
        <v>#N/A</v>
      </c>
      <c r="L65">
        <f t="shared" si="0"/>
        <v>97.75</v>
      </c>
      <c r="M65">
        <f t="shared" si="1"/>
        <v>97.75</v>
      </c>
      <c r="N65">
        <f t="shared" si="2"/>
        <v>151.67869565217393</v>
      </c>
      <c r="O65">
        <f t="shared" si="3"/>
        <v>237.34459183673462</v>
      </c>
    </row>
    <row r="66" spans="1:15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f>AVERAGE($B$2:B66)</f>
        <v>253.62161538461532</v>
      </c>
      <c r="G66">
        <f>GEOMEAN($B$2:B66)</f>
        <v>234.00852022854713</v>
      </c>
      <c r="H66">
        <f>HARMEAN($B$2:B66)</f>
        <v>212.81212502803564</v>
      </c>
      <c r="I66">
        <f>MEDIAN($B$2:B66)</f>
        <v>313.33999999999997</v>
      </c>
      <c r="J66" t="e">
        <f>_xlfn.MODE.SNGL($B$2:B66)</f>
        <v>#N/A</v>
      </c>
      <c r="L66">
        <f t="shared" si="0"/>
        <v>97.75</v>
      </c>
      <c r="M66">
        <f t="shared" si="1"/>
        <v>97.75</v>
      </c>
      <c r="N66">
        <f t="shared" si="2"/>
        <v>144.82391304347829</v>
      </c>
      <c r="O66">
        <f t="shared" si="3"/>
        <v>233.34234693877548</v>
      </c>
    </row>
    <row r="67" spans="1:15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f>AVERAGE($B$2:B67)</f>
        <v>251.79992424242417</v>
      </c>
      <c r="G67">
        <f>GEOMEAN($B$2:B67)</f>
        <v>232.02407941694958</v>
      </c>
      <c r="H67">
        <f>HARMEAN($B$2:B67)</f>
        <v>210.90942518269139</v>
      </c>
      <c r="I67">
        <f>MEDIAN($B$2:B67)</f>
        <v>311.11500000000001</v>
      </c>
      <c r="J67" t="e">
        <f>_xlfn.MODE.SNGL($B$2:B67)</f>
        <v>#N/A</v>
      </c>
      <c r="L67">
        <f t="shared" ref="L67:L130" si="4">IF(B67&lt;$K$4,$K$2,$K$4)</f>
        <v>97.75</v>
      </c>
      <c r="M67">
        <f t="shared" ref="M67:M130" si="5">IF(B67&lt;$K$5,$K$2,$K$5)</f>
        <v>97.75</v>
      </c>
      <c r="N67">
        <f t="shared" si="2"/>
        <v>138.72782608695653</v>
      </c>
      <c r="O67">
        <f t="shared" si="3"/>
        <v>229.37438775510199</v>
      </c>
    </row>
    <row r="68" spans="1:15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f>AVERAGE($B$2:B68)</f>
        <v>249.96529850746262</v>
      </c>
      <c r="G68">
        <f>GEOMEAN($B$2:B68)</f>
        <v>229.99685689806131</v>
      </c>
      <c r="H68">
        <f>HARMEAN($B$2:B68)</f>
        <v>208.92470568040918</v>
      </c>
      <c r="I68">
        <f>MEDIAN($B$2:B68)</f>
        <v>308.89</v>
      </c>
      <c r="J68" t="e">
        <f>_xlfn.MODE.SNGL($B$2:B68)</f>
        <v>#N/A</v>
      </c>
      <c r="L68">
        <f t="shared" si="4"/>
        <v>97.75</v>
      </c>
      <c r="M68">
        <f t="shared" si="5"/>
        <v>97.75</v>
      </c>
      <c r="N68">
        <f t="shared" si="2"/>
        <v>134.27652173913043</v>
      </c>
      <c r="O68">
        <f t="shared" si="3"/>
        <v>225.63540816326523</v>
      </c>
    </row>
    <row r="69" spans="1:15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f>AVERAGE($B$2:B69)</f>
        <v>248.13051470588229</v>
      </c>
      <c r="G69">
        <f>GEOMEAN($B$2:B69)</f>
        <v>227.94906707684689</v>
      </c>
      <c r="H69">
        <f>HARMEAN($B$2:B69)</f>
        <v>206.89010071999616</v>
      </c>
      <c r="I69">
        <f>MEDIAN($B$2:B69)</f>
        <v>307.19</v>
      </c>
      <c r="J69" t="e">
        <f>_xlfn.MODE.SNGL($B$2:B69)</f>
        <v>#N/A</v>
      </c>
      <c r="L69">
        <f t="shared" si="4"/>
        <v>97.75</v>
      </c>
      <c r="M69">
        <f t="shared" si="5"/>
        <v>97.75</v>
      </c>
      <c r="N69">
        <f t="shared" si="2"/>
        <v>134.65217391304347</v>
      </c>
      <c r="O69">
        <f t="shared" si="3"/>
        <v>221.80540816326518</v>
      </c>
    </row>
    <row r="70" spans="1:15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f>AVERAGE($B$2:B70)</f>
        <v>246.29644927536228</v>
      </c>
      <c r="G70">
        <f>GEOMEAN($B$2:B70)</f>
        <v>225.88201322766639</v>
      </c>
      <c r="H70">
        <f>HARMEAN($B$2:B70)</f>
        <v>204.8073620113762</v>
      </c>
      <c r="I70">
        <f>MEDIAN($B$2:B70)</f>
        <v>305.49</v>
      </c>
      <c r="J70" t="e">
        <f>_xlfn.MODE.SNGL($B$2:B70)</f>
        <v>#N/A</v>
      </c>
      <c r="L70">
        <f t="shared" si="4"/>
        <v>97.75</v>
      </c>
      <c r="M70">
        <f t="shared" si="5"/>
        <v>97.75</v>
      </c>
      <c r="N70">
        <f t="shared" si="2"/>
        <v>136.00565217391303</v>
      </c>
      <c r="O70">
        <f t="shared" si="3"/>
        <v>217.79234693877541</v>
      </c>
    </row>
    <row r="71" spans="1:15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f>AVERAGE($B$2:B71)</f>
        <v>244.5277857142857</v>
      </c>
      <c r="G71">
        <f>GEOMEAN($B$2:B71)</f>
        <v>223.9158199734531</v>
      </c>
      <c r="H71">
        <f>HARMEAN($B$2:B71)</f>
        <v>202.85981124688587</v>
      </c>
      <c r="I71">
        <f>MEDIAN($B$2:B71)</f>
        <v>297.27</v>
      </c>
      <c r="J71" t="e">
        <f>_xlfn.MODE.SNGL($B$2:B71)</f>
        <v>#N/A</v>
      </c>
      <c r="L71">
        <f t="shared" si="4"/>
        <v>97.75</v>
      </c>
      <c r="M71">
        <f t="shared" si="5"/>
        <v>97.75</v>
      </c>
      <c r="N71">
        <f t="shared" si="2"/>
        <v>134.82478260869564</v>
      </c>
      <c r="O71">
        <f t="shared" si="3"/>
        <v>213.67744897959176</v>
      </c>
    </row>
    <row r="72" spans="1:15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f>AVERAGE($B$2:B72)</f>
        <v>242.77330985915492</v>
      </c>
      <c r="G72">
        <f>GEOMEAN($B$2:B72)</f>
        <v>221.95615672931001</v>
      </c>
      <c r="H72">
        <f>HARMEAN($B$2:B72)</f>
        <v>200.90435507204009</v>
      </c>
      <c r="I72">
        <f>MEDIAN($B$2:B72)</f>
        <v>289.05</v>
      </c>
      <c r="J72" t="e">
        <f>_xlfn.MODE.SNGL($B$2:B72)</f>
        <v>#N/A</v>
      </c>
      <c r="L72">
        <f t="shared" si="4"/>
        <v>97.75</v>
      </c>
      <c r="M72">
        <f t="shared" si="5"/>
        <v>97.75</v>
      </c>
      <c r="N72">
        <f t="shared" si="2"/>
        <v>133.62739130434781</v>
      </c>
      <c r="O72">
        <f t="shared" si="3"/>
        <v>209.68418367346933</v>
      </c>
    </row>
    <row r="73" spans="1:15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f>AVERAGE($B$2:B73)</f>
        <v>241.21326388888889</v>
      </c>
      <c r="G73">
        <f>GEOMEAN($B$2:B73)</f>
        <v>220.32375243101416</v>
      </c>
      <c r="H73">
        <f>HARMEAN($B$2:B73)</f>
        <v>199.40854987028527</v>
      </c>
      <c r="I73">
        <f>MEDIAN($B$2:B73)</f>
        <v>288.52499999999998</v>
      </c>
      <c r="J73" t="e">
        <f>_xlfn.MODE.SNGL($B$2:B73)</f>
        <v>#N/A</v>
      </c>
      <c r="L73">
        <f t="shared" si="4"/>
        <v>97.75</v>
      </c>
      <c r="M73">
        <f t="shared" si="5"/>
        <v>97.75</v>
      </c>
      <c r="N73">
        <f t="shared" si="2"/>
        <v>133.60478260869561</v>
      </c>
      <c r="O73">
        <f t="shared" si="3"/>
        <v>205.68051020408154</v>
      </c>
    </row>
    <row r="74" spans="1:15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f>AVERAGE($B$2:B74)</f>
        <v>239.73499999999999</v>
      </c>
      <c r="G74">
        <f>GEOMEAN($B$2:B74)</f>
        <v>218.81236066079981</v>
      </c>
      <c r="H74">
        <f>HARMEAN($B$2:B74)</f>
        <v>198.06297484127958</v>
      </c>
      <c r="I74">
        <f>MEDIAN($B$2:B74)</f>
        <v>288</v>
      </c>
      <c r="J74" t="e">
        <f>_xlfn.MODE.SNGL($B$2:B74)</f>
        <v>#N/A</v>
      </c>
      <c r="L74">
        <f t="shared" si="4"/>
        <v>97.75</v>
      </c>
      <c r="M74">
        <f t="shared" si="5"/>
        <v>97.75</v>
      </c>
      <c r="N74">
        <f t="shared" si="2"/>
        <v>133.40043478260867</v>
      </c>
      <c r="O74">
        <f t="shared" si="3"/>
        <v>201.85214285714278</v>
      </c>
    </row>
    <row r="75" spans="1:15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f>AVERAGE($B$2:B75)</f>
        <v>238.37263513513508</v>
      </c>
      <c r="G75">
        <f>GEOMEAN($B$2:B75)</f>
        <v>217.4730972335025</v>
      </c>
      <c r="H75">
        <f>HARMEAN($B$2:B75)</f>
        <v>196.93000444625753</v>
      </c>
      <c r="I75">
        <f>MEDIAN($B$2:B75)</f>
        <v>285.48</v>
      </c>
      <c r="J75" t="e">
        <f>_xlfn.MODE.SNGL($B$2:B75)</f>
        <v>#N/A</v>
      </c>
      <c r="L75">
        <f t="shared" si="4"/>
        <v>97.75</v>
      </c>
      <c r="M75">
        <f t="shared" si="5"/>
        <v>97.75</v>
      </c>
      <c r="N75">
        <f t="shared" si="2"/>
        <v>132.91999999999999</v>
      </c>
      <c r="O75">
        <f t="shared" si="3"/>
        <v>197.84663265306119</v>
      </c>
    </row>
    <row r="76" spans="1:15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f>AVERAGE($B$2:B76)</f>
        <v>237.0280666666666</v>
      </c>
      <c r="G76">
        <f>GEOMEAN($B$2:B76)</f>
        <v>216.14843649025349</v>
      </c>
      <c r="H76">
        <f>HARMEAN($B$2:B76)</f>
        <v>195.80242839089919</v>
      </c>
      <c r="I76">
        <f>MEDIAN($B$2:B76)</f>
        <v>282.95999999999998</v>
      </c>
      <c r="J76" t="e">
        <f>_xlfn.MODE.SNGL($B$2:B76)</f>
        <v>#N/A</v>
      </c>
      <c r="L76">
        <f t="shared" si="4"/>
        <v>97.75</v>
      </c>
      <c r="M76">
        <f t="shared" si="5"/>
        <v>97.75</v>
      </c>
      <c r="N76">
        <f t="shared" si="2"/>
        <v>132.33304347826083</v>
      </c>
      <c r="O76">
        <f t="shared" si="3"/>
        <v>193.80622448979591</v>
      </c>
    </row>
    <row r="77" spans="1:15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f>AVERAGE($B$2:B77)</f>
        <v>235.81374999999997</v>
      </c>
      <c r="G77">
        <f>GEOMEAN($B$2:B77)</f>
        <v>215.01089798885741</v>
      </c>
      <c r="H77">
        <f>HARMEAN($B$2:B77)</f>
        <v>194.89772529881938</v>
      </c>
      <c r="I77">
        <f>MEDIAN($B$2:B77)</f>
        <v>282.005</v>
      </c>
      <c r="J77" t="e">
        <f>_xlfn.MODE.SNGL($B$2:B77)</f>
        <v>#N/A</v>
      </c>
      <c r="L77">
        <f t="shared" si="4"/>
        <v>97.75</v>
      </c>
      <c r="M77">
        <f t="shared" si="5"/>
        <v>97.75</v>
      </c>
      <c r="N77">
        <f t="shared" si="2"/>
        <v>131.76956521739129</v>
      </c>
      <c r="O77">
        <f t="shared" si="3"/>
        <v>189.57969387755108</v>
      </c>
    </row>
    <row r="78" spans="1:15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f>AVERAGE($B$2:B78)</f>
        <v>234.69266233766231</v>
      </c>
      <c r="G78">
        <f>GEOMEAN($B$2:B78)</f>
        <v>213.99838443586344</v>
      </c>
      <c r="H78">
        <f>HARMEAN($B$2:B78)</f>
        <v>194.13191040615337</v>
      </c>
      <c r="I78">
        <f>MEDIAN($B$2:B78)</f>
        <v>281.05</v>
      </c>
      <c r="J78" t="e">
        <f>_xlfn.MODE.SNGL($B$2:B78)</f>
        <v>#N/A</v>
      </c>
      <c r="L78">
        <f t="shared" si="4"/>
        <v>97.75</v>
      </c>
      <c r="M78">
        <f t="shared" si="5"/>
        <v>97.75</v>
      </c>
      <c r="N78">
        <f t="shared" si="2"/>
        <v>131.34260869565216</v>
      </c>
      <c r="O78">
        <f t="shared" si="3"/>
        <v>185.50357142857149</v>
      </c>
    </row>
    <row r="79" spans="1:15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f>AVERAGE($B$2:B79)</f>
        <v>233.60391025641024</v>
      </c>
      <c r="G79">
        <f>GEOMEAN($B$2:B79)</f>
        <v>213.02152968629019</v>
      </c>
      <c r="H79">
        <f>HARMEAN($B$2:B79)</f>
        <v>193.39749521265171</v>
      </c>
      <c r="I79">
        <f>MEDIAN($B$2:B79)</f>
        <v>278.02999999999997</v>
      </c>
      <c r="J79" t="e">
        <f>_xlfn.MODE.SNGL($B$2:B79)</f>
        <v>#N/A</v>
      </c>
      <c r="L79">
        <f t="shared" si="4"/>
        <v>97.75</v>
      </c>
      <c r="M79">
        <f t="shared" si="5"/>
        <v>97.75</v>
      </c>
      <c r="N79">
        <f t="shared" si="2"/>
        <v>131.50608695652176</v>
      </c>
      <c r="O79">
        <f t="shared" si="3"/>
        <v>181.45908163265307</v>
      </c>
    </row>
    <row r="80" spans="1:15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f>AVERAGE($B$2:B80)</f>
        <v>232.49145569620254</v>
      </c>
      <c r="G80">
        <f>GEOMEAN($B$2:B80)</f>
        <v>212.00011783561561</v>
      </c>
      <c r="H80">
        <f>HARMEAN($B$2:B80)</f>
        <v>192.59982556517957</v>
      </c>
      <c r="I80">
        <f>MEDIAN($B$2:B80)</f>
        <v>275.01</v>
      </c>
      <c r="J80" t="e">
        <f>_xlfn.MODE.SNGL($B$2:B80)</f>
        <v>#N/A</v>
      </c>
      <c r="L80">
        <f t="shared" si="4"/>
        <v>97.75</v>
      </c>
      <c r="M80">
        <f t="shared" si="5"/>
        <v>97.75</v>
      </c>
      <c r="N80">
        <f t="shared" si="2"/>
        <v>131.66217391304346</v>
      </c>
      <c r="O80">
        <f t="shared" si="3"/>
        <v>177.56704081632657</v>
      </c>
    </row>
    <row r="81" spans="1:15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f>AVERAGE($B$2:B81)</f>
        <v>231.47731250000001</v>
      </c>
      <c r="G81">
        <f>GEOMEAN($B$2:B81)</f>
        <v>211.10914168943393</v>
      </c>
      <c r="H81">
        <f>HARMEAN($B$2:B81)</f>
        <v>191.94610069479032</v>
      </c>
      <c r="I81">
        <f>MEDIAN($B$2:B81)</f>
        <v>268.53499999999997</v>
      </c>
      <c r="J81" t="e">
        <f>_xlfn.MODE.SNGL($B$2:B81)</f>
        <v>#N/A</v>
      </c>
      <c r="L81">
        <f t="shared" si="4"/>
        <v>97.75</v>
      </c>
      <c r="M81">
        <f t="shared" si="5"/>
        <v>97.75</v>
      </c>
      <c r="N81">
        <f t="shared" si="2"/>
        <v>132.31086956521739</v>
      </c>
      <c r="O81">
        <f t="shared" si="3"/>
        <v>173.62448979591838</v>
      </c>
    </row>
    <row r="82" spans="1:15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f>AVERAGE($B$2:B82)</f>
        <v>230.51265432098768</v>
      </c>
      <c r="G82">
        <f>GEOMEAN($B$2:B82)</f>
        <v>210.27750869234839</v>
      </c>
      <c r="H82">
        <f>HARMEAN($B$2:B82)</f>
        <v>191.3513335709838</v>
      </c>
      <c r="I82">
        <f>MEDIAN($B$2:B82)</f>
        <v>262.06</v>
      </c>
      <c r="J82" t="e">
        <f>_xlfn.MODE.SNGL($B$2:B82)</f>
        <v>#N/A</v>
      </c>
      <c r="L82">
        <f t="shared" si="4"/>
        <v>97.75</v>
      </c>
      <c r="M82">
        <f t="shared" si="5"/>
        <v>97.75</v>
      </c>
      <c r="N82">
        <f t="shared" si="2"/>
        <v>132.66347826086954</v>
      </c>
      <c r="O82">
        <f t="shared" si="3"/>
        <v>169.80551020408166</v>
      </c>
    </row>
    <row r="83" spans="1:15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f>AVERAGE($B$2:B83)</f>
        <v>229.94896341463416</v>
      </c>
      <c r="G83">
        <f>GEOMEAN($B$2:B83)</f>
        <v>209.93949664889277</v>
      </c>
      <c r="H83">
        <f>HARMEAN($B$2:B83)</f>
        <v>191.26196193424354</v>
      </c>
      <c r="I83">
        <f>MEDIAN($B$2:B83)</f>
        <v>246.535</v>
      </c>
      <c r="J83" t="e">
        <f>_xlfn.MODE.SNGL($B$2:B83)</f>
        <v>#N/A</v>
      </c>
      <c r="L83">
        <f t="shared" si="4"/>
        <v>97.75</v>
      </c>
      <c r="M83">
        <f t="shared" si="5"/>
        <v>97.75</v>
      </c>
      <c r="N83">
        <f t="shared" si="2"/>
        <v>133.63608695652172</v>
      </c>
      <c r="O83">
        <f t="shared" si="3"/>
        <v>166.07183673469387</v>
      </c>
    </row>
    <row r="84" spans="1:15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f>AVERAGE($B$2:B84)</f>
        <v>229.7905421686747</v>
      </c>
      <c r="G84">
        <f>GEOMEAN($B$2:B84)</f>
        <v>210.02084724592351</v>
      </c>
      <c r="H84">
        <f>HARMEAN($B$2:B84)</f>
        <v>191.53379079434359</v>
      </c>
      <c r="I84">
        <f>MEDIAN($B$2:B84)</f>
        <v>231.01</v>
      </c>
      <c r="J84" t="e">
        <f>_xlfn.MODE.SNGL($B$2:B84)</f>
        <v>#N/A</v>
      </c>
      <c r="L84">
        <f t="shared" si="4"/>
        <v>97.75</v>
      </c>
      <c r="M84">
        <f t="shared" si="5"/>
        <v>201.51499999999999</v>
      </c>
      <c r="N84">
        <f t="shared" si="2"/>
        <v>134.71304347826089</v>
      </c>
      <c r="O84">
        <f t="shared" si="3"/>
        <v>163.09081632653064</v>
      </c>
    </row>
    <row r="85" spans="1:15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f>AVERAGE($B$2:B85)</f>
        <v>229.47541666666669</v>
      </c>
      <c r="G85">
        <f>GEOMEAN($B$2:B85)</f>
        <v>209.93979057970131</v>
      </c>
      <c r="H85">
        <f>HARMEAN($B$2:B85)</f>
        <v>191.66606037438612</v>
      </c>
      <c r="I85">
        <f>MEDIAN($B$2:B85)</f>
        <v>223.905</v>
      </c>
      <c r="J85" t="e">
        <f>_xlfn.MODE.SNGL($B$2:B85)</f>
        <v>#N/A</v>
      </c>
      <c r="L85">
        <f t="shared" si="4"/>
        <v>97.75</v>
      </c>
      <c r="M85">
        <f t="shared" si="5"/>
        <v>201.51499999999999</v>
      </c>
      <c r="N85">
        <f t="shared" si="2"/>
        <v>137.03652173913042</v>
      </c>
      <c r="O85">
        <f t="shared" si="3"/>
        <v>161.02448979591841</v>
      </c>
    </row>
    <row r="86" spans="1:15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f>AVERAGE($B$2:B86)</f>
        <v>229.02182352941176</v>
      </c>
      <c r="G86">
        <f>GEOMEAN($B$2:B86)</f>
        <v>209.70536623962801</v>
      </c>
      <c r="H86">
        <f>HARMEAN($B$2:B86)</f>
        <v>191.65724929988821</v>
      </c>
      <c r="I86">
        <f>MEDIAN($B$2:B86)</f>
        <v>216.8</v>
      </c>
      <c r="J86" t="e">
        <f>_xlfn.MODE.SNGL($B$2:B86)</f>
        <v>#N/A</v>
      </c>
      <c r="L86">
        <f t="shared" si="4"/>
        <v>97.75</v>
      </c>
      <c r="M86">
        <f t="shared" si="5"/>
        <v>97.75</v>
      </c>
      <c r="N86">
        <f t="shared" si="2"/>
        <v>140.33695652173915</v>
      </c>
      <c r="O86">
        <f t="shared" si="3"/>
        <v>158.93938775510208</v>
      </c>
    </row>
    <row r="87" spans="1:15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f>AVERAGE($B$2:B87)</f>
        <v>228.65831395348835</v>
      </c>
      <c r="G87">
        <f>GEOMEAN($B$2:B87)</f>
        <v>209.56240238745127</v>
      </c>
      <c r="H87">
        <f>HARMEAN($B$2:B87)</f>
        <v>191.72604635384695</v>
      </c>
      <c r="I87">
        <f>MEDIAN($B$2:B87)</f>
        <v>210.06</v>
      </c>
      <c r="J87" t="e">
        <f>_xlfn.MODE.SNGL($B$2:B87)</f>
        <v>#N/A</v>
      </c>
      <c r="L87">
        <f t="shared" si="4"/>
        <v>97.75</v>
      </c>
      <c r="M87">
        <f t="shared" si="5"/>
        <v>97.75</v>
      </c>
      <c r="N87">
        <f t="shared" si="2"/>
        <v>143.37782608695653</v>
      </c>
      <c r="O87">
        <f t="shared" si="3"/>
        <v>156.95816326530613</v>
      </c>
    </row>
    <row r="88" spans="1:15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f>AVERAGE($B$2:B88)</f>
        <v>228.24224137931031</v>
      </c>
      <c r="G88">
        <f>GEOMEAN($B$2:B88)</f>
        <v>209.35743691980514</v>
      </c>
      <c r="H88">
        <f>HARMEAN($B$2:B88)</f>
        <v>191.73445079909112</v>
      </c>
      <c r="I88">
        <f>MEDIAN($B$2:B88)</f>
        <v>203.32</v>
      </c>
      <c r="J88" t="e">
        <f>_xlfn.MODE.SNGL($B$2:B88)</f>
        <v>#N/A</v>
      </c>
      <c r="L88">
        <f t="shared" si="4"/>
        <v>97.75</v>
      </c>
      <c r="M88">
        <f t="shared" si="5"/>
        <v>97.75</v>
      </c>
      <c r="N88">
        <f t="shared" si="2"/>
        <v>145.96652173913046</v>
      </c>
      <c r="O88">
        <f t="shared" si="3"/>
        <v>155.38163265306125</v>
      </c>
    </row>
    <row r="89" spans="1:15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f>AVERAGE($B$2:B89)</f>
        <v>227.8332386363636</v>
      </c>
      <c r="G89">
        <f>GEOMEAN($B$2:B89)</f>
        <v>209.15472864856025</v>
      </c>
      <c r="H89">
        <f>HARMEAN($B$2:B89)</f>
        <v>191.74029378024966</v>
      </c>
      <c r="I89">
        <f>MEDIAN($B$2:B89)</f>
        <v>200.54</v>
      </c>
      <c r="J89" t="e">
        <f>_xlfn.MODE.SNGL($B$2:B89)</f>
        <v>#N/A</v>
      </c>
      <c r="L89">
        <f t="shared" si="4"/>
        <v>97.75</v>
      </c>
      <c r="M89">
        <f t="shared" si="5"/>
        <v>97.75</v>
      </c>
      <c r="N89">
        <f t="shared" si="2"/>
        <v>149.11695652173916</v>
      </c>
      <c r="O89">
        <f t="shared" si="3"/>
        <v>153.41040816326532</v>
      </c>
    </row>
    <row r="90" spans="1:15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f>AVERAGE($B$2:B90)</f>
        <v>227.3734269662921</v>
      </c>
      <c r="G90">
        <f>GEOMEAN($B$2:B90)</f>
        <v>208.89063888243226</v>
      </c>
      <c r="H90">
        <f>HARMEAN($B$2:B90)</f>
        <v>191.68463440820608</v>
      </c>
      <c r="I90">
        <f>MEDIAN($B$2:B90)</f>
        <v>197.76</v>
      </c>
      <c r="J90" t="e">
        <f>_xlfn.MODE.SNGL($B$2:B90)</f>
        <v>#N/A</v>
      </c>
      <c r="L90">
        <f t="shared" si="4"/>
        <v>97.75</v>
      </c>
      <c r="M90">
        <f t="shared" si="5"/>
        <v>97.75</v>
      </c>
      <c r="N90">
        <f t="shared" si="2"/>
        <v>152.18695652173918</v>
      </c>
      <c r="O90">
        <f t="shared" si="3"/>
        <v>151.59816326530611</v>
      </c>
    </row>
    <row r="91" spans="1:15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f>AVERAGE($B$2:B91)</f>
        <v>226.94127777777774</v>
      </c>
      <c r="G91">
        <f>GEOMEAN($B$2:B91)</f>
        <v>208.65213162176664</v>
      </c>
      <c r="H91">
        <f>HARMEAN($B$2:B91)</f>
        <v>191.64842878962125</v>
      </c>
      <c r="I91">
        <f>MEDIAN($B$2:B91)</f>
        <v>195.11</v>
      </c>
      <c r="J91" t="e">
        <f>_xlfn.MODE.SNGL($B$2:B91)</f>
        <v>#N/A</v>
      </c>
      <c r="L91">
        <f t="shared" si="4"/>
        <v>97.75</v>
      </c>
      <c r="M91">
        <f t="shared" si="5"/>
        <v>97.75</v>
      </c>
      <c r="N91">
        <f t="shared" ref="N91:N154" si="6">AVERAGE(B67:B89)</f>
        <v>154.95304347826092</v>
      </c>
      <c r="O91">
        <f t="shared" si="3"/>
        <v>149.63795918367347</v>
      </c>
    </row>
    <row r="92" spans="1:15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f>AVERAGE($B$2:B92)</f>
        <v>226.51181318681316</v>
      </c>
      <c r="G92">
        <f>GEOMEAN($B$2:B92)</f>
        <v>208.41158346245024</v>
      </c>
      <c r="H92">
        <f>HARMEAN($B$2:B92)</f>
        <v>191.60596757149349</v>
      </c>
      <c r="I92">
        <f>MEDIAN($B$2:B92)</f>
        <v>192.46</v>
      </c>
      <c r="J92" t="e">
        <f>_xlfn.MODE.SNGL($B$2:B92)</f>
        <v>#N/A</v>
      </c>
      <c r="L92">
        <f t="shared" si="4"/>
        <v>97.75</v>
      </c>
      <c r="M92">
        <f t="shared" si="5"/>
        <v>97.75</v>
      </c>
      <c r="N92">
        <f t="shared" si="6"/>
        <v>157.28000000000003</v>
      </c>
      <c r="O92">
        <f t="shared" si="3"/>
        <v>148.13632653061222</v>
      </c>
    </row>
    <row r="93" spans="1:15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f>AVERAGE($B$2:B93)</f>
        <v>225.97048913043474</v>
      </c>
      <c r="G93">
        <f>GEOMEAN($B$2:B93)</f>
        <v>208.03812567622725</v>
      </c>
      <c r="H93">
        <f>HARMEAN($B$2:B93)</f>
        <v>191.43056698160839</v>
      </c>
      <c r="I93">
        <f>MEDIAN($B$2:B93)</f>
        <v>192.35500000000002</v>
      </c>
      <c r="J93" t="e">
        <f>_xlfn.MODE.SNGL($B$2:B93)</f>
        <v>#N/A</v>
      </c>
      <c r="L93">
        <f t="shared" si="4"/>
        <v>97.75</v>
      </c>
      <c r="M93">
        <f t="shared" si="5"/>
        <v>97.75</v>
      </c>
      <c r="N93">
        <f t="shared" si="6"/>
        <v>159.87130434782611</v>
      </c>
      <c r="O93">
        <f t="shared" si="3"/>
        <v>147.25571428571425</v>
      </c>
    </row>
    <row r="94" spans="1:15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f>AVERAGE($B$2:B94)</f>
        <v>225.42145161290318</v>
      </c>
      <c r="G94">
        <f>GEOMEAN($B$2:B94)</f>
        <v>207.65048542345801</v>
      </c>
      <c r="H94">
        <f>HARMEAN($B$2:B94)</f>
        <v>191.23634526197634</v>
      </c>
      <c r="I94">
        <f>MEDIAN($B$2:B94)</f>
        <v>192.25</v>
      </c>
      <c r="J94" t="e">
        <f>_xlfn.MODE.SNGL($B$2:B94)</f>
        <v>#N/A</v>
      </c>
      <c r="L94">
        <f t="shared" si="4"/>
        <v>97.75</v>
      </c>
      <c r="M94">
        <f t="shared" si="5"/>
        <v>97.75</v>
      </c>
      <c r="N94">
        <f t="shared" si="6"/>
        <v>162.59565217391304</v>
      </c>
      <c r="O94">
        <f t="shared" si="3"/>
        <v>148.31612244897957</v>
      </c>
    </row>
    <row r="95" spans="1:15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f>AVERAGE($B$2:B95)</f>
        <v>224.83111702127655</v>
      </c>
      <c r="G95">
        <f>GEOMEAN($B$2:B95)</f>
        <v>207.20811013056792</v>
      </c>
      <c r="H95">
        <f>HARMEAN($B$2:B95)</f>
        <v>190.9816020728253</v>
      </c>
      <c r="I95">
        <f>MEDIAN($B$2:B95)</f>
        <v>191.58499999999998</v>
      </c>
      <c r="J95" t="e">
        <f>_xlfn.MODE.SNGL($B$2:B95)</f>
        <v>#N/A</v>
      </c>
      <c r="L95">
        <f t="shared" si="4"/>
        <v>97.75</v>
      </c>
      <c r="M95">
        <f t="shared" si="5"/>
        <v>97.75</v>
      </c>
      <c r="N95">
        <f t="shared" si="6"/>
        <v>164.99260869565217</v>
      </c>
      <c r="O95">
        <f t="shared" si="3"/>
        <v>149.8908163265306</v>
      </c>
    </row>
    <row r="96" spans="1:15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f>AVERAGE($B$2:B96)</f>
        <v>224.3924736842105</v>
      </c>
      <c r="G96">
        <f>GEOMEAN($B$2:B96)</f>
        <v>206.93921180308567</v>
      </c>
      <c r="H96">
        <f>HARMEAN($B$2:B96)</f>
        <v>190.8957920865563</v>
      </c>
      <c r="I96">
        <f>MEDIAN($B$2:B96)</f>
        <v>190.92</v>
      </c>
      <c r="J96" t="e">
        <f>_xlfn.MODE.SNGL($B$2:B96)</f>
        <v>#N/A</v>
      </c>
      <c r="L96">
        <f t="shared" si="4"/>
        <v>97.75</v>
      </c>
      <c r="M96">
        <f t="shared" si="5"/>
        <v>97.75</v>
      </c>
      <c r="N96">
        <f t="shared" si="6"/>
        <v>167.27173913043478</v>
      </c>
      <c r="O96">
        <f t="shared" si="3"/>
        <v>150.24938775510202</v>
      </c>
    </row>
    <row r="97" spans="1:15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f>AVERAGE($B$2:B97)</f>
        <v>223.93348958333331</v>
      </c>
      <c r="G97">
        <f>GEOMEAN($B$2:B97)</f>
        <v>206.64273266084678</v>
      </c>
      <c r="H97">
        <f>HARMEAN($B$2:B97)</f>
        <v>190.77935422546173</v>
      </c>
      <c r="I97">
        <f>MEDIAN($B$2:B97)</f>
        <v>189.7</v>
      </c>
      <c r="J97" t="e">
        <f>_xlfn.MODE.SNGL($B$2:B97)</f>
        <v>#N/A</v>
      </c>
      <c r="L97">
        <f t="shared" si="4"/>
        <v>97.75</v>
      </c>
      <c r="M97">
        <f t="shared" si="5"/>
        <v>97.75</v>
      </c>
      <c r="N97">
        <f t="shared" si="6"/>
        <v>169.4443478260869</v>
      </c>
      <c r="O97">
        <f t="shared" si="3"/>
        <v>150.94408163265305</v>
      </c>
    </row>
    <row r="98" spans="1:15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f>AVERAGE($B$2:B98)</f>
        <v>223.48850515463917</v>
      </c>
      <c r="G98">
        <f>GEOMEAN($B$2:B98)</f>
        <v>206.3579626210406</v>
      </c>
      <c r="H98">
        <f>HARMEAN($B$2:B98)</f>
        <v>190.67051348121225</v>
      </c>
      <c r="I98">
        <f>MEDIAN($B$2:B98)</f>
        <v>188.48</v>
      </c>
      <c r="J98" t="e">
        <f>_xlfn.MODE.SNGL($B$2:B98)</f>
        <v>#N/A</v>
      </c>
      <c r="L98">
        <f t="shared" si="4"/>
        <v>97.75</v>
      </c>
      <c r="M98">
        <f t="shared" si="5"/>
        <v>97.75</v>
      </c>
      <c r="N98">
        <f t="shared" si="6"/>
        <v>171.73608695652169</v>
      </c>
      <c r="O98">
        <f t="shared" si="3"/>
        <v>152.11387755102038</v>
      </c>
    </row>
    <row r="99" spans="1:15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f>AVERAGE($B$2:B99)</f>
        <v>223.12535714285715</v>
      </c>
      <c r="G99">
        <f>GEOMEAN($B$2:B99)</f>
        <v>206.16074830692838</v>
      </c>
      <c r="H99">
        <f>HARMEAN($B$2:B99)</f>
        <v>190.64183041264334</v>
      </c>
      <c r="I99">
        <f>MEDIAN($B$2:B99)</f>
        <v>188.19</v>
      </c>
      <c r="J99" t="e">
        <f>_xlfn.MODE.SNGL($B$2:B99)</f>
        <v>#N/A</v>
      </c>
      <c r="L99">
        <f t="shared" si="4"/>
        <v>97.75</v>
      </c>
      <c r="M99">
        <f t="shared" si="5"/>
        <v>97.75</v>
      </c>
      <c r="N99">
        <f t="shared" si="6"/>
        <v>173.78086956521739</v>
      </c>
      <c r="O99">
        <f t="shared" si="3"/>
        <v>153.25897959183672</v>
      </c>
    </row>
    <row r="100" spans="1:15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f>AVERAGE($B$2:B100)</f>
        <v>222.67984848484849</v>
      </c>
      <c r="G100">
        <f>GEOMEAN($B$2:B100)</f>
        <v>205.86700448106069</v>
      </c>
      <c r="H100">
        <f>HARMEAN($B$2:B100)</f>
        <v>190.51689910356754</v>
      </c>
      <c r="I100">
        <f>MEDIAN($B$2:B100)</f>
        <v>187.9</v>
      </c>
      <c r="J100" t="e">
        <f>_xlfn.MODE.SNGL($B$2:B100)</f>
        <v>#N/A</v>
      </c>
      <c r="L100">
        <f t="shared" si="4"/>
        <v>97.75</v>
      </c>
      <c r="M100">
        <f t="shared" si="5"/>
        <v>97.75</v>
      </c>
      <c r="N100">
        <f t="shared" si="6"/>
        <v>175.60043478260869</v>
      </c>
      <c r="O100">
        <f t="shared" si="3"/>
        <v>154.2059183673469</v>
      </c>
    </row>
    <row r="101" spans="1:15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f>AVERAGE($B$2:B101)</f>
        <v>222.25275000000002</v>
      </c>
      <c r="G101">
        <f>GEOMEAN($B$2:B101)</f>
        <v>205.59042246868302</v>
      </c>
      <c r="H101">
        <f>HARMEAN($B$2:B101)</f>
        <v>190.40531463714197</v>
      </c>
      <c r="I101">
        <f>MEDIAN($B$2:B101)</f>
        <v>187.88</v>
      </c>
      <c r="J101" t="e">
        <f>_xlfn.MODE.SNGL($B$2:B101)</f>
        <v>#N/A</v>
      </c>
      <c r="L101">
        <f t="shared" si="4"/>
        <v>97.75</v>
      </c>
      <c r="M101">
        <f t="shared" si="5"/>
        <v>97.75</v>
      </c>
      <c r="N101">
        <f t="shared" si="6"/>
        <v>177.79043478260866</v>
      </c>
      <c r="O101">
        <f t="shared" si="3"/>
        <v>154.86346938775506</v>
      </c>
    </row>
    <row r="102" spans="1:15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f>AVERAGE($B$2:B102)</f>
        <v>221.76747524752477</v>
      </c>
      <c r="G102">
        <f>GEOMEAN($B$2:B102)</f>
        <v>205.2422153849954</v>
      </c>
      <c r="H102">
        <f>HARMEAN($B$2:B102)</f>
        <v>190.21870441112424</v>
      </c>
      <c r="I102">
        <f>MEDIAN($B$2:B102)</f>
        <v>187.86</v>
      </c>
      <c r="J102" t="e">
        <f>_xlfn.MODE.SNGL($B$2:B102)</f>
        <v>#N/A</v>
      </c>
      <c r="L102">
        <f t="shared" si="4"/>
        <v>97.75</v>
      </c>
      <c r="M102">
        <f t="shared" si="5"/>
        <v>97.75</v>
      </c>
      <c r="N102">
        <f t="shared" si="6"/>
        <v>179.28086956521739</v>
      </c>
      <c r="O102">
        <f t="shared" si="3"/>
        <v>155.43673469387755</v>
      </c>
    </row>
    <row r="103" spans="1:15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f>AVERAGE($B$2:B103)</f>
        <v>221.34240196078434</v>
      </c>
      <c r="G103">
        <f>GEOMEAN($B$2:B103)</f>
        <v>204.9604895231071</v>
      </c>
      <c r="H103">
        <f>HARMEAN($B$2:B103)</f>
        <v>190.09535008631508</v>
      </c>
      <c r="I103">
        <f>MEDIAN($B$2:B103)</f>
        <v>187.38499999999999</v>
      </c>
      <c r="J103" t="e">
        <f>_xlfn.MODE.SNGL($B$2:B103)</f>
        <v>#N/A</v>
      </c>
      <c r="L103">
        <f t="shared" si="4"/>
        <v>97.75</v>
      </c>
      <c r="M103">
        <f t="shared" si="5"/>
        <v>97.75</v>
      </c>
      <c r="N103">
        <f t="shared" si="6"/>
        <v>180.60608695652172</v>
      </c>
      <c r="O103">
        <f t="shared" si="3"/>
        <v>155.96510204081633</v>
      </c>
    </row>
    <row r="104" spans="1:15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f>AVERAGE($B$2:B104)</f>
        <v>220.89849514563107</v>
      </c>
      <c r="G104">
        <f>GEOMEAN($B$2:B104)</f>
        <v>204.6532898710669</v>
      </c>
      <c r="H104">
        <f>HARMEAN($B$2:B104)</f>
        <v>189.94335065145589</v>
      </c>
      <c r="I104">
        <f>MEDIAN($B$2:B104)</f>
        <v>186.91</v>
      </c>
      <c r="J104" t="e">
        <f>_xlfn.MODE.SNGL($B$2:B104)</f>
        <v>#N/A</v>
      </c>
      <c r="L104">
        <f t="shared" si="4"/>
        <v>97.75</v>
      </c>
      <c r="M104">
        <f t="shared" si="5"/>
        <v>97.75</v>
      </c>
      <c r="N104">
        <f t="shared" si="6"/>
        <v>181.62652173913042</v>
      </c>
      <c r="O104">
        <f t="shared" si="3"/>
        <v>156.72897959183672</v>
      </c>
    </row>
    <row r="105" spans="1:15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f>AVERAGE($B$2:B105)</f>
        <v>220.5052403846154</v>
      </c>
      <c r="G105">
        <f>GEOMEAN($B$2:B105)</f>
        <v>204.40085545613294</v>
      </c>
      <c r="H105">
        <f>HARMEAN($B$2:B105)</f>
        <v>189.84251354244381</v>
      </c>
      <c r="I105">
        <f>MEDIAN($B$2:B105)</f>
        <v>185.6</v>
      </c>
      <c r="J105" t="e">
        <f>_xlfn.MODE.SNGL($B$2:B105)</f>
        <v>#N/A</v>
      </c>
      <c r="L105">
        <f t="shared" si="4"/>
        <v>97.75</v>
      </c>
      <c r="M105">
        <f t="shared" si="5"/>
        <v>97.75</v>
      </c>
      <c r="N105">
        <f t="shared" si="6"/>
        <v>183.04782608695649</v>
      </c>
      <c r="O105">
        <f t="shared" si="3"/>
        <v>157.33551020408163</v>
      </c>
    </row>
    <row r="106" spans="1:15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f>AVERAGE($B$2:B106)</f>
        <v>220.19423809523809</v>
      </c>
      <c r="G106">
        <f>GEOMEAN($B$2:B106)</f>
        <v>204.23654572943278</v>
      </c>
      <c r="H106">
        <f>HARMEAN($B$2:B106)</f>
        <v>189.82333787942005</v>
      </c>
      <c r="I106">
        <f>MEDIAN($B$2:B106)</f>
        <v>186.91</v>
      </c>
      <c r="J106" t="e">
        <f>_xlfn.MODE.SNGL($B$2:B106)</f>
        <v>#N/A</v>
      </c>
      <c r="L106">
        <f t="shared" si="4"/>
        <v>97.75</v>
      </c>
      <c r="M106">
        <f t="shared" si="5"/>
        <v>97.75</v>
      </c>
      <c r="N106">
        <f t="shared" si="6"/>
        <v>184.10260869565212</v>
      </c>
      <c r="O106">
        <f t="shared" si="3"/>
        <v>158.25693877551021</v>
      </c>
    </row>
    <row r="107" spans="1:15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f>AVERAGE($B$2:B107)</f>
        <v>219.80240566037736</v>
      </c>
      <c r="G107">
        <f>GEOMEAN($B$2:B107)</f>
        <v>203.97891886253097</v>
      </c>
      <c r="H107">
        <f>HARMEAN($B$2:B107)</f>
        <v>189.71150885069073</v>
      </c>
      <c r="I107">
        <f>MEDIAN($B$2:B107)</f>
        <v>185.6</v>
      </c>
      <c r="J107" t="e">
        <f>_xlfn.MODE.SNGL($B$2:B107)</f>
        <v>#N/A</v>
      </c>
      <c r="L107">
        <f t="shared" si="4"/>
        <v>97.75</v>
      </c>
      <c r="M107">
        <f t="shared" si="5"/>
        <v>97.75</v>
      </c>
      <c r="N107">
        <f t="shared" si="6"/>
        <v>185.26173913043476</v>
      </c>
      <c r="O107">
        <f t="shared" si="3"/>
        <v>159.28224489795917</v>
      </c>
    </row>
    <row r="108" spans="1:15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f>AVERAGE($B$2:B108)</f>
        <v>219.37827102803737</v>
      </c>
      <c r="G108">
        <f>GEOMEAN($B$2:B108)</f>
        <v>203.68069787420356</v>
      </c>
      <c r="H108">
        <f>HARMEAN($B$2:B108)</f>
        <v>189.55619568759528</v>
      </c>
      <c r="I108">
        <f>MEDIAN($B$2:B108)</f>
        <v>184.29</v>
      </c>
      <c r="J108" t="e">
        <f>_xlfn.MODE.SNGL($B$2:B108)</f>
        <v>#N/A</v>
      </c>
      <c r="L108">
        <f t="shared" si="4"/>
        <v>97.75</v>
      </c>
      <c r="M108">
        <f t="shared" si="5"/>
        <v>97.75</v>
      </c>
      <c r="N108">
        <f t="shared" si="6"/>
        <v>185.41652173913045</v>
      </c>
      <c r="O108">
        <f t="shared" si="3"/>
        <v>160.29591836734693</v>
      </c>
    </row>
    <row r="109" spans="1:15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f>AVERAGE($B$2:B109)</f>
        <v>218.99976851851849</v>
      </c>
      <c r="G109">
        <f>GEOMEAN($B$2:B109)</f>
        <v>203.4319728714745</v>
      </c>
      <c r="H109">
        <f>HARMEAN($B$2:B109)</f>
        <v>189.44754493910577</v>
      </c>
      <c r="I109">
        <f>MEDIAN($B$2:B109)</f>
        <v>183.72499999999999</v>
      </c>
      <c r="J109" t="e">
        <f>_xlfn.MODE.SNGL($B$2:B109)</f>
        <v>#N/A</v>
      </c>
      <c r="L109">
        <f t="shared" si="4"/>
        <v>97.75</v>
      </c>
      <c r="M109">
        <f t="shared" si="5"/>
        <v>97.75</v>
      </c>
      <c r="N109">
        <f t="shared" si="6"/>
        <v>183.75826086956519</v>
      </c>
      <c r="O109">
        <f t="shared" si="3"/>
        <v>161.23163265306124</v>
      </c>
    </row>
    <row r="110" spans="1:15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f>AVERAGE($B$2:B110)</f>
        <v>218.64004587155964</v>
      </c>
      <c r="G110">
        <f>GEOMEAN($B$2:B110)</f>
        <v>203.20153077937007</v>
      </c>
      <c r="H110">
        <f>HARMEAN($B$2:B110)</f>
        <v>189.35423031319104</v>
      </c>
      <c r="I110">
        <f>MEDIAN($B$2:B110)</f>
        <v>183.16</v>
      </c>
      <c r="J110" t="e">
        <f>_xlfn.MODE.SNGL($B$2:B110)</f>
        <v>#N/A</v>
      </c>
      <c r="L110">
        <f t="shared" si="4"/>
        <v>97.75</v>
      </c>
      <c r="M110">
        <f t="shared" si="5"/>
        <v>97.75</v>
      </c>
      <c r="N110">
        <f t="shared" si="6"/>
        <v>182.50173913043474</v>
      </c>
      <c r="O110">
        <f t="shared" si="3"/>
        <v>162.20408163265307</v>
      </c>
    </row>
    <row r="111" spans="1:15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f>AVERAGE($B$2:B111)</f>
        <v>218.25649999999999</v>
      </c>
      <c r="G111">
        <f>GEOMEAN($B$2:B111)</f>
        <v>202.94093375079987</v>
      </c>
      <c r="H111">
        <f>HARMEAN($B$2:B111)</f>
        <v>189.22842350936986</v>
      </c>
      <c r="I111">
        <f>MEDIAN($B$2:B111)</f>
        <v>181.965</v>
      </c>
      <c r="J111" t="e">
        <f>_xlfn.MODE.SNGL($B$2:B111)</f>
        <v>#N/A</v>
      </c>
      <c r="L111">
        <f t="shared" si="4"/>
        <v>97.75</v>
      </c>
      <c r="M111">
        <f t="shared" si="5"/>
        <v>97.75</v>
      </c>
      <c r="N111">
        <f t="shared" si="6"/>
        <v>181.96173913043475</v>
      </c>
      <c r="O111">
        <f t="shared" si="3"/>
        <v>162.99795918367349</v>
      </c>
    </row>
    <row r="112" spans="1:15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f>AVERAGE($B$2:B112)</f>
        <v>217.85590090090091</v>
      </c>
      <c r="G112">
        <f>GEOMEAN($B$2:B112)</f>
        <v>202.65762266409098</v>
      </c>
      <c r="H112">
        <f>HARMEAN($B$2:B112)</f>
        <v>189.07710427653029</v>
      </c>
      <c r="I112">
        <f>MEDIAN($B$2:B112)</f>
        <v>180.77</v>
      </c>
      <c r="J112" t="e">
        <f>_xlfn.MODE.SNGL($B$2:B112)</f>
        <v>#N/A</v>
      </c>
      <c r="L112">
        <f t="shared" si="4"/>
        <v>97.75</v>
      </c>
      <c r="M112">
        <f t="shared" si="5"/>
        <v>97.75</v>
      </c>
      <c r="N112">
        <f t="shared" si="6"/>
        <v>181.18043478260867</v>
      </c>
      <c r="O112">
        <f t="shared" si="3"/>
        <v>163.87693877551021</v>
      </c>
    </row>
    <row r="113" spans="1:15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f>AVERAGE($B$2:B113)</f>
        <v>217.43</v>
      </c>
      <c r="G113">
        <f>GEOMEAN($B$2:B113)</f>
        <v>202.34156392874419</v>
      </c>
      <c r="H113">
        <f>HARMEAN($B$2:B113)</f>
        <v>188.88955532627531</v>
      </c>
      <c r="I113">
        <f>MEDIAN($B$2:B113)</f>
        <v>180.55</v>
      </c>
      <c r="J113" t="e">
        <f>_xlfn.MODE.SNGL($B$2:B113)</f>
        <v>#N/A</v>
      </c>
      <c r="L113">
        <f t="shared" si="4"/>
        <v>97.75</v>
      </c>
      <c r="M113">
        <f t="shared" si="5"/>
        <v>97.75</v>
      </c>
      <c r="N113">
        <f t="shared" si="6"/>
        <v>180.48434782608697</v>
      </c>
      <c r="O113">
        <f t="shared" si="3"/>
        <v>164.74244897959184</v>
      </c>
    </row>
    <row r="114" spans="1:15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f>AVERAGE($B$2:B114)</f>
        <v>217.01849557522124</v>
      </c>
      <c r="G114">
        <f>GEOMEAN($B$2:B114)</f>
        <v>202.03970398959672</v>
      </c>
      <c r="H114">
        <f>HARMEAN($B$2:B114)</f>
        <v>188.71408521175823</v>
      </c>
      <c r="I114">
        <f>MEDIAN($B$2:B114)</f>
        <v>180.33</v>
      </c>
      <c r="J114" t="e">
        <f>_xlfn.MODE.SNGL($B$2:B114)</f>
        <v>#N/A</v>
      </c>
      <c r="L114">
        <f t="shared" si="4"/>
        <v>97.75</v>
      </c>
      <c r="M114">
        <f t="shared" si="5"/>
        <v>97.75</v>
      </c>
      <c r="N114">
        <f t="shared" si="6"/>
        <v>179.68173913043475</v>
      </c>
      <c r="O114">
        <f t="shared" si="3"/>
        <v>165.65785714285713</v>
      </c>
    </row>
    <row r="115" spans="1:15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f>AVERAGE($B$2:B115)</f>
        <v>216.57052631578949</v>
      </c>
      <c r="G115">
        <f>GEOMEAN($B$2:B115)</f>
        <v>201.69126000496126</v>
      </c>
      <c r="H115">
        <f>HARMEAN($B$2:B115)</f>
        <v>188.48728150648097</v>
      </c>
      <c r="I115">
        <f>MEDIAN($B$2:B115)</f>
        <v>180.16500000000002</v>
      </c>
      <c r="J115" t="e">
        <f>_xlfn.MODE.SNGL($B$2:B115)</f>
        <v>#N/A</v>
      </c>
      <c r="L115">
        <f t="shared" si="4"/>
        <v>97.75</v>
      </c>
      <c r="M115">
        <f t="shared" si="5"/>
        <v>97.75</v>
      </c>
      <c r="N115">
        <f t="shared" si="6"/>
        <v>178.95326086956518</v>
      </c>
      <c r="O115">
        <f t="shared" si="3"/>
        <v>166.6594897959184</v>
      </c>
    </row>
    <row r="116" spans="1:15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f>AVERAGE($B$2:B116)</f>
        <v>216.09513043478262</v>
      </c>
      <c r="G116">
        <f>GEOMEAN($B$2:B116)</f>
        <v>201.30620611524967</v>
      </c>
      <c r="H116">
        <f>HARMEAN($B$2:B116)</f>
        <v>188.21850483956914</v>
      </c>
      <c r="I116">
        <f>MEDIAN($B$2:B116)</f>
        <v>180</v>
      </c>
      <c r="J116" t="e">
        <f>_xlfn.MODE.SNGL($B$2:B116)</f>
        <v>#N/A</v>
      </c>
      <c r="L116">
        <f t="shared" si="4"/>
        <v>97.75</v>
      </c>
      <c r="M116">
        <f t="shared" si="5"/>
        <v>97.75</v>
      </c>
      <c r="N116">
        <f t="shared" si="6"/>
        <v>178.19021739130434</v>
      </c>
      <c r="O116">
        <f t="shared" ref="O116:O179" si="7">AVERAGE(B67:B115)</f>
        <v>167.42112244897965</v>
      </c>
    </row>
    <row r="117" spans="1:15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f>AVERAGE($B$2:B117)</f>
        <v>215.59439655172415</v>
      </c>
      <c r="G117">
        <f>GEOMEAN($B$2:B117)</f>
        <v>200.88638508951973</v>
      </c>
      <c r="H117">
        <f>HARMEAN($B$2:B117)</f>
        <v>187.90881011271381</v>
      </c>
      <c r="I117">
        <f>MEDIAN($B$2:B117)</f>
        <v>179.98500000000001</v>
      </c>
      <c r="J117" t="e">
        <f>_xlfn.MODE.SNGL($B$2:B117)</f>
        <v>#N/A</v>
      </c>
      <c r="L117">
        <f t="shared" si="4"/>
        <v>97.75</v>
      </c>
      <c r="M117">
        <f t="shared" si="5"/>
        <v>97.75</v>
      </c>
      <c r="N117">
        <f t="shared" si="6"/>
        <v>177.23760869565217</v>
      </c>
      <c r="O117">
        <f t="shared" si="7"/>
        <v>168.00295918367348</v>
      </c>
    </row>
    <row r="118" spans="1:15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f>AVERAGE($B$2:B118)</f>
        <v>215.13854700854699</v>
      </c>
      <c r="G118">
        <f>GEOMEAN($B$2:B118)</f>
        <v>200.52007689891545</v>
      </c>
      <c r="H118">
        <f>HARMEAN($B$2:B118)</f>
        <v>187.65527934240311</v>
      </c>
      <c r="I118">
        <f>MEDIAN($B$2:B118)</f>
        <v>179.97</v>
      </c>
      <c r="J118" t="e">
        <f>_xlfn.MODE.SNGL($B$2:B118)</f>
        <v>#N/A</v>
      </c>
      <c r="L118">
        <f t="shared" si="4"/>
        <v>97.75</v>
      </c>
      <c r="M118">
        <f t="shared" si="5"/>
        <v>97.75</v>
      </c>
      <c r="N118">
        <f t="shared" si="6"/>
        <v>176.59369565217389</v>
      </c>
      <c r="O118">
        <f t="shared" si="7"/>
        <v>168.59744897959183</v>
      </c>
    </row>
    <row r="119" spans="1:15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f>AVERAGE($B$2:B119)</f>
        <v>214.71389830508474</v>
      </c>
      <c r="G119">
        <f>GEOMEAN($B$2:B119)</f>
        <v>200.18934381241522</v>
      </c>
      <c r="H119">
        <f>HARMEAN($B$2:B119)</f>
        <v>187.4375055876998</v>
      </c>
      <c r="I119">
        <f>MEDIAN($B$2:B119)</f>
        <v>179.88</v>
      </c>
      <c r="J119" t="e">
        <f>_xlfn.MODE.SNGL($B$2:B119)</f>
        <v>#N/A</v>
      </c>
      <c r="L119">
        <f t="shared" si="4"/>
        <v>97.75</v>
      </c>
      <c r="M119">
        <f t="shared" si="5"/>
        <v>97.75</v>
      </c>
      <c r="N119">
        <f t="shared" si="6"/>
        <v>175.85891304347825</v>
      </c>
      <c r="O119">
        <f t="shared" si="7"/>
        <v>169.35377551020406</v>
      </c>
    </row>
    <row r="120" spans="1:15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f>AVERAGE($B$2:B120)</f>
        <v>214.37403361344536</v>
      </c>
      <c r="G120">
        <f>GEOMEAN($B$2:B120)</f>
        <v>199.95622068547883</v>
      </c>
      <c r="H120">
        <f>HARMEAN($B$2:B120)</f>
        <v>187.31856919822795</v>
      </c>
      <c r="I120">
        <f>MEDIAN($B$2:B120)</f>
        <v>179.79</v>
      </c>
      <c r="J120" t="e">
        <f>_xlfn.MODE.SNGL($B$2:B120)</f>
        <v>#N/A</v>
      </c>
      <c r="L120">
        <f t="shared" si="4"/>
        <v>97.75</v>
      </c>
      <c r="M120">
        <f t="shared" si="5"/>
        <v>97.75</v>
      </c>
      <c r="N120">
        <f t="shared" si="6"/>
        <v>175.5254347826087</v>
      </c>
      <c r="O120">
        <f t="shared" si="7"/>
        <v>170.24051020408163</v>
      </c>
    </row>
    <row r="121" spans="1:15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f>AVERAGE($B$2:B121)</f>
        <v>214.02249999999998</v>
      </c>
      <c r="G121">
        <f>GEOMEAN($B$2:B121)</f>
        <v>199.7072637925119</v>
      </c>
      <c r="H121">
        <f>HARMEAN($B$2:B121)</f>
        <v>187.18152152796711</v>
      </c>
      <c r="I121">
        <f>MEDIAN($B$2:B121)</f>
        <v>179.405</v>
      </c>
      <c r="J121" t="e">
        <f>_xlfn.MODE.SNGL($B$2:B121)</f>
        <v>#N/A</v>
      </c>
      <c r="L121">
        <f t="shared" si="4"/>
        <v>97.75</v>
      </c>
      <c r="M121">
        <f t="shared" si="5"/>
        <v>97.75</v>
      </c>
      <c r="N121">
        <f t="shared" si="6"/>
        <v>174.73717391304351</v>
      </c>
      <c r="O121">
        <f t="shared" si="7"/>
        <v>171.29724489795919</v>
      </c>
    </row>
    <row r="122" spans="1:15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f>AVERAGE($B$2:B122)</f>
        <v>213.65876033057847</v>
      </c>
      <c r="G122">
        <f>GEOMEAN($B$2:B122)</f>
        <v>199.44172196212756</v>
      </c>
      <c r="H122">
        <f>HARMEAN($B$2:B122)</f>
        <v>187.02540476263542</v>
      </c>
      <c r="I122">
        <f>MEDIAN($B$2:B122)</f>
        <v>179.02</v>
      </c>
      <c r="J122" t="e">
        <f>_xlfn.MODE.SNGL($B$2:B122)</f>
        <v>#N/A</v>
      </c>
      <c r="L122">
        <f t="shared" si="4"/>
        <v>97.75</v>
      </c>
      <c r="M122">
        <f t="shared" si="5"/>
        <v>97.75</v>
      </c>
      <c r="N122">
        <f t="shared" si="6"/>
        <v>174.47369565217394</v>
      </c>
      <c r="O122">
        <f t="shared" si="7"/>
        <v>172.36316326530613</v>
      </c>
    </row>
    <row r="123" spans="1:15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f>AVERAGE($B$2:B123)</f>
        <v>213.37672131147536</v>
      </c>
      <c r="G123">
        <f>GEOMEAN($B$2:B123)</f>
        <v>199.26730214562906</v>
      </c>
      <c r="H123">
        <f>HARMEAN($B$2:B123)</f>
        <v>186.95893100528784</v>
      </c>
      <c r="I123">
        <f>MEDIAN($B$2:B123)</f>
        <v>179.13499999999999</v>
      </c>
      <c r="J123" t="e">
        <f>_xlfn.MODE.SNGL($B$2:B123)</f>
        <v>#N/A</v>
      </c>
      <c r="L123">
        <f t="shared" si="4"/>
        <v>97.75</v>
      </c>
      <c r="M123">
        <f t="shared" si="5"/>
        <v>97.75</v>
      </c>
      <c r="N123">
        <f t="shared" si="6"/>
        <v>174.10065217391303</v>
      </c>
      <c r="O123">
        <f t="shared" si="7"/>
        <v>173.17051020408164</v>
      </c>
    </row>
    <row r="124" spans="1:15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f>AVERAGE($B$2:B124)</f>
        <v>213.10617886178858</v>
      </c>
      <c r="G124">
        <f>GEOMEAN($B$2:B124)</f>
        <v>199.10352494755023</v>
      </c>
      <c r="H124">
        <f>HARMEAN($B$2:B124)</f>
        <v>186.90106155218356</v>
      </c>
      <c r="I124">
        <f>MEDIAN($B$2:B124)</f>
        <v>179.25</v>
      </c>
      <c r="J124" t="e">
        <f>_xlfn.MODE.SNGL($B$2:B124)</f>
        <v>#N/A</v>
      </c>
      <c r="L124">
        <f t="shared" si="4"/>
        <v>97.75</v>
      </c>
      <c r="M124">
        <f t="shared" si="5"/>
        <v>97.75</v>
      </c>
      <c r="N124">
        <f t="shared" si="6"/>
        <v>173.32282608695652</v>
      </c>
      <c r="O124">
        <f t="shared" si="7"/>
        <v>174.10826530612241</v>
      </c>
    </row>
    <row r="125" spans="1:15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f>AVERAGE($B$2:B125)</f>
        <v>212.80258064516124</v>
      </c>
      <c r="G125">
        <f>GEOMEAN($B$2:B125)</f>
        <v>198.90064904793655</v>
      </c>
      <c r="H125">
        <f>HARMEAN($B$2:B125)</f>
        <v>186.80283023584411</v>
      </c>
      <c r="I125">
        <f>MEDIAN($B$2:B125)</f>
        <v>179.13499999999999</v>
      </c>
      <c r="J125" t="e">
        <f>_xlfn.MODE.SNGL($B$2:B125)</f>
        <v>#N/A</v>
      </c>
      <c r="L125">
        <f t="shared" si="4"/>
        <v>97.75</v>
      </c>
      <c r="M125">
        <f t="shared" si="5"/>
        <v>97.75</v>
      </c>
      <c r="N125">
        <f t="shared" si="6"/>
        <v>173.33282608695654</v>
      </c>
      <c r="O125">
        <f t="shared" si="7"/>
        <v>174.94867346938773</v>
      </c>
    </row>
    <row r="126" spans="1:15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f>AVERAGE($B$2:B126)</f>
        <v>212.49807999999996</v>
      </c>
      <c r="G126">
        <f>GEOMEAN($B$2:B126)</f>
        <v>198.69468467335901</v>
      </c>
      <c r="H126">
        <f>HARMEAN($B$2:B126)</f>
        <v>186.69972266758873</v>
      </c>
      <c r="I126">
        <f>MEDIAN($B$2:B126)</f>
        <v>179.02</v>
      </c>
      <c r="J126" t="e">
        <f>_xlfn.MODE.SNGL($B$2:B126)</f>
        <v>#N/A</v>
      </c>
      <c r="L126">
        <f t="shared" si="4"/>
        <v>97.75</v>
      </c>
      <c r="M126">
        <f t="shared" si="5"/>
        <v>97.75</v>
      </c>
      <c r="N126">
        <f t="shared" si="6"/>
        <v>173.33847826086958</v>
      </c>
      <c r="O126">
        <f t="shared" si="7"/>
        <v>175.72275510204079</v>
      </c>
    </row>
    <row r="127" spans="1:15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f>AVERAGE($B$2:B127)</f>
        <v>212.22484126984122</v>
      </c>
      <c r="G127">
        <f>GEOMEAN($B$2:B127)</f>
        <v>198.52193853653671</v>
      </c>
      <c r="H127">
        <f>HARMEAN($B$2:B127)</f>
        <v>186.62794122196641</v>
      </c>
      <c r="I127">
        <f>MEDIAN($B$2:B127)</f>
        <v>178.84</v>
      </c>
      <c r="J127" t="e">
        <f>_xlfn.MODE.SNGL($B$2:B127)</f>
        <v>#N/A</v>
      </c>
      <c r="L127">
        <f t="shared" si="4"/>
        <v>97.75</v>
      </c>
      <c r="M127">
        <f t="shared" si="5"/>
        <v>97.75</v>
      </c>
      <c r="N127">
        <f t="shared" si="6"/>
        <v>173.43499999999997</v>
      </c>
      <c r="O127">
        <f t="shared" si="7"/>
        <v>176.33499999999998</v>
      </c>
    </row>
    <row r="128" spans="1:15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f>AVERAGE($B$2:B128)</f>
        <v>211.90850393700782</v>
      </c>
      <c r="G128">
        <f>GEOMEAN($B$2:B128)</f>
        <v>198.29835300501904</v>
      </c>
      <c r="H128">
        <f>HARMEAN($B$2:B128)</f>
        <v>186.50351130548898</v>
      </c>
      <c r="I128">
        <f>MEDIAN($B$2:B128)</f>
        <v>178.66</v>
      </c>
      <c r="J128" t="e">
        <f>_xlfn.MODE.SNGL($B$2:B128)</f>
        <v>#N/A</v>
      </c>
      <c r="L128">
        <f t="shared" si="4"/>
        <v>97.75</v>
      </c>
      <c r="M128">
        <f t="shared" si="5"/>
        <v>97.75</v>
      </c>
      <c r="N128">
        <f t="shared" si="6"/>
        <v>173.2754347826087</v>
      </c>
      <c r="O128">
        <f t="shared" si="7"/>
        <v>176.91826530612244</v>
      </c>
    </row>
    <row r="129" spans="1:15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f>AVERAGE($B$2:B129)</f>
        <v>211.58289062499995</v>
      </c>
      <c r="G129">
        <f>GEOMEAN($B$2:B129)</f>
        <v>198.06205059947072</v>
      </c>
      <c r="H129">
        <f>HARMEAN($B$2:B129)</f>
        <v>186.36432452775892</v>
      </c>
      <c r="I129">
        <f>MEDIAN($B$2:B129)</f>
        <v>178.57999999999998</v>
      </c>
      <c r="J129" t="e">
        <f>_xlfn.MODE.SNGL($B$2:B129)</f>
        <v>#N/A</v>
      </c>
      <c r="L129">
        <f t="shared" si="4"/>
        <v>97.75</v>
      </c>
      <c r="M129">
        <f t="shared" si="5"/>
        <v>97.75</v>
      </c>
      <c r="N129">
        <f t="shared" si="6"/>
        <v>173.38195652173914</v>
      </c>
      <c r="O129">
        <f t="shared" si="7"/>
        <v>177.37295918367346</v>
      </c>
    </row>
    <row r="130" spans="1:15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f>AVERAGE($B$2:B130)</f>
        <v>211.2548837209302</v>
      </c>
      <c r="G130">
        <f>GEOMEAN($B$2:B130)</f>
        <v>197.82101416368025</v>
      </c>
      <c r="H130">
        <f>HARMEAN($B$2:B130)</f>
        <v>186.21854210539004</v>
      </c>
      <c r="I130">
        <f>MEDIAN($B$2:B130)</f>
        <v>178.5</v>
      </c>
      <c r="J130" t="e">
        <f>_xlfn.MODE.SNGL($B$2:B130)</f>
        <v>#N/A</v>
      </c>
      <c r="L130">
        <f t="shared" si="4"/>
        <v>97.75</v>
      </c>
      <c r="M130">
        <f t="shared" si="5"/>
        <v>97.75</v>
      </c>
      <c r="N130">
        <f t="shared" si="6"/>
        <v>173.0363043478261</v>
      </c>
      <c r="O130">
        <f t="shared" si="7"/>
        <v>177.87316326530609</v>
      </c>
    </row>
    <row r="131" spans="1:15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f>AVERAGE($B$2:B131)</f>
        <v>210.93469230769227</v>
      </c>
      <c r="G131">
        <f>GEOMEAN($B$2:B131)</f>
        <v>197.58720161998258</v>
      </c>
      <c r="H131">
        <f>HARMEAN($B$2:B131)</f>
        <v>186.07856450245515</v>
      </c>
      <c r="I131">
        <f>MEDIAN($B$2:B131)</f>
        <v>178.45499999999998</v>
      </c>
      <c r="J131" t="e">
        <f>_xlfn.MODE.SNGL($B$2:B131)</f>
        <v>#N/A</v>
      </c>
      <c r="L131">
        <f t="shared" ref="L131:L194" si="8">IF(B131&lt;$K$4,$K$2,$K$4)</f>
        <v>97.75</v>
      </c>
      <c r="M131">
        <f t="shared" ref="M131:M194" si="9">IF(B131&lt;$K$5,$K$2,$K$5)</f>
        <v>97.75</v>
      </c>
      <c r="N131">
        <f t="shared" si="6"/>
        <v>172.27021739130439</v>
      </c>
      <c r="O131">
        <f t="shared" si="7"/>
        <v>178.23867346938772</v>
      </c>
    </row>
    <row r="132" spans="1:15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f>AVERAGE($B$2:B132)</f>
        <v>210.60290076335875</v>
      </c>
      <c r="G132">
        <f>GEOMEAN($B$2:B132)</f>
        <v>197.33792282936133</v>
      </c>
      <c r="H132">
        <f>HARMEAN($B$2:B132)</f>
        <v>185.92086414218818</v>
      </c>
      <c r="I132">
        <f>MEDIAN($B$2:B132)</f>
        <v>178.41</v>
      </c>
      <c r="J132" t="e">
        <f>_xlfn.MODE.SNGL($B$2:B132)</f>
        <v>#N/A</v>
      </c>
      <c r="L132">
        <f t="shared" si="8"/>
        <v>97.75</v>
      </c>
      <c r="M132">
        <f t="shared" si="9"/>
        <v>97.75</v>
      </c>
      <c r="N132">
        <f t="shared" si="6"/>
        <v>171.86195652173913</v>
      </c>
      <c r="O132">
        <f t="shared" si="7"/>
        <v>178.57112244897957</v>
      </c>
    </row>
    <row r="133" spans="1:15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f>AVERAGE($B$2:B133)</f>
        <v>210.35780303030299</v>
      </c>
      <c r="G133">
        <f>GEOMEAN($B$2:B133)</f>
        <v>197.1858958566304</v>
      </c>
      <c r="H133">
        <f>HARMEAN($B$2:B133)</f>
        <v>185.86027045422506</v>
      </c>
      <c r="I133">
        <f>MEDIAN($B$2:B133)</f>
        <v>178.32999999999998</v>
      </c>
      <c r="J133" t="e">
        <f>_xlfn.MODE.SNGL($B$2:B133)</f>
        <v>#N/A</v>
      </c>
      <c r="L133">
        <f t="shared" si="8"/>
        <v>97.75</v>
      </c>
      <c r="M133">
        <f t="shared" si="9"/>
        <v>97.75</v>
      </c>
      <c r="N133">
        <f t="shared" si="6"/>
        <v>171.65369565217392</v>
      </c>
      <c r="O133">
        <f t="shared" si="7"/>
        <v>178.22785714285712</v>
      </c>
    </row>
    <row r="134" spans="1:15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f>AVERAGE($B$2:B134)</f>
        <v>210.08977443609018</v>
      </c>
      <c r="G134">
        <f>GEOMEAN($B$2:B134)</f>
        <v>197.0065539222314</v>
      </c>
      <c r="H134">
        <f>HARMEAN($B$2:B134)</f>
        <v>185.77112602464786</v>
      </c>
      <c r="I134">
        <f>MEDIAN($B$2:B134)</f>
        <v>178.25</v>
      </c>
      <c r="J134" t="e">
        <f>_xlfn.MODE.SNGL($B$2:B134)</f>
        <v>#N/A</v>
      </c>
      <c r="L134">
        <f t="shared" si="8"/>
        <v>97.75</v>
      </c>
      <c r="M134">
        <f t="shared" si="9"/>
        <v>97.75</v>
      </c>
      <c r="N134">
        <f t="shared" si="6"/>
        <v>171.17413043478263</v>
      </c>
      <c r="O134">
        <f t="shared" si="7"/>
        <v>177.44112244897954</v>
      </c>
    </row>
    <row r="135" spans="1:15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f>AVERAGE($B$2:B135)</f>
        <v>209.80388059701488</v>
      </c>
      <c r="G135">
        <f>GEOMEAN($B$2:B135)</f>
        <v>196.80520679073283</v>
      </c>
      <c r="H135">
        <f>HARMEAN($B$2:B135)</f>
        <v>185.65827913523444</v>
      </c>
      <c r="I135">
        <f>MEDIAN($B$2:B135)</f>
        <v>178.16</v>
      </c>
      <c r="J135" t="e">
        <f>_xlfn.MODE.SNGL($B$2:B135)</f>
        <v>#N/A</v>
      </c>
      <c r="L135">
        <f t="shared" si="8"/>
        <v>97.75</v>
      </c>
      <c r="M135">
        <f t="shared" si="9"/>
        <v>97.75</v>
      </c>
      <c r="N135">
        <f t="shared" si="6"/>
        <v>171.10717391304348</v>
      </c>
      <c r="O135">
        <f t="shared" si="7"/>
        <v>176.85724489795913</v>
      </c>
    </row>
    <row r="136" spans="1:15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f>AVERAGE($B$2:B136)</f>
        <v>209.53940740740734</v>
      </c>
      <c r="G136">
        <f>GEOMEAN($B$2:B136)</f>
        <v>196.62658207557863</v>
      </c>
      <c r="H136">
        <f>HARMEAN($B$2:B136)</f>
        <v>185.5670231328661</v>
      </c>
      <c r="I136">
        <f>MEDIAN($B$2:B136)</f>
        <v>178.07</v>
      </c>
      <c r="J136" t="e">
        <f>_xlfn.MODE.SNGL($B$2:B136)</f>
        <v>#N/A</v>
      </c>
      <c r="L136">
        <f t="shared" si="8"/>
        <v>97.75</v>
      </c>
      <c r="M136">
        <f t="shared" si="9"/>
        <v>97.75</v>
      </c>
      <c r="N136">
        <f t="shared" si="6"/>
        <v>171.03152173913045</v>
      </c>
      <c r="O136">
        <f t="shared" si="7"/>
        <v>176.46663265306123</v>
      </c>
    </row>
    <row r="137" spans="1:15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f>AVERAGE($B$2:B137)</f>
        <v>209.2913235294117</v>
      </c>
      <c r="G137">
        <f>GEOMEAN($B$2:B137)</f>
        <v>196.46477957830868</v>
      </c>
      <c r="H137">
        <f>HARMEAN($B$2:B137)</f>
        <v>185.49124779875501</v>
      </c>
      <c r="I137">
        <f>MEDIAN($B$2:B137)</f>
        <v>177.39</v>
      </c>
      <c r="J137" t="e">
        <f>_xlfn.MODE.SNGL($B$2:B137)</f>
        <v>#N/A</v>
      </c>
      <c r="L137">
        <f t="shared" si="8"/>
        <v>97.75</v>
      </c>
      <c r="M137">
        <f t="shared" si="9"/>
        <v>97.75</v>
      </c>
      <c r="N137">
        <f t="shared" si="6"/>
        <v>170.94413043478264</v>
      </c>
      <c r="O137">
        <f t="shared" si="7"/>
        <v>175.98377551020408</v>
      </c>
    </row>
    <row r="138" spans="1:15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f>AVERAGE($B$2:B138)</f>
        <v>209.0174452554744</v>
      </c>
      <c r="G138">
        <f>GEOMEAN($B$2:B138)</f>
        <v>196.27224269979297</v>
      </c>
      <c r="H138">
        <f>HARMEAN($B$2:B138)</f>
        <v>185.38315519104154</v>
      </c>
      <c r="I138">
        <f>MEDIAN($B$2:B138)</f>
        <v>176.71</v>
      </c>
      <c r="J138" t="e">
        <f>_xlfn.MODE.SNGL($B$2:B138)</f>
        <v>#N/A</v>
      </c>
      <c r="L138">
        <f t="shared" si="8"/>
        <v>97.75</v>
      </c>
      <c r="M138">
        <f t="shared" si="9"/>
        <v>97.75</v>
      </c>
      <c r="N138">
        <f t="shared" si="6"/>
        <v>171.11565217391305</v>
      </c>
      <c r="O138">
        <f t="shared" si="7"/>
        <v>175.64377551020408</v>
      </c>
    </row>
    <row r="139" spans="1:15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f>AVERAGE($B$2:B139)</f>
        <v>208.75021739130429</v>
      </c>
      <c r="G139">
        <f>GEOMEAN($B$2:B139)</f>
        <v>196.08573820555134</v>
      </c>
      <c r="H139">
        <f>HARMEAN($B$2:B139)</f>
        <v>185.27986506458458</v>
      </c>
      <c r="I139">
        <f>MEDIAN($B$2:B139)</f>
        <v>176.57999999999998</v>
      </c>
      <c r="J139" t="e">
        <f>_xlfn.MODE.SNGL($B$2:B139)</f>
        <v>#N/A</v>
      </c>
      <c r="L139">
        <f t="shared" si="8"/>
        <v>97.75</v>
      </c>
      <c r="M139">
        <f t="shared" si="9"/>
        <v>97.75</v>
      </c>
      <c r="N139">
        <f t="shared" si="6"/>
        <v>171.32739130434783</v>
      </c>
      <c r="O139">
        <f t="shared" si="7"/>
        <v>175.22581632653058</v>
      </c>
    </row>
    <row r="140" spans="1:15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f>AVERAGE($B$2:B140)</f>
        <v>208.50611510791362</v>
      </c>
      <c r="G140">
        <f>GEOMEAN($B$2:B140)</f>
        <v>195.92386485703892</v>
      </c>
      <c r="H140">
        <f>HARMEAN($B$2:B140)</f>
        <v>185.20014612907715</v>
      </c>
      <c r="I140">
        <f>MEDIAN($B$2:B140)</f>
        <v>176.45</v>
      </c>
      <c r="J140" t="e">
        <f>_xlfn.MODE.SNGL($B$2:B140)</f>
        <v>#N/A</v>
      </c>
      <c r="L140">
        <f t="shared" si="8"/>
        <v>97.75</v>
      </c>
      <c r="M140">
        <f t="shared" si="9"/>
        <v>97.75</v>
      </c>
      <c r="N140">
        <f t="shared" si="6"/>
        <v>171.58043478260871</v>
      </c>
      <c r="O140">
        <f t="shared" si="7"/>
        <v>174.92438775510203</v>
      </c>
    </row>
    <row r="141" spans="1:15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f>AVERAGE($B$2:B141)</f>
        <v>208.22242857142851</v>
      </c>
      <c r="G141">
        <f>GEOMEAN($B$2:B141)</f>
        <v>195.71535783239153</v>
      </c>
      <c r="H141">
        <f>HARMEAN($B$2:B141)</f>
        <v>185.07162411118469</v>
      </c>
      <c r="I141">
        <f>MEDIAN($B$2:B141)</f>
        <v>176.125</v>
      </c>
      <c r="J141" t="e">
        <f>_xlfn.MODE.SNGL($B$2:B141)</f>
        <v>#N/A</v>
      </c>
      <c r="L141">
        <f t="shared" si="8"/>
        <v>97.75</v>
      </c>
      <c r="M141">
        <f t="shared" si="9"/>
        <v>97.75</v>
      </c>
      <c r="N141">
        <f t="shared" si="6"/>
        <v>172.02565217391304</v>
      </c>
      <c r="O141">
        <f t="shared" si="7"/>
        <v>174.64561224489796</v>
      </c>
    </row>
    <row r="142" spans="1:15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f>AVERAGE($B$2:B142)</f>
        <v>207.95936170212761</v>
      </c>
      <c r="G142">
        <f>GEOMEAN($B$2:B142)</f>
        <v>195.52911736538053</v>
      </c>
      <c r="H142">
        <f>HARMEAN($B$2:B142)</f>
        <v>184.96475379728619</v>
      </c>
      <c r="I142">
        <f>MEDIAN($B$2:B142)</f>
        <v>175.8</v>
      </c>
      <c r="J142" t="e">
        <f>_xlfn.MODE.SNGL($B$2:B142)</f>
        <v>#N/A</v>
      </c>
      <c r="L142">
        <f t="shared" si="8"/>
        <v>97.75</v>
      </c>
      <c r="M142">
        <f t="shared" si="9"/>
        <v>97.75</v>
      </c>
      <c r="N142">
        <f t="shared" si="6"/>
        <v>172.75652173913045</v>
      </c>
      <c r="O142">
        <f t="shared" si="7"/>
        <v>174.25642857142861</v>
      </c>
    </row>
    <row r="143" spans="1:15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f>AVERAGE($B$2:B143)</f>
        <v>207.62901408450699</v>
      </c>
      <c r="G143">
        <f>GEOMEAN($B$2:B143)</f>
        <v>195.26217608854142</v>
      </c>
      <c r="H143">
        <f>HARMEAN($B$2:B143)</f>
        <v>184.77153387427438</v>
      </c>
      <c r="I143">
        <f>MEDIAN($B$2:B143)</f>
        <v>175.71</v>
      </c>
      <c r="J143" t="e">
        <f>_xlfn.MODE.SNGL($B$2:B143)</f>
        <v>#N/A</v>
      </c>
      <c r="L143">
        <f t="shared" si="8"/>
        <v>97.75</v>
      </c>
      <c r="M143">
        <f t="shared" si="9"/>
        <v>97.75</v>
      </c>
      <c r="N143">
        <f t="shared" si="6"/>
        <v>173.04043478260871</v>
      </c>
      <c r="O143">
        <f t="shared" si="7"/>
        <v>174.14255102040821</v>
      </c>
    </row>
    <row r="144" spans="1:15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f>AVERAGE($B$2:B144)</f>
        <v>207.30167832167825</v>
      </c>
      <c r="G144">
        <f>GEOMEAN($B$2:B144)</f>
        <v>194.99737626092167</v>
      </c>
      <c r="H144">
        <f>HARMEAN($B$2:B144)</f>
        <v>184.57929544033794</v>
      </c>
      <c r="I144">
        <f>MEDIAN($B$2:B144)</f>
        <v>175.62</v>
      </c>
      <c r="J144" t="e">
        <f>_xlfn.MODE.SNGL($B$2:B144)</f>
        <v>#N/A</v>
      </c>
      <c r="L144">
        <f t="shared" si="8"/>
        <v>97.75</v>
      </c>
      <c r="M144">
        <f t="shared" si="9"/>
        <v>97.75</v>
      </c>
      <c r="N144">
        <f t="shared" si="6"/>
        <v>173.30565217391305</v>
      </c>
      <c r="O144">
        <f t="shared" si="7"/>
        <v>173.85969387755102</v>
      </c>
    </row>
    <row r="145" spans="1:15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f>AVERAGE($B$2:B145)</f>
        <v>206.95715277777771</v>
      </c>
      <c r="G145">
        <f>GEOMEAN($B$2:B145)</f>
        <v>194.71002796306297</v>
      </c>
      <c r="H145">
        <f>HARMEAN($B$2:B145)</f>
        <v>184.36098133887955</v>
      </c>
      <c r="I145">
        <f>MEDIAN($B$2:B145)</f>
        <v>175.54000000000002</v>
      </c>
      <c r="J145" t="e">
        <f>_xlfn.MODE.SNGL($B$2:B145)</f>
        <v>#N/A</v>
      </c>
      <c r="L145">
        <f t="shared" si="8"/>
        <v>97.75</v>
      </c>
      <c r="M145">
        <f t="shared" si="9"/>
        <v>97.75</v>
      </c>
      <c r="N145">
        <f t="shared" si="6"/>
        <v>172.7308695652174</v>
      </c>
      <c r="O145">
        <f t="shared" si="7"/>
        <v>173.67377551020411</v>
      </c>
    </row>
    <row r="146" spans="1:15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f>AVERAGE($B$2:B146)</f>
        <v>206.63462068965509</v>
      </c>
      <c r="G146">
        <f>GEOMEAN($B$2:B146)</f>
        <v>194.44815030682491</v>
      </c>
      <c r="H146">
        <f>HARMEAN($B$2:B146)</f>
        <v>184.16933161784874</v>
      </c>
      <c r="I146">
        <f>MEDIAN($B$2:B146)</f>
        <v>175.46</v>
      </c>
      <c r="J146" t="e">
        <f>_xlfn.MODE.SNGL($B$2:B146)</f>
        <v>#N/A</v>
      </c>
      <c r="L146">
        <f t="shared" si="8"/>
        <v>97.75</v>
      </c>
      <c r="M146">
        <f t="shared" si="9"/>
        <v>97.75</v>
      </c>
      <c r="N146">
        <f t="shared" si="6"/>
        <v>172.23652173913047</v>
      </c>
      <c r="O146">
        <f t="shared" si="7"/>
        <v>173.15397959183679</v>
      </c>
    </row>
    <row r="147" spans="1:15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f>AVERAGE($B$2:B147)</f>
        <v>206.3519178082191</v>
      </c>
      <c r="G147">
        <f>GEOMEAN($B$2:B147)</f>
        <v>194.23245837086088</v>
      </c>
      <c r="H147">
        <f>HARMEAN($B$2:B147)</f>
        <v>184.02595803729162</v>
      </c>
      <c r="I147">
        <f>MEDIAN($B$2:B147)</f>
        <v>175.185</v>
      </c>
      <c r="J147" t="e">
        <f>_xlfn.MODE.SNGL($B$2:B147)</f>
        <v>#N/A</v>
      </c>
      <c r="L147">
        <f t="shared" si="8"/>
        <v>97.75</v>
      </c>
      <c r="M147">
        <f t="shared" si="9"/>
        <v>97.75</v>
      </c>
      <c r="N147">
        <f t="shared" si="6"/>
        <v>171.70086956521743</v>
      </c>
      <c r="O147">
        <f t="shared" si="7"/>
        <v>172.74295918367352</v>
      </c>
    </row>
    <row r="148" spans="1:15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f>AVERAGE($B$2:B148)</f>
        <v>206.06040816326524</v>
      </c>
      <c r="G148">
        <f>GEOMEAN($B$2:B148)</f>
        <v>194.00500579363347</v>
      </c>
      <c r="H148">
        <f>HARMEAN($B$2:B148)</f>
        <v>183.86893018377629</v>
      </c>
      <c r="I148">
        <f>MEDIAN($B$2:B148)</f>
        <v>174.91</v>
      </c>
      <c r="J148" t="e">
        <f>_xlfn.MODE.SNGL($B$2:B148)</f>
        <v>#N/A</v>
      </c>
      <c r="L148">
        <f t="shared" si="8"/>
        <v>97.75</v>
      </c>
      <c r="M148">
        <f t="shared" si="9"/>
        <v>97.75</v>
      </c>
      <c r="N148">
        <f t="shared" si="6"/>
        <v>170.8721739130435</v>
      </c>
      <c r="O148">
        <f t="shared" si="7"/>
        <v>172.42846938775511</v>
      </c>
    </row>
    <row r="149" spans="1:15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f>AVERAGE($B$2:B149)</f>
        <v>205.80013513513506</v>
      </c>
      <c r="G149">
        <f>GEOMEAN($B$2:B149)</f>
        <v>193.81285014163285</v>
      </c>
      <c r="H149">
        <f>HARMEAN($B$2:B149)</f>
        <v>183.74792612113026</v>
      </c>
      <c r="I149">
        <f>MEDIAN($B$2:B149)</f>
        <v>174.86500000000001</v>
      </c>
      <c r="J149" t="e">
        <f>_xlfn.MODE.SNGL($B$2:B149)</f>
        <v>#N/A</v>
      </c>
      <c r="L149">
        <f t="shared" si="8"/>
        <v>97.75</v>
      </c>
      <c r="M149">
        <f t="shared" si="9"/>
        <v>97.75</v>
      </c>
      <c r="N149">
        <f t="shared" si="6"/>
        <v>170.23130434782612</v>
      </c>
      <c r="O149">
        <f t="shared" si="7"/>
        <v>171.93051020408166</v>
      </c>
    </row>
    <row r="150" spans="1:15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f>AVERAGE($B$2:B150)</f>
        <v>205.54375838926168</v>
      </c>
      <c r="G150">
        <f>GEOMEAN($B$2:B150)</f>
        <v>193.62392556374971</v>
      </c>
      <c r="H150">
        <f>HARMEAN($B$2:B150)</f>
        <v>183.62918581078142</v>
      </c>
      <c r="I150">
        <f>MEDIAN($B$2:B150)</f>
        <v>174.82</v>
      </c>
      <c r="J150" t="e">
        <f>_xlfn.MODE.SNGL($B$2:B150)</f>
        <v>#N/A</v>
      </c>
      <c r="L150">
        <f t="shared" si="8"/>
        <v>97.75</v>
      </c>
      <c r="M150">
        <f t="shared" si="9"/>
        <v>97.75</v>
      </c>
      <c r="N150">
        <f t="shared" si="6"/>
        <v>169.71130434782611</v>
      </c>
      <c r="O150">
        <f t="shared" si="7"/>
        <v>171.69622448979595</v>
      </c>
    </row>
    <row r="151" spans="1:15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f>AVERAGE($B$2:B151)</f>
        <v>205.24699999999993</v>
      </c>
      <c r="G151">
        <f>GEOMEAN($B$2:B151)</f>
        <v>193.3861374947343</v>
      </c>
      <c r="H151">
        <f>HARMEAN($B$2:B151)</f>
        <v>183.45754114578139</v>
      </c>
      <c r="I151">
        <f>MEDIAN($B$2:B151)</f>
        <v>174.78</v>
      </c>
      <c r="J151" t="e">
        <f>_xlfn.MODE.SNGL($B$2:B151)</f>
        <v>#N/A</v>
      </c>
      <c r="L151">
        <f t="shared" si="8"/>
        <v>97.75</v>
      </c>
      <c r="M151">
        <f t="shared" si="9"/>
        <v>97.75</v>
      </c>
      <c r="N151">
        <f t="shared" si="6"/>
        <v>169.39826086956526</v>
      </c>
      <c r="O151">
        <f t="shared" si="7"/>
        <v>171.44377551020409</v>
      </c>
    </row>
    <row r="152" spans="1:15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f>AVERAGE($B$2:B152)</f>
        <v>204.92317880794693</v>
      </c>
      <c r="G152">
        <f>GEOMEAN($B$2:B152)</f>
        <v>193.11406210807993</v>
      </c>
      <c r="H152">
        <f>HARMEAN($B$2:B152)</f>
        <v>183.24713787202123</v>
      </c>
      <c r="I152">
        <f>MEDIAN($B$2:B152)</f>
        <v>174.74</v>
      </c>
      <c r="J152" t="e">
        <f>_xlfn.MODE.SNGL($B$2:B152)</f>
        <v>#N/A</v>
      </c>
      <c r="L152">
        <f t="shared" si="8"/>
        <v>97.75</v>
      </c>
      <c r="M152">
        <f t="shared" si="9"/>
        <v>97.75</v>
      </c>
      <c r="N152">
        <f t="shared" si="6"/>
        <v>168.9430434782609</v>
      </c>
      <c r="O152">
        <f t="shared" si="7"/>
        <v>171.1945918367347</v>
      </c>
    </row>
    <row r="153" spans="1:15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f>AVERAGE($B$2:B153)</f>
        <v>204.60644736842096</v>
      </c>
      <c r="G153">
        <f>GEOMEAN($B$2:B153)</f>
        <v>192.84942646014807</v>
      </c>
      <c r="H153">
        <f>HARMEAN($B$2:B153)</f>
        <v>183.0438423300125</v>
      </c>
      <c r="I153">
        <f>MEDIAN($B$2:B153)</f>
        <v>174.72500000000002</v>
      </c>
      <c r="J153" t="e">
        <f>_xlfn.MODE.SNGL($B$2:B153)</f>
        <v>#N/A</v>
      </c>
      <c r="L153">
        <f t="shared" si="8"/>
        <v>97.75</v>
      </c>
      <c r="M153">
        <f t="shared" si="9"/>
        <v>97.75</v>
      </c>
      <c r="N153">
        <f t="shared" si="6"/>
        <v>168.46391304347827</v>
      </c>
      <c r="O153">
        <f t="shared" si="7"/>
        <v>170.74438775510205</v>
      </c>
    </row>
    <row r="154" spans="1:15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f>AVERAGE($B$2:B154)</f>
        <v>204.25705882352932</v>
      </c>
      <c r="G154">
        <f>GEOMEAN($B$2:B154)</f>
        <v>192.54257767653053</v>
      </c>
      <c r="H154">
        <f>HARMEAN($B$2:B154)</f>
        <v>182.79174755441502</v>
      </c>
      <c r="I154">
        <f>MEDIAN($B$2:B154)</f>
        <v>174.71</v>
      </c>
      <c r="J154" t="e">
        <f>_xlfn.MODE.SNGL($B$2:B154)</f>
        <v>#N/A</v>
      </c>
      <c r="L154">
        <f t="shared" si="8"/>
        <v>97.75</v>
      </c>
      <c r="M154">
        <f t="shared" si="9"/>
        <v>97.75</v>
      </c>
      <c r="N154">
        <f t="shared" si="6"/>
        <v>167.86043478260873</v>
      </c>
      <c r="O154">
        <f t="shared" si="7"/>
        <v>170.35989795918368</v>
      </c>
    </row>
    <row r="155" spans="1:15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f>AVERAGE($B$2:B155)</f>
        <v>203.87844155844147</v>
      </c>
      <c r="G155">
        <f>GEOMEAN($B$2:B155)</f>
        <v>192.1964959608668</v>
      </c>
      <c r="H155">
        <f>HARMEAN($B$2:B155)</f>
        <v>182.49261705126514</v>
      </c>
      <c r="I155">
        <f>MEDIAN($B$2:B155)</f>
        <v>174.565</v>
      </c>
      <c r="J155" t="e">
        <f>_xlfn.MODE.SNGL($B$2:B155)</f>
        <v>#N/A</v>
      </c>
      <c r="L155">
        <f t="shared" si="8"/>
        <v>97.75</v>
      </c>
      <c r="M155">
        <f t="shared" si="9"/>
        <v>97.75</v>
      </c>
      <c r="N155">
        <f t="shared" ref="N155:N218" si="10">AVERAGE(B131:B153)</f>
        <v>167.31739130434786</v>
      </c>
      <c r="O155">
        <f t="shared" si="7"/>
        <v>169.77112244897964</v>
      </c>
    </row>
    <row r="156" spans="1:15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f>AVERAGE($B$2:B156)</f>
        <v>203.63541935483863</v>
      </c>
      <c r="G156">
        <f>GEOMEAN($B$2:B156)</f>
        <v>192.01645351811786</v>
      </c>
      <c r="H156">
        <f>HARMEAN($B$2:B156)</f>
        <v>182.37734971382324</v>
      </c>
      <c r="I156">
        <f>MEDIAN($B$2:B156)</f>
        <v>174.42</v>
      </c>
      <c r="J156" t="e">
        <f>_xlfn.MODE.SNGL($B$2:B156)</f>
        <v>#N/A</v>
      </c>
      <c r="L156">
        <f t="shared" si="8"/>
        <v>97.75</v>
      </c>
      <c r="M156">
        <f t="shared" si="9"/>
        <v>97.75</v>
      </c>
      <c r="N156">
        <f t="shared" si="10"/>
        <v>166.51391304347828</v>
      </c>
      <c r="O156">
        <f t="shared" si="7"/>
        <v>168.91602040816332</v>
      </c>
    </row>
    <row r="157" spans="1:15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f>AVERAGE($B$2:B157)</f>
        <v>203.37878205128195</v>
      </c>
      <c r="G157">
        <f>GEOMEAN($B$2:B157)</f>
        <v>191.8194219201483</v>
      </c>
      <c r="H157">
        <f>HARMEAN($B$2:B157)</f>
        <v>182.24326542726141</v>
      </c>
      <c r="I157">
        <f>MEDIAN($B$2:B157)</f>
        <v>174.345</v>
      </c>
      <c r="J157" t="e">
        <f>_xlfn.MODE.SNGL($B$2:B157)</f>
        <v>#N/A</v>
      </c>
      <c r="L157">
        <f t="shared" si="8"/>
        <v>97.75</v>
      </c>
      <c r="M157">
        <f t="shared" si="9"/>
        <v>97.75</v>
      </c>
      <c r="N157">
        <f t="shared" si="10"/>
        <v>165.57826086956521</v>
      </c>
      <c r="O157">
        <f t="shared" si="7"/>
        <v>168.66193877551018</v>
      </c>
    </row>
    <row r="158" spans="1:15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f>AVERAGE($B$2:B158)</f>
        <v>203.13573248407636</v>
      </c>
      <c r="G158">
        <f>GEOMEAN($B$2:B158)</f>
        <v>191.63712559272176</v>
      </c>
      <c r="H158">
        <f>HARMEAN($B$2:B158)</f>
        <v>182.12374361507176</v>
      </c>
      <c r="I158">
        <f>MEDIAN($B$2:B158)</f>
        <v>174.27</v>
      </c>
      <c r="J158" t="e">
        <f>_xlfn.MODE.SNGL($B$2:B158)</f>
        <v>#N/A</v>
      </c>
      <c r="L158">
        <f t="shared" si="8"/>
        <v>97.75</v>
      </c>
      <c r="M158">
        <f t="shared" si="9"/>
        <v>97.75</v>
      </c>
      <c r="N158">
        <f t="shared" si="10"/>
        <v>165.05478260869566</v>
      </c>
      <c r="O158">
        <f t="shared" si="7"/>
        <v>168.4411224489796</v>
      </c>
    </row>
    <row r="159" spans="1:15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f>AVERAGE($B$2:B159)</f>
        <v>202.91329113924044</v>
      </c>
      <c r="G159">
        <f>GEOMEAN($B$2:B159)</f>
        <v>191.47745513324759</v>
      </c>
      <c r="H159">
        <f>HARMEAN($B$2:B159)</f>
        <v>182.0268149878363</v>
      </c>
      <c r="I159">
        <f>MEDIAN($B$2:B159)</f>
        <v>174.185</v>
      </c>
      <c r="J159" t="e">
        <f>_xlfn.MODE.SNGL($B$2:B159)</f>
        <v>#N/A</v>
      </c>
      <c r="L159">
        <f t="shared" si="8"/>
        <v>97.75</v>
      </c>
      <c r="M159">
        <f t="shared" si="9"/>
        <v>97.75</v>
      </c>
      <c r="N159">
        <f t="shared" si="10"/>
        <v>164.57173913043479</v>
      </c>
      <c r="O159">
        <f t="shared" si="7"/>
        <v>168.17010204081632</v>
      </c>
    </row>
    <row r="160" spans="1:15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f>AVERAGE($B$2:B160)</f>
        <v>202.69408805031441</v>
      </c>
      <c r="G160">
        <f>GEOMEAN($B$2:B160)</f>
        <v>191.32042493274156</v>
      </c>
      <c r="H160">
        <f>HARMEAN($B$2:B160)</f>
        <v>181.93172291176856</v>
      </c>
      <c r="I160">
        <f>MEDIAN($B$2:B160)</f>
        <v>174.1</v>
      </c>
      <c r="J160" t="e">
        <f>_xlfn.MODE.SNGL($B$2:B160)</f>
        <v>#N/A</v>
      </c>
      <c r="L160">
        <f t="shared" si="8"/>
        <v>97.75</v>
      </c>
      <c r="M160">
        <f t="shared" si="9"/>
        <v>97.75</v>
      </c>
      <c r="N160">
        <f t="shared" si="10"/>
        <v>164.28652173913042</v>
      </c>
      <c r="O160">
        <f t="shared" si="7"/>
        <v>167.9292857142857</v>
      </c>
    </row>
    <row r="161" spans="1:15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f>AVERAGE($B$2:B161)</f>
        <v>202.49762499999991</v>
      </c>
      <c r="G161">
        <f>GEOMEAN($B$2:B161)</f>
        <v>191.18802110937722</v>
      </c>
      <c r="H161">
        <f>HARMEAN($B$2:B161)</f>
        <v>181.86089605891229</v>
      </c>
      <c r="I161">
        <f>MEDIAN($B$2:B161)</f>
        <v>173.94499999999999</v>
      </c>
      <c r="J161" t="e">
        <f>_xlfn.MODE.SNGL($B$2:B161)</f>
        <v>#N/A</v>
      </c>
      <c r="L161">
        <f t="shared" si="8"/>
        <v>97.75</v>
      </c>
      <c r="M161">
        <f t="shared" si="9"/>
        <v>97.75</v>
      </c>
      <c r="N161">
        <f t="shared" si="10"/>
        <v>164.02086956521737</v>
      </c>
      <c r="O161">
        <f t="shared" si="7"/>
        <v>167.75806122448981</v>
      </c>
    </row>
    <row r="162" spans="1:15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f>AVERAGE($B$2:B162)</f>
        <v>202.23074534161483</v>
      </c>
      <c r="G162">
        <f>GEOMEAN($B$2:B162)</f>
        <v>190.97317372190847</v>
      </c>
      <c r="H162">
        <f>HARMEAN($B$2:B162)</f>
        <v>181.70291689609951</v>
      </c>
      <c r="I162">
        <f>MEDIAN($B$2:B162)</f>
        <v>173.79</v>
      </c>
      <c r="J162" t="e">
        <f>_xlfn.MODE.SNGL($B$2:B162)</f>
        <v>#N/A</v>
      </c>
      <c r="L162">
        <f t="shared" si="8"/>
        <v>97.75</v>
      </c>
      <c r="M162">
        <f t="shared" si="9"/>
        <v>97.75</v>
      </c>
      <c r="N162">
        <f t="shared" si="10"/>
        <v>163.68434782608696</v>
      </c>
      <c r="O162">
        <f t="shared" si="7"/>
        <v>167.70642857142857</v>
      </c>
    </row>
    <row r="163" spans="1:15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f>AVERAGE($B$2:B163)</f>
        <v>201.99876543209871</v>
      </c>
      <c r="G163">
        <f>GEOMEAN($B$2:B163)</f>
        <v>190.79841783798821</v>
      </c>
      <c r="H163">
        <f>HARMEAN($B$2:B163)</f>
        <v>181.58682383613674</v>
      </c>
      <c r="I163">
        <f>MEDIAN($B$2:B163)</f>
        <v>173.51499999999999</v>
      </c>
      <c r="J163" t="e">
        <f>_xlfn.MODE.SNGL($B$2:B163)</f>
        <v>#N/A</v>
      </c>
      <c r="L163">
        <f t="shared" si="8"/>
        <v>97.75</v>
      </c>
      <c r="M163">
        <f t="shared" si="9"/>
        <v>97.75</v>
      </c>
      <c r="N163">
        <f t="shared" si="10"/>
        <v>163.66217391304346</v>
      </c>
      <c r="O163">
        <f t="shared" si="7"/>
        <v>167.48959183673469</v>
      </c>
    </row>
    <row r="164" spans="1:15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f>AVERAGE($B$2:B164)</f>
        <v>201.7898773006134</v>
      </c>
      <c r="G164">
        <f>GEOMEAN($B$2:B164)</f>
        <v>190.64917220440964</v>
      </c>
      <c r="H164">
        <f>HARMEAN($B$2:B164)</f>
        <v>181.49641441943083</v>
      </c>
      <c r="I164">
        <f>MEDIAN($B$2:B164)</f>
        <v>173.24</v>
      </c>
      <c r="J164" t="e">
        <f>_xlfn.MODE.SNGL($B$2:B164)</f>
        <v>#N/A</v>
      </c>
      <c r="L164">
        <f t="shared" si="8"/>
        <v>97.75</v>
      </c>
      <c r="M164">
        <f t="shared" si="9"/>
        <v>97.75</v>
      </c>
      <c r="N164">
        <f t="shared" si="10"/>
        <v>163.11391304347825</v>
      </c>
      <c r="O164">
        <f t="shared" si="7"/>
        <v>167.36142857142855</v>
      </c>
    </row>
    <row r="165" spans="1:15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f>AVERAGE($B$2:B165)</f>
        <v>201.57969512195112</v>
      </c>
      <c r="G165">
        <f>GEOMEAN($B$2:B165)</f>
        <v>190.49749582810708</v>
      </c>
      <c r="H165">
        <f>HARMEAN($B$2:B165)</f>
        <v>181.40269740663666</v>
      </c>
      <c r="I165">
        <f>MEDIAN($B$2:B165)</f>
        <v>172.715</v>
      </c>
      <c r="J165" t="e">
        <f>_xlfn.MODE.SNGL($B$2:B165)</f>
        <v>#N/A</v>
      </c>
      <c r="L165">
        <f t="shared" si="8"/>
        <v>97.75</v>
      </c>
      <c r="M165">
        <f t="shared" si="9"/>
        <v>97.75</v>
      </c>
      <c r="N165">
        <f t="shared" si="10"/>
        <v>162.67173913043479</v>
      </c>
      <c r="O165">
        <f t="shared" si="7"/>
        <v>167.40224489795918</v>
      </c>
    </row>
    <row r="166" spans="1:15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f>AVERAGE($B$2:B166)</f>
        <v>201.37254545454536</v>
      </c>
      <c r="G166">
        <f>GEOMEAN($B$2:B166)</f>
        <v>190.348327884816</v>
      </c>
      <c r="H166">
        <f>HARMEAN($B$2:B166)</f>
        <v>181.31078038718323</v>
      </c>
      <c r="I166">
        <f>MEDIAN($B$2:B166)</f>
        <v>172.19</v>
      </c>
      <c r="J166" t="e">
        <f>_xlfn.MODE.SNGL($B$2:B166)</f>
        <v>#N/A</v>
      </c>
      <c r="L166">
        <f t="shared" si="8"/>
        <v>97.75</v>
      </c>
      <c r="M166">
        <f t="shared" si="9"/>
        <v>97.75</v>
      </c>
      <c r="N166">
        <f t="shared" si="10"/>
        <v>162.63521739130434</v>
      </c>
      <c r="O166">
        <f t="shared" si="7"/>
        <v>167.51285714285711</v>
      </c>
    </row>
    <row r="167" spans="1:15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f>AVERAGE($B$2:B167)</f>
        <v>201.13614457831315</v>
      </c>
      <c r="G167">
        <f>GEOMEAN($B$2:B167)</f>
        <v>190.16442423412667</v>
      </c>
      <c r="H167">
        <f>HARMEAN($B$2:B167)</f>
        <v>181.18165577612709</v>
      </c>
      <c r="I167">
        <f>MEDIAN($B$2:B167)</f>
        <v>172.16499999999999</v>
      </c>
      <c r="J167" t="e">
        <f>_xlfn.MODE.SNGL($B$2:B167)</f>
        <v>#N/A</v>
      </c>
      <c r="L167">
        <f t="shared" si="8"/>
        <v>97.75</v>
      </c>
      <c r="M167">
        <f t="shared" si="9"/>
        <v>97.75</v>
      </c>
      <c r="N167">
        <f t="shared" si="10"/>
        <v>162.46956521739131</v>
      </c>
      <c r="O167">
        <f t="shared" si="7"/>
        <v>167.70448979591833</v>
      </c>
    </row>
    <row r="168" spans="1:15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f>AVERAGE($B$2:B168)</f>
        <v>200.9091017964071</v>
      </c>
      <c r="G168">
        <f>GEOMEAN($B$2:B168)</f>
        <v>189.99052031291004</v>
      </c>
      <c r="H168">
        <f>HARMEAN($B$2:B168)</f>
        <v>181.06234362881483</v>
      </c>
      <c r="I168">
        <f>MEDIAN($B$2:B168)</f>
        <v>172.14</v>
      </c>
      <c r="J168" t="e">
        <f>_xlfn.MODE.SNGL($B$2:B168)</f>
        <v>#N/A</v>
      </c>
      <c r="L168">
        <f t="shared" si="8"/>
        <v>97.75</v>
      </c>
      <c r="M168">
        <f t="shared" si="9"/>
        <v>97.75</v>
      </c>
      <c r="N168">
        <f t="shared" si="10"/>
        <v>162.74565217391302</v>
      </c>
      <c r="O168">
        <f t="shared" si="7"/>
        <v>167.70183673469384</v>
      </c>
    </row>
    <row r="169" spans="1:15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f>AVERAGE($B$2:B169)</f>
        <v>200.6909523809523</v>
      </c>
      <c r="G169">
        <f>GEOMEAN($B$2:B169)</f>
        <v>189.82601947433454</v>
      </c>
      <c r="H169">
        <f>HARMEAN($B$2:B169)</f>
        <v>180.95216622143687</v>
      </c>
      <c r="I169">
        <f>MEDIAN($B$2:B169)</f>
        <v>172.095</v>
      </c>
      <c r="J169" t="e">
        <f>_xlfn.MODE.SNGL($B$2:B169)</f>
        <v>#N/A</v>
      </c>
      <c r="L169">
        <f t="shared" si="8"/>
        <v>97.75</v>
      </c>
      <c r="M169">
        <f t="shared" si="9"/>
        <v>97.75</v>
      </c>
      <c r="N169">
        <f t="shared" si="10"/>
        <v>162.80260869565217</v>
      </c>
      <c r="O169">
        <f t="shared" si="7"/>
        <v>167.66489795918363</v>
      </c>
    </row>
    <row r="170" spans="1:15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f>AVERAGE($B$2:B170)</f>
        <v>200.49349112426029</v>
      </c>
      <c r="G170">
        <f>GEOMEAN($B$2:B170)</f>
        <v>189.68432085281151</v>
      </c>
      <c r="H170">
        <f>HARMEAN($B$2:B170)</f>
        <v>180.86497258723051</v>
      </c>
      <c r="I170">
        <f>MEDIAN($B$2:B170)</f>
        <v>172.05</v>
      </c>
      <c r="J170">
        <f>_xlfn.MODE.SNGL($B$2:B170)</f>
        <v>167.32</v>
      </c>
      <c r="L170">
        <f t="shared" si="8"/>
        <v>97.75</v>
      </c>
      <c r="M170">
        <f t="shared" si="9"/>
        <v>97.75</v>
      </c>
      <c r="N170">
        <f t="shared" si="10"/>
        <v>163.04304347826087</v>
      </c>
      <c r="O170">
        <f t="shared" si="7"/>
        <v>167.4606122448979</v>
      </c>
    </row>
    <row r="171" spans="1:15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f>AVERAGE($B$2:B171)</f>
        <v>200.29699999999991</v>
      </c>
      <c r="G171">
        <f>GEOMEAN($B$2:B171)</f>
        <v>189.54285949343125</v>
      </c>
      <c r="H171">
        <f>HARMEAN($B$2:B171)</f>
        <v>180.77730576338834</v>
      </c>
      <c r="I171">
        <f>MEDIAN($B$2:B171)</f>
        <v>171.91500000000002</v>
      </c>
      <c r="J171">
        <f>_xlfn.MODE.SNGL($B$2:B171)</f>
        <v>167.32</v>
      </c>
      <c r="L171">
        <f t="shared" si="8"/>
        <v>97.75</v>
      </c>
      <c r="M171">
        <f t="shared" si="9"/>
        <v>97.75</v>
      </c>
      <c r="N171">
        <f t="shared" si="10"/>
        <v>163.22000000000003</v>
      </c>
      <c r="O171">
        <f t="shared" si="7"/>
        <v>167.36122448979589</v>
      </c>
    </row>
    <row r="172" spans="1:15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f>AVERAGE($B$2:B172)</f>
        <v>200.10362573099408</v>
      </c>
      <c r="G172">
        <f>GEOMEAN($B$2:B172)</f>
        <v>189.4040839654827</v>
      </c>
      <c r="H172">
        <f>HARMEAN($B$2:B172)</f>
        <v>180.69170436740595</v>
      </c>
      <c r="I172">
        <f>MEDIAN($B$2:B172)</f>
        <v>171.78</v>
      </c>
      <c r="J172">
        <f>_xlfn.MODE.SNGL($B$2:B172)</f>
        <v>167.32</v>
      </c>
      <c r="L172">
        <f t="shared" si="8"/>
        <v>97.75</v>
      </c>
      <c r="M172">
        <f t="shared" si="9"/>
        <v>97.75</v>
      </c>
      <c r="N172">
        <f t="shared" si="10"/>
        <v>163.30521739130435</v>
      </c>
      <c r="O172">
        <f t="shared" si="7"/>
        <v>167.3016326530612</v>
      </c>
    </row>
    <row r="173" spans="1:15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f>AVERAGE($B$2:B173)</f>
        <v>199.89296511627902</v>
      </c>
      <c r="G173">
        <f>GEOMEAN($B$2:B173)</f>
        <v>189.24468900822754</v>
      </c>
      <c r="H173">
        <f>HARMEAN($B$2:B173)</f>
        <v>180.58392858299487</v>
      </c>
      <c r="I173">
        <f>MEDIAN($B$2:B173)</f>
        <v>171.77500000000001</v>
      </c>
      <c r="J173">
        <f>_xlfn.MODE.SNGL($B$2:B173)</f>
        <v>167.32</v>
      </c>
      <c r="L173">
        <f t="shared" si="8"/>
        <v>97.75</v>
      </c>
      <c r="M173">
        <f t="shared" si="9"/>
        <v>97.75</v>
      </c>
      <c r="N173">
        <f t="shared" si="10"/>
        <v>163.46130434782609</v>
      </c>
      <c r="O173">
        <f t="shared" si="7"/>
        <v>167.05632653061224</v>
      </c>
    </row>
    <row r="174" spans="1:15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f>AVERAGE($B$2:B174)</f>
        <v>199.71491329479761</v>
      </c>
      <c r="G174">
        <f>GEOMEAN($B$2:B174)</f>
        <v>189.12154533539376</v>
      </c>
      <c r="H174">
        <f>HARMEAN($B$2:B174)</f>
        <v>180.51300136032907</v>
      </c>
      <c r="I174">
        <f>MEDIAN($B$2:B174)</f>
        <v>171.77</v>
      </c>
      <c r="J174">
        <f>_xlfn.MODE.SNGL($B$2:B174)</f>
        <v>167.32</v>
      </c>
      <c r="L174">
        <f t="shared" si="8"/>
        <v>97.75</v>
      </c>
      <c r="M174">
        <f t="shared" si="9"/>
        <v>97.75</v>
      </c>
      <c r="N174">
        <f t="shared" si="10"/>
        <v>163.44782608695652</v>
      </c>
      <c r="O174">
        <f t="shared" si="7"/>
        <v>166.72510204081632</v>
      </c>
    </row>
    <row r="175" spans="1:15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f>AVERAGE($B$2:B175)</f>
        <v>199.52902298850569</v>
      </c>
      <c r="G175">
        <f>GEOMEAN($B$2:B175)</f>
        <v>188.98879061192056</v>
      </c>
      <c r="H175">
        <f>HARMEAN($B$2:B175)</f>
        <v>180.43157215027765</v>
      </c>
      <c r="I175">
        <f>MEDIAN($B$2:B175)</f>
        <v>171.51499999999999</v>
      </c>
      <c r="J175">
        <f>_xlfn.MODE.SNGL($B$2:B175)</f>
        <v>167.32</v>
      </c>
      <c r="L175">
        <f t="shared" si="8"/>
        <v>97.75</v>
      </c>
      <c r="M175">
        <f t="shared" si="9"/>
        <v>97.75</v>
      </c>
      <c r="N175">
        <f t="shared" si="10"/>
        <v>163.28565217391304</v>
      </c>
      <c r="O175">
        <f t="shared" si="7"/>
        <v>166.59510204081633</v>
      </c>
    </row>
    <row r="176" spans="1:15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f>AVERAGE($B$2:B176)</f>
        <v>199.30805714285708</v>
      </c>
      <c r="G176">
        <f>GEOMEAN($B$2:B176)</f>
        <v>188.81483549668107</v>
      </c>
      <c r="H176">
        <f>HARMEAN($B$2:B176)</f>
        <v>180.30621465789488</v>
      </c>
      <c r="I176">
        <f>MEDIAN($B$2:B176)</f>
        <v>171.26</v>
      </c>
      <c r="J176">
        <f>_xlfn.MODE.SNGL($B$2:B176)</f>
        <v>167.32</v>
      </c>
      <c r="L176">
        <f t="shared" si="8"/>
        <v>97.75</v>
      </c>
      <c r="M176">
        <f t="shared" si="9"/>
        <v>97.75</v>
      </c>
      <c r="N176">
        <f t="shared" si="10"/>
        <v>163.63608695652175</v>
      </c>
      <c r="O176">
        <f t="shared" si="7"/>
        <v>166.44469387755103</v>
      </c>
    </row>
    <row r="177" spans="1:15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f>AVERAGE($B$2:B177)</f>
        <v>199.05749999999992</v>
      </c>
      <c r="G177">
        <f>GEOMEAN($B$2:B177)</f>
        <v>188.60469455384109</v>
      </c>
      <c r="H177">
        <f>HARMEAN($B$2:B177)</f>
        <v>180.14071856529372</v>
      </c>
      <c r="I177">
        <f>MEDIAN($B$2:B177)</f>
        <v>171.19499999999999</v>
      </c>
      <c r="J177">
        <f>_xlfn.MODE.SNGL($B$2:B177)</f>
        <v>167.32</v>
      </c>
      <c r="L177">
        <f t="shared" si="8"/>
        <v>97.75</v>
      </c>
      <c r="M177">
        <f t="shared" si="9"/>
        <v>97.75</v>
      </c>
      <c r="N177">
        <f t="shared" si="10"/>
        <v>164.11521739130438</v>
      </c>
      <c r="O177">
        <f t="shared" si="7"/>
        <v>166.09346938775508</v>
      </c>
    </row>
    <row r="178" spans="1:15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f>AVERAGE($B$2:B178)</f>
        <v>198.77045197740105</v>
      </c>
      <c r="G178">
        <f>GEOMEAN($B$2:B178)</f>
        <v>188.34833115809352</v>
      </c>
      <c r="H178">
        <f>HARMEAN($B$2:B178)</f>
        <v>179.92205283038254</v>
      </c>
      <c r="I178">
        <f>MEDIAN($B$2:B178)</f>
        <v>171.13</v>
      </c>
      <c r="J178">
        <f>_xlfn.MODE.SNGL($B$2:B178)</f>
        <v>167.32</v>
      </c>
      <c r="L178">
        <f t="shared" si="8"/>
        <v>97.75</v>
      </c>
      <c r="M178">
        <f t="shared" si="9"/>
        <v>97.75</v>
      </c>
      <c r="N178">
        <f t="shared" si="10"/>
        <v>164.29260869565218</v>
      </c>
      <c r="O178">
        <f t="shared" si="7"/>
        <v>165.74979591836731</v>
      </c>
    </row>
    <row r="179" spans="1:15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f>AVERAGE($B$2:B179)</f>
        <v>198.48668539325837</v>
      </c>
      <c r="G179">
        <f>GEOMEAN($B$2:B179)</f>
        <v>188.09526214280254</v>
      </c>
      <c r="H179">
        <f>HARMEAN($B$2:B179)</f>
        <v>179.70644787860891</v>
      </c>
      <c r="I179">
        <f>MEDIAN($B$2:B179)</f>
        <v>171.03</v>
      </c>
      <c r="J179">
        <f>_xlfn.MODE.SNGL($B$2:B179)</f>
        <v>167.32</v>
      </c>
      <c r="L179">
        <f t="shared" si="8"/>
        <v>97.75</v>
      </c>
      <c r="M179">
        <f t="shared" si="9"/>
        <v>97.75</v>
      </c>
      <c r="N179">
        <f t="shared" si="10"/>
        <v>164.46913043478261</v>
      </c>
      <c r="O179">
        <f t="shared" si="7"/>
        <v>165.30122448979591</v>
      </c>
    </row>
    <row r="180" spans="1:15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f>AVERAGE($B$2:B180)</f>
        <v>198.18441340782115</v>
      </c>
      <c r="G180">
        <f>GEOMEAN($B$2:B180)</f>
        <v>187.81752791663064</v>
      </c>
      <c r="H180">
        <f>HARMEAN($B$2:B180)</f>
        <v>179.46114066124082</v>
      </c>
      <c r="I180">
        <f>MEDIAN($B$2:B180)</f>
        <v>170.93</v>
      </c>
      <c r="J180">
        <f>_xlfn.MODE.SNGL($B$2:B180)</f>
        <v>167.32</v>
      </c>
      <c r="L180">
        <f t="shared" si="8"/>
        <v>97.75</v>
      </c>
      <c r="M180">
        <f t="shared" si="9"/>
        <v>97.75</v>
      </c>
      <c r="N180">
        <f t="shared" si="10"/>
        <v>164.56913043478264</v>
      </c>
      <c r="O180">
        <f t="shared" ref="O180:O243" si="11">AVERAGE(B131:B179)</f>
        <v>164.87244897959184</v>
      </c>
    </row>
    <row r="181" spans="1:15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f>AVERAGE($B$2:B181)</f>
        <v>197.90916666666661</v>
      </c>
      <c r="G181">
        <f>GEOMEAN($B$2:B181)</f>
        <v>187.57358251935207</v>
      </c>
      <c r="H181">
        <f>HARMEAN($B$2:B181)</f>
        <v>179.25464500328172</v>
      </c>
      <c r="I181">
        <f>MEDIAN($B$2:B181)</f>
        <v>170.57999999999998</v>
      </c>
      <c r="J181">
        <f>_xlfn.MODE.SNGL($B$2:B181)</f>
        <v>167.32</v>
      </c>
      <c r="L181">
        <f t="shared" si="8"/>
        <v>97.75</v>
      </c>
      <c r="M181">
        <f t="shared" si="9"/>
        <v>97.75</v>
      </c>
      <c r="N181">
        <f t="shared" si="10"/>
        <v>163.78869565217391</v>
      </c>
      <c r="O181">
        <f t="shared" si="11"/>
        <v>164.35714285714286</v>
      </c>
    </row>
    <row r="182" spans="1:15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f>AVERAGE($B$2:B182)</f>
        <v>197.66513812154687</v>
      </c>
      <c r="G182">
        <f>GEOMEAN($B$2:B182)</f>
        <v>187.36756341670545</v>
      </c>
      <c r="H182">
        <f>HARMEAN($B$2:B182)</f>
        <v>179.09043618611489</v>
      </c>
      <c r="I182">
        <f>MEDIAN($B$2:B182)</f>
        <v>170.23</v>
      </c>
      <c r="J182">
        <f>_xlfn.MODE.SNGL($B$2:B182)</f>
        <v>167.32</v>
      </c>
      <c r="L182">
        <f t="shared" si="8"/>
        <v>97.75</v>
      </c>
      <c r="M182">
        <f t="shared" si="9"/>
        <v>97.75</v>
      </c>
      <c r="N182">
        <f t="shared" si="10"/>
        <v>162.95304347826087</v>
      </c>
      <c r="O182">
        <f t="shared" si="11"/>
        <v>163.97285714285715</v>
      </c>
    </row>
    <row r="183" spans="1:15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f>AVERAGE($B$2:B183)</f>
        <v>197.41142857142847</v>
      </c>
      <c r="G183">
        <f>GEOMEAN($B$2:B183)</f>
        <v>187.14886986787187</v>
      </c>
      <c r="H183">
        <f>HARMEAN($B$2:B183)</f>
        <v>178.91133500565053</v>
      </c>
      <c r="I183">
        <f>MEDIAN($B$2:B183)</f>
        <v>170.1925</v>
      </c>
      <c r="J183">
        <f>_xlfn.MODE.SNGL($B$2:B183)</f>
        <v>167.32</v>
      </c>
      <c r="L183">
        <f t="shared" si="8"/>
        <v>97.75</v>
      </c>
      <c r="M183">
        <f t="shared" si="9"/>
        <v>97.75</v>
      </c>
      <c r="N183">
        <f t="shared" si="10"/>
        <v>162.23217391304345</v>
      </c>
      <c r="O183">
        <f t="shared" si="11"/>
        <v>163.47265306122446</v>
      </c>
    </row>
    <row r="184" spans="1:15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f>AVERAGE($B$2:B184)</f>
        <v>197.19218579234965</v>
      </c>
      <c r="G184">
        <f>GEOMEAN($B$2:B184)</f>
        <v>186.97120050468729</v>
      </c>
      <c r="H184">
        <f>HARMEAN($B$2:B184)</f>
        <v>178.77704550481968</v>
      </c>
      <c r="I184">
        <f>MEDIAN($B$2:B184)</f>
        <v>170.155</v>
      </c>
      <c r="J184">
        <f>_xlfn.MODE.SNGL($B$2:B184)</f>
        <v>167.32</v>
      </c>
      <c r="L184">
        <f t="shared" si="8"/>
        <v>97.75</v>
      </c>
      <c r="M184">
        <f t="shared" si="9"/>
        <v>97.75</v>
      </c>
      <c r="N184">
        <f t="shared" si="10"/>
        <v>161.61260869565217</v>
      </c>
      <c r="O184">
        <f t="shared" si="11"/>
        <v>162.99877551020404</v>
      </c>
    </row>
    <row r="185" spans="1:15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f>AVERAGE($B$2:B185)</f>
        <v>196.97826086956513</v>
      </c>
      <c r="G185">
        <f>GEOMEAN($B$2:B185)</f>
        <v>186.79910763495607</v>
      </c>
      <c r="H185">
        <f>HARMEAN($B$2:B185)</f>
        <v>178.64818672663802</v>
      </c>
      <c r="I185">
        <f>MEDIAN($B$2:B185)</f>
        <v>170.08249999999998</v>
      </c>
      <c r="J185">
        <f>_xlfn.MODE.SNGL($B$2:B185)</f>
        <v>167.32</v>
      </c>
      <c r="L185">
        <f t="shared" si="8"/>
        <v>97.75</v>
      </c>
      <c r="M185">
        <f t="shared" si="9"/>
        <v>97.75</v>
      </c>
      <c r="N185">
        <f t="shared" si="10"/>
        <v>160.89217391304345</v>
      </c>
      <c r="O185">
        <f t="shared" si="11"/>
        <v>162.70306122448977</v>
      </c>
    </row>
    <row r="186" spans="1:15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f>AVERAGE($B$2:B186)</f>
        <v>196.93345945945939</v>
      </c>
      <c r="G186">
        <f>GEOMEAN($B$2:B186)</f>
        <v>186.80927756633486</v>
      </c>
      <c r="H186">
        <f>HARMEAN($B$2:B186)</f>
        <v>178.69959287811793</v>
      </c>
      <c r="I186">
        <f>MEDIAN($B$2:B186)</f>
        <v>170.155</v>
      </c>
      <c r="J186">
        <f>_xlfn.MODE.SNGL($B$2:B186)</f>
        <v>167.32</v>
      </c>
      <c r="L186">
        <f t="shared" si="8"/>
        <v>97.75</v>
      </c>
      <c r="M186">
        <f t="shared" si="9"/>
        <v>97.75</v>
      </c>
      <c r="N186">
        <f t="shared" si="10"/>
        <v>160.28478260869565</v>
      </c>
      <c r="O186">
        <f t="shared" si="11"/>
        <v>162.37102040816322</v>
      </c>
    </row>
    <row r="187" spans="1:15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f>AVERAGE($B$2:B187)</f>
        <v>196.8544086021505</v>
      </c>
      <c r="G187">
        <f>GEOMEAN($B$2:B187)</f>
        <v>186.78435267998839</v>
      </c>
      <c r="H187">
        <f>HARMEAN($B$2:B187)</f>
        <v>178.71820778087169</v>
      </c>
      <c r="I187">
        <f>MEDIAN($B$2:B187)</f>
        <v>170.1925</v>
      </c>
      <c r="J187">
        <f>_xlfn.MODE.SNGL($B$2:B187)</f>
        <v>167.32</v>
      </c>
      <c r="L187">
        <f t="shared" si="8"/>
        <v>97.75</v>
      </c>
      <c r="M187">
        <f t="shared" si="9"/>
        <v>97.75</v>
      </c>
      <c r="N187">
        <f t="shared" si="10"/>
        <v>160.21086956521739</v>
      </c>
      <c r="O187">
        <f t="shared" si="11"/>
        <v>162.63408163265305</v>
      </c>
    </row>
    <row r="188" spans="1:15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f>AVERAGE($B$2:B188)</f>
        <v>196.74625668449193</v>
      </c>
      <c r="G188">
        <f>GEOMEAN($B$2:B188)</f>
        <v>186.72852787669095</v>
      </c>
      <c r="H188">
        <f>HARMEAN($B$2:B188)</f>
        <v>178.70690958814524</v>
      </c>
      <c r="I188">
        <f>MEDIAN($B$2:B188)</f>
        <v>170.23</v>
      </c>
      <c r="J188">
        <f>_xlfn.MODE.SNGL($B$2:B188)</f>
        <v>167.32</v>
      </c>
      <c r="L188">
        <f t="shared" si="8"/>
        <v>97.75</v>
      </c>
      <c r="M188">
        <f t="shared" si="9"/>
        <v>97.75</v>
      </c>
      <c r="N188">
        <f t="shared" si="10"/>
        <v>161.25608695652173</v>
      </c>
      <c r="O188">
        <f t="shared" si="11"/>
        <v>162.84755102040813</v>
      </c>
    </row>
    <row r="189" spans="1:15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f>AVERAGE($B$2:B189)</f>
        <v>196.69462765957442</v>
      </c>
      <c r="G189">
        <f>GEOMEAN($B$2:B189)</f>
        <v>186.73018327039364</v>
      </c>
      <c r="H189">
        <f>HARMEAN($B$2:B189)</f>
        <v>178.74926979059987</v>
      </c>
      <c r="I189">
        <f>MEDIAN($B$2:B189)</f>
        <v>170.57999999999998</v>
      </c>
      <c r="J189">
        <f>_xlfn.MODE.SNGL($B$2:B189)</f>
        <v>167.32</v>
      </c>
      <c r="L189">
        <f t="shared" si="8"/>
        <v>97.75</v>
      </c>
      <c r="M189">
        <f t="shared" si="9"/>
        <v>97.75</v>
      </c>
      <c r="N189">
        <f t="shared" si="10"/>
        <v>161.87695652173915</v>
      </c>
      <c r="O189">
        <f t="shared" si="11"/>
        <v>162.93918367346933</v>
      </c>
    </row>
    <row r="190" spans="1:15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f>AVERAGE($B$2:B190)</f>
        <v>196.76544973544969</v>
      </c>
      <c r="G190">
        <f>GEOMEAN($B$2:B190)</f>
        <v>186.84662825168496</v>
      </c>
      <c r="H190">
        <f>HARMEAN($B$2:B190)</f>
        <v>178.89042961551235</v>
      </c>
      <c r="I190">
        <f>MEDIAN($B$2:B190)</f>
        <v>170.93</v>
      </c>
      <c r="J190">
        <f>_xlfn.MODE.SNGL($B$2:B190)</f>
        <v>167.32</v>
      </c>
      <c r="L190">
        <f t="shared" si="8"/>
        <v>97.75</v>
      </c>
      <c r="M190">
        <f t="shared" si="9"/>
        <v>201.51499999999999</v>
      </c>
      <c r="N190">
        <f t="shared" si="10"/>
        <v>162.2817391304348</v>
      </c>
      <c r="O190">
        <f t="shared" si="11"/>
        <v>163.18857142857141</v>
      </c>
    </row>
    <row r="191" spans="1:15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f>AVERAGE($B$2:B191)</f>
        <v>196.79994736842102</v>
      </c>
      <c r="G191">
        <f>GEOMEAN($B$2:B191)</f>
        <v>186.92973740753854</v>
      </c>
      <c r="H191">
        <f>HARMEAN($B$2:B191)</f>
        <v>179.0036289733585</v>
      </c>
      <c r="I191">
        <f>MEDIAN($B$2:B191)</f>
        <v>171.03</v>
      </c>
      <c r="J191">
        <f>_xlfn.MODE.SNGL($B$2:B191)</f>
        <v>203.32</v>
      </c>
      <c r="L191">
        <f t="shared" si="8"/>
        <v>97.75</v>
      </c>
      <c r="M191">
        <f t="shared" si="9"/>
        <v>201.51499999999999</v>
      </c>
      <c r="N191">
        <f t="shared" si="10"/>
        <v>163.13565217391303</v>
      </c>
      <c r="O191">
        <f t="shared" si="11"/>
        <v>164.0312244897959</v>
      </c>
    </row>
    <row r="192" spans="1:15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f>AVERAGE($B$2:B192)</f>
        <v>196.8458638743455</v>
      </c>
      <c r="G192">
        <f>GEOMEAN($B$2:B192)</f>
        <v>187.02278873522721</v>
      </c>
      <c r="H192">
        <f>HARMEAN($B$2:B192)</f>
        <v>179.12482682291997</v>
      </c>
      <c r="I192">
        <f>MEDIAN($B$2:B192)</f>
        <v>171.13</v>
      </c>
      <c r="J192">
        <f>_xlfn.MODE.SNGL($B$2:B192)</f>
        <v>203.32</v>
      </c>
      <c r="L192">
        <f t="shared" si="8"/>
        <v>97.75</v>
      </c>
      <c r="M192">
        <f t="shared" si="9"/>
        <v>201.51499999999999</v>
      </c>
      <c r="N192">
        <f t="shared" si="10"/>
        <v>165.22043478260869</v>
      </c>
      <c r="O192">
        <f t="shared" si="11"/>
        <v>164.68816326530609</v>
      </c>
    </row>
    <row r="193" spans="1:15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f>AVERAGE($B$2:B193)</f>
        <v>196.86046874999997</v>
      </c>
      <c r="G193">
        <f>GEOMEAN($B$2:B193)</f>
        <v>187.0864412369952</v>
      </c>
      <c r="H193">
        <f>HARMEAN($B$2:B193)</f>
        <v>179.22079001245842</v>
      </c>
      <c r="I193">
        <f>MEDIAN($B$2:B193)</f>
        <v>171.19499999999999</v>
      </c>
      <c r="J193">
        <f>_xlfn.MODE.SNGL($B$2:B193)</f>
        <v>203.32</v>
      </c>
      <c r="L193">
        <f t="shared" si="8"/>
        <v>97.75</v>
      </c>
      <c r="M193">
        <f t="shared" si="9"/>
        <v>97.75</v>
      </c>
      <c r="N193">
        <f t="shared" si="10"/>
        <v>166.96391304347824</v>
      </c>
      <c r="O193">
        <f t="shared" si="11"/>
        <v>165.59673469387749</v>
      </c>
    </row>
    <row r="194" spans="1:15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f>AVERAGE($B$2:B194)</f>
        <v>196.93523316062172</v>
      </c>
      <c r="G194">
        <f>GEOMEAN($B$2:B194)</f>
        <v>187.20441153774229</v>
      </c>
      <c r="H194">
        <f>HARMEAN($B$2:B194)</f>
        <v>179.36184292783625</v>
      </c>
      <c r="I194">
        <f>MEDIAN($B$2:B194)</f>
        <v>171.26</v>
      </c>
      <c r="J194">
        <f>_xlfn.MODE.SNGL($B$2:B194)</f>
        <v>203.32</v>
      </c>
      <c r="L194">
        <f t="shared" si="8"/>
        <v>97.75</v>
      </c>
      <c r="M194">
        <f t="shared" si="9"/>
        <v>201.51499999999999</v>
      </c>
      <c r="N194">
        <f t="shared" si="10"/>
        <v>168.76</v>
      </c>
      <c r="O194">
        <f t="shared" si="11"/>
        <v>166.38918367346932</v>
      </c>
    </row>
    <row r="195" spans="1:15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f>AVERAGE($B$2:B195)</f>
        <v>197.04618556701027</v>
      </c>
      <c r="G195">
        <f>GEOMEAN($B$2:B195)</f>
        <v>187.3534641351859</v>
      </c>
      <c r="H195">
        <f>HARMEAN($B$2:B195)</f>
        <v>179.52746321066371</v>
      </c>
      <c r="I195">
        <f>MEDIAN($B$2:B195)</f>
        <v>171.51499999999999</v>
      </c>
      <c r="J195">
        <f>_xlfn.MODE.SNGL($B$2:B195)</f>
        <v>203.32</v>
      </c>
      <c r="L195">
        <f t="shared" ref="L195:L258" si="12">IF(B195&lt;$K$4,$K$2,$K$4)</f>
        <v>97.75</v>
      </c>
      <c r="M195">
        <f t="shared" ref="M195:M258" si="13">IF(B195&lt;$K$5,$K$2,$K$5)</f>
        <v>201.51499999999999</v>
      </c>
      <c r="N195">
        <f t="shared" si="10"/>
        <v>170.16565217391306</v>
      </c>
      <c r="O195">
        <f t="shared" si="11"/>
        <v>167.48306122448977</v>
      </c>
    </row>
    <row r="196" spans="1:15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f>AVERAGE($B$2:B196)</f>
        <v>197.15138461538456</v>
      </c>
      <c r="G196">
        <f>GEOMEAN($B$2:B196)</f>
        <v>187.49713538508877</v>
      </c>
      <c r="H196">
        <f>HARMEAN($B$2:B196)</f>
        <v>179.68855078375418</v>
      </c>
      <c r="I196">
        <f>MEDIAN($B$2:B196)</f>
        <v>171.77</v>
      </c>
      <c r="J196">
        <f>_xlfn.MODE.SNGL($B$2:B196)</f>
        <v>203.32</v>
      </c>
      <c r="L196">
        <f t="shared" si="12"/>
        <v>97.75</v>
      </c>
      <c r="M196">
        <f t="shared" si="13"/>
        <v>201.51499999999999</v>
      </c>
      <c r="N196">
        <f t="shared" si="10"/>
        <v>172.08739130434785</v>
      </c>
      <c r="O196">
        <f t="shared" si="11"/>
        <v>168.67224489795916</v>
      </c>
    </row>
    <row r="197" spans="1:15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f>AVERAGE($B$2:B197)</f>
        <v>197.25045918367343</v>
      </c>
      <c r="G197">
        <f>GEOMEAN($B$2:B197)</f>
        <v>187.63508283892781</v>
      </c>
      <c r="H197">
        <f>HARMEAN($B$2:B197)</f>
        <v>179.84481211663345</v>
      </c>
      <c r="I197">
        <f>MEDIAN($B$2:B197)</f>
        <v>171.77500000000001</v>
      </c>
      <c r="J197">
        <f>_xlfn.MODE.SNGL($B$2:B197)</f>
        <v>203.32</v>
      </c>
      <c r="L197">
        <f t="shared" si="12"/>
        <v>97.75</v>
      </c>
      <c r="M197">
        <f t="shared" si="13"/>
        <v>201.51499999999999</v>
      </c>
      <c r="N197">
        <f t="shared" si="10"/>
        <v>174.31478260869565</v>
      </c>
      <c r="O197">
        <f t="shared" si="11"/>
        <v>169.73755102040812</v>
      </c>
    </row>
    <row r="198" spans="1:15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f>AVERAGE($B$2:B198)</f>
        <v>197.32015228426391</v>
      </c>
      <c r="G198">
        <f>GEOMEAN($B$2:B198)</f>
        <v>187.74680593165897</v>
      </c>
      <c r="H198">
        <f>HARMEAN($B$2:B198)</f>
        <v>179.97963615959392</v>
      </c>
      <c r="I198">
        <f>MEDIAN($B$2:B198)</f>
        <v>171.78</v>
      </c>
      <c r="J198">
        <f>_xlfn.MODE.SNGL($B$2:B198)</f>
        <v>203.32</v>
      </c>
      <c r="L198">
        <f t="shared" si="12"/>
        <v>97.75</v>
      </c>
      <c r="M198">
        <f t="shared" si="13"/>
        <v>201.51499999999999</v>
      </c>
      <c r="N198">
        <f t="shared" si="10"/>
        <v>176.64913043478262</v>
      </c>
      <c r="O198">
        <f t="shared" si="11"/>
        <v>170.82061224489794</v>
      </c>
    </row>
    <row r="199" spans="1:15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f>AVERAGE($B$2:B199)</f>
        <v>197.39979797979791</v>
      </c>
      <c r="G199">
        <f>GEOMEAN($B$2:B199)</f>
        <v>187.86690778036211</v>
      </c>
      <c r="H199">
        <f>HARMEAN($B$2:B199)</f>
        <v>180.12098752657212</v>
      </c>
      <c r="I199">
        <f>MEDIAN($B$2:B199)</f>
        <v>171.91500000000002</v>
      </c>
      <c r="J199">
        <f>_xlfn.MODE.SNGL($B$2:B199)</f>
        <v>203.32</v>
      </c>
      <c r="L199">
        <f t="shared" si="12"/>
        <v>97.75</v>
      </c>
      <c r="M199">
        <f t="shared" si="13"/>
        <v>201.51499999999999</v>
      </c>
      <c r="N199">
        <f t="shared" si="10"/>
        <v>178.71347826086955</v>
      </c>
      <c r="O199">
        <f t="shared" si="11"/>
        <v>171.7071428571428</v>
      </c>
    </row>
    <row r="200" spans="1:15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f>AVERAGE($B$2:B200)</f>
        <v>197.53246231155774</v>
      </c>
      <c r="G200">
        <f>GEOMEAN($B$2:B200)</f>
        <v>188.03220800909131</v>
      </c>
      <c r="H200">
        <f>HARMEAN($B$2:B200)</f>
        <v>180.29781515257028</v>
      </c>
      <c r="I200">
        <f>MEDIAN($B$2:B200)</f>
        <v>172.05</v>
      </c>
      <c r="J200">
        <f>_xlfn.MODE.SNGL($B$2:B200)</f>
        <v>203.32</v>
      </c>
      <c r="L200">
        <f t="shared" si="12"/>
        <v>222.71</v>
      </c>
      <c r="M200">
        <f t="shared" si="13"/>
        <v>201.51499999999999</v>
      </c>
      <c r="N200">
        <f t="shared" si="10"/>
        <v>180.60956521739132</v>
      </c>
      <c r="O200">
        <f t="shared" si="11"/>
        <v>172.63551020408158</v>
      </c>
    </row>
    <row r="201" spans="1:15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f>AVERAGE($B$2:B201)</f>
        <v>197.73079999999993</v>
      </c>
      <c r="G201">
        <f>GEOMEAN($B$2:B201)</f>
        <v>188.25072526702002</v>
      </c>
      <c r="H201">
        <f>HARMEAN($B$2:B201)</f>
        <v>180.51433412406985</v>
      </c>
      <c r="I201">
        <f>MEDIAN($B$2:B201)</f>
        <v>172.095</v>
      </c>
      <c r="J201">
        <f>_xlfn.MODE.SNGL($B$2:B201)</f>
        <v>203.32</v>
      </c>
      <c r="L201">
        <f t="shared" si="12"/>
        <v>222.71</v>
      </c>
      <c r="M201">
        <f t="shared" si="13"/>
        <v>201.51499999999999</v>
      </c>
      <c r="N201">
        <f t="shared" si="10"/>
        <v>182.88043478260869</v>
      </c>
      <c r="O201">
        <f t="shared" si="11"/>
        <v>173.91653061224483</v>
      </c>
    </row>
    <row r="202" spans="1:15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f>AVERAGE($B$2:B202)</f>
        <v>197.90417910447758</v>
      </c>
      <c r="G202">
        <f>GEOMEAN($B$2:B202)</f>
        <v>188.44887629761084</v>
      </c>
      <c r="H202">
        <f>HARMEAN($B$2:B202)</f>
        <v>180.71560394346301</v>
      </c>
      <c r="I202">
        <f>MEDIAN($B$2:B202)</f>
        <v>172.14</v>
      </c>
      <c r="J202">
        <f>_xlfn.MODE.SNGL($B$2:B202)</f>
        <v>203.32</v>
      </c>
      <c r="L202">
        <f t="shared" si="12"/>
        <v>222.71</v>
      </c>
      <c r="M202">
        <f t="shared" si="13"/>
        <v>201.51499999999999</v>
      </c>
      <c r="N202">
        <f t="shared" si="10"/>
        <v>185.86260869565217</v>
      </c>
      <c r="O202">
        <f t="shared" si="11"/>
        <v>175.56653061224489</v>
      </c>
    </row>
    <row r="203" spans="1:15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f>AVERAGE($B$2:B203)</f>
        <v>198.10262376237617</v>
      </c>
      <c r="G203">
        <f>GEOMEAN($B$2:B203)</f>
        <v>188.66674632911844</v>
      </c>
      <c r="H203">
        <f>HARMEAN($B$2:B203)</f>
        <v>180.93116177783895</v>
      </c>
      <c r="I203">
        <f>MEDIAN($B$2:B203)</f>
        <v>172.16499999999999</v>
      </c>
      <c r="J203">
        <f>_xlfn.MODE.SNGL($B$2:B203)</f>
        <v>203.32</v>
      </c>
      <c r="L203">
        <f t="shared" si="12"/>
        <v>222.71</v>
      </c>
      <c r="M203">
        <f t="shared" si="13"/>
        <v>201.51499999999999</v>
      </c>
      <c r="N203">
        <f t="shared" si="10"/>
        <v>189.73</v>
      </c>
      <c r="O203">
        <f t="shared" si="11"/>
        <v>177.11346938775506</v>
      </c>
    </row>
    <row r="204" spans="1:15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f>AVERAGE($B$2:B204)</f>
        <v>198.29162561576351</v>
      </c>
      <c r="G204">
        <f>GEOMEAN($B$2:B204)</f>
        <v>188.87675640424848</v>
      </c>
      <c r="H204">
        <f>HARMEAN($B$2:B204)</f>
        <v>181.14073743322982</v>
      </c>
      <c r="I204">
        <f>MEDIAN($B$2:B204)</f>
        <v>172.19</v>
      </c>
      <c r="J204">
        <f>_xlfn.MODE.SNGL($B$2:B204)</f>
        <v>203.32</v>
      </c>
      <c r="L204">
        <f t="shared" si="12"/>
        <v>222.71</v>
      </c>
      <c r="M204">
        <f t="shared" si="13"/>
        <v>201.51499999999999</v>
      </c>
      <c r="N204">
        <f t="shared" si="10"/>
        <v>193.39608695652177</v>
      </c>
      <c r="O204">
        <f t="shared" si="11"/>
        <v>178.88571428571424</v>
      </c>
    </row>
    <row r="205" spans="1:15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f>AVERAGE($B$2:B205)</f>
        <v>198.45666666666662</v>
      </c>
      <c r="G205">
        <f>GEOMEAN($B$2:B205)</f>
        <v>189.06709022764551</v>
      </c>
      <c r="H205">
        <f>HARMEAN($B$2:B205)</f>
        <v>181.33548313672748</v>
      </c>
      <c r="I205">
        <f>MEDIAN($B$2:B205)</f>
        <v>172.715</v>
      </c>
      <c r="J205">
        <f>_xlfn.MODE.SNGL($B$2:B205)</f>
        <v>203.32</v>
      </c>
      <c r="L205">
        <f t="shared" si="12"/>
        <v>222.71</v>
      </c>
      <c r="M205">
        <f t="shared" si="13"/>
        <v>201.51499999999999</v>
      </c>
      <c r="N205">
        <f t="shared" si="10"/>
        <v>197.46608695652176</v>
      </c>
      <c r="O205">
        <f t="shared" si="11"/>
        <v>180.73306122448977</v>
      </c>
    </row>
    <row r="206" spans="1:15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f>AVERAGE($B$2:B206)</f>
        <v>198.63214634146337</v>
      </c>
      <c r="G206">
        <f>GEOMEAN($B$2:B206)</f>
        <v>189.26553499962202</v>
      </c>
      <c r="H206">
        <f>HARMEAN($B$2:B206)</f>
        <v>181.53604367707922</v>
      </c>
      <c r="I206">
        <f>MEDIAN($B$2:B206)</f>
        <v>173.24</v>
      </c>
      <c r="J206">
        <f>_xlfn.MODE.SNGL($B$2:B206)</f>
        <v>203.32</v>
      </c>
      <c r="L206">
        <f t="shared" si="12"/>
        <v>222.71</v>
      </c>
      <c r="M206">
        <f t="shared" si="13"/>
        <v>201.51499999999999</v>
      </c>
      <c r="N206">
        <f t="shared" si="10"/>
        <v>201.28478260869565</v>
      </c>
      <c r="O206">
        <f t="shared" si="11"/>
        <v>182.0748979591836</v>
      </c>
    </row>
    <row r="207" spans="1:15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f>AVERAGE($B$2:B207)</f>
        <v>198.78597087378634</v>
      </c>
      <c r="G207">
        <f>GEOMEAN($B$2:B207)</f>
        <v>189.44599164443321</v>
      </c>
      <c r="H207">
        <f>HARMEAN($B$2:B207)</f>
        <v>181.72289138909326</v>
      </c>
      <c r="I207">
        <f>MEDIAN($B$2:B207)</f>
        <v>173.51499999999999</v>
      </c>
      <c r="J207">
        <f>_xlfn.MODE.SNGL($B$2:B207)</f>
        <v>203.32</v>
      </c>
      <c r="L207">
        <f t="shared" si="12"/>
        <v>222.71</v>
      </c>
      <c r="M207">
        <f t="shared" si="13"/>
        <v>201.51499999999999</v>
      </c>
      <c r="N207">
        <f t="shared" si="10"/>
        <v>204.68565217391307</v>
      </c>
      <c r="O207">
        <f t="shared" si="11"/>
        <v>183.52040816326524</v>
      </c>
    </row>
    <row r="208" spans="1:15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f>AVERAGE($B$2:B208)</f>
        <v>198.93096618357484</v>
      </c>
      <c r="G208">
        <f>GEOMEAN($B$2:B208)</f>
        <v>189.61880881333204</v>
      </c>
      <c r="H208">
        <f>HARMEAN($B$2:B208)</f>
        <v>181.90370243340305</v>
      </c>
      <c r="I208">
        <f>MEDIAN($B$2:B208)</f>
        <v>173.79</v>
      </c>
      <c r="J208">
        <f>_xlfn.MODE.SNGL($B$2:B208)</f>
        <v>203.32</v>
      </c>
      <c r="L208">
        <f t="shared" si="12"/>
        <v>222.71</v>
      </c>
      <c r="M208">
        <f t="shared" si="13"/>
        <v>201.51499999999999</v>
      </c>
      <c r="N208">
        <f t="shared" si="10"/>
        <v>208.29173913043482</v>
      </c>
      <c r="O208">
        <f t="shared" si="11"/>
        <v>184.84897959183667</v>
      </c>
    </row>
    <row r="209" spans="1:15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f>AVERAGE($B$2:B209)</f>
        <v>199.07745192307689</v>
      </c>
      <c r="G209">
        <f>GEOMEAN($B$2:B209)</f>
        <v>189.79250933783302</v>
      </c>
      <c r="H209">
        <f>HARMEAN($B$2:B209)</f>
        <v>182.08495203655525</v>
      </c>
      <c r="I209">
        <f>MEDIAN($B$2:B209)</f>
        <v>173.94499999999999</v>
      </c>
      <c r="J209">
        <f>_xlfn.MODE.SNGL($B$2:B209)</f>
        <v>203.32</v>
      </c>
      <c r="L209">
        <f t="shared" si="12"/>
        <v>222.71</v>
      </c>
      <c r="M209">
        <f t="shared" si="13"/>
        <v>201.51499999999999</v>
      </c>
      <c r="N209">
        <f t="shared" si="10"/>
        <v>211.46695652173915</v>
      </c>
      <c r="O209">
        <f t="shared" si="11"/>
        <v>186.08999999999992</v>
      </c>
    </row>
    <row r="210" spans="1:15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f>AVERAGE($B$2:B210)</f>
        <v>199.20578947368418</v>
      </c>
      <c r="G210">
        <f>GEOMEAN($B$2:B210)</f>
        <v>189.95073053436704</v>
      </c>
      <c r="H210">
        <f>HARMEAN($B$2:B210)</f>
        <v>182.25408881518175</v>
      </c>
      <c r="I210">
        <f>MEDIAN($B$2:B210)</f>
        <v>174.1</v>
      </c>
      <c r="J210">
        <f>_xlfn.MODE.SNGL($B$2:B210)</f>
        <v>203.32</v>
      </c>
      <c r="L210">
        <f t="shared" si="12"/>
        <v>222.71</v>
      </c>
      <c r="M210">
        <f t="shared" si="13"/>
        <v>201.51499999999999</v>
      </c>
      <c r="N210">
        <f t="shared" si="10"/>
        <v>214.55260869565217</v>
      </c>
      <c r="O210">
        <f t="shared" si="11"/>
        <v>187.3418367346938</v>
      </c>
    </row>
    <row r="211" spans="1:15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f>AVERAGE($B$2:B211)</f>
        <v>199.31052380952377</v>
      </c>
      <c r="G211">
        <f>GEOMEAN($B$2:B211)</f>
        <v>190.08854230953847</v>
      </c>
      <c r="H211">
        <f>HARMEAN($B$2:B211)</f>
        <v>182.40702103857052</v>
      </c>
      <c r="I211">
        <f>MEDIAN($B$2:B211)</f>
        <v>174.185</v>
      </c>
      <c r="J211">
        <f>_xlfn.MODE.SNGL($B$2:B211)</f>
        <v>203.32</v>
      </c>
      <c r="L211">
        <f t="shared" si="12"/>
        <v>97.75</v>
      </c>
      <c r="M211">
        <f t="shared" si="13"/>
        <v>201.51499999999999</v>
      </c>
      <c r="N211">
        <f t="shared" si="10"/>
        <v>216.32260869565215</v>
      </c>
      <c r="O211">
        <f t="shared" si="11"/>
        <v>188.45693877551017</v>
      </c>
    </row>
    <row r="212" spans="1:15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f>AVERAGE($B$2:B212)</f>
        <v>199.40947867298576</v>
      </c>
      <c r="G212">
        <f>GEOMEAN($B$2:B212)</f>
        <v>190.22102055775207</v>
      </c>
      <c r="H212">
        <f>HARMEAN($B$2:B212)</f>
        <v>182.5554815757686</v>
      </c>
      <c r="I212">
        <f>MEDIAN($B$2:B212)</f>
        <v>174.27</v>
      </c>
      <c r="J212">
        <f>_xlfn.MODE.SNGL($B$2:B212)</f>
        <v>203.32</v>
      </c>
      <c r="L212">
        <f t="shared" si="12"/>
        <v>97.75</v>
      </c>
      <c r="M212">
        <f t="shared" si="13"/>
        <v>201.51499999999999</v>
      </c>
      <c r="N212">
        <f t="shared" si="10"/>
        <v>218.22130434782602</v>
      </c>
      <c r="O212">
        <f t="shared" si="11"/>
        <v>189.71551020408162</v>
      </c>
    </row>
    <row r="213" spans="1:15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f>AVERAGE($B$2:B213)</f>
        <v>199.50306603773583</v>
      </c>
      <c r="G213">
        <f>GEOMEAN($B$2:B213)</f>
        <v>190.34849874821356</v>
      </c>
      <c r="H213">
        <f>HARMEAN($B$2:B213)</f>
        <v>182.69971423061546</v>
      </c>
      <c r="I213">
        <f>MEDIAN($B$2:B213)</f>
        <v>174.345</v>
      </c>
      <c r="J213">
        <f>_xlfn.MODE.SNGL($B$2:B213)</f>
        <v>203.32</v>
      </c>
      <c r="L213">
        <f t="shared" si="12"/>
        <v>97.75</v>
      </c>
      <c r="M213">
        <f t="shared" si="13"/>
        <v>201.51499999999999</v>
      </c>
      <c r="N213">
        <f t="shared" si="10"/>
        <v>220.15913043478255</v>
      </c>
      <c r="O213">
        <f t="shared" si="11"/>
        <v>190.8489795918367</v>
      </c>
    </row>
    <row r="214" spans="1:15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f>AVERAGE($B$2:B214)</f>
        <v>199.59375586854458</v>
      </c>
      <c r="G214">
        <f>GEOMEAN($B$2:B214)</f>
        <v>190.47310864958342</v>
      </c>
      <c r="H214">
        <f>HARMEAN($B$2:B214)</f>
        <v>182.84141073092417</v>
      </c>
      <c r="I214">
        <f>MEDIAN($B$2:B214)</f>
        <v>174.42</v>
      </c>
      <c r="J214">
        <f>_xlfn.MODE.SNGL($B$2:B214)</f>
        <v>203.32</v>
      </c>
      <c r="L214">
        <f t="shared" si="12"/>
        <v>97.75</v>
      </c>
      <c r="M214">
        <f t="shared" si="13"/>
        <v>201.51499999999999</v>
      </c>
      <c r="N214">
        <f t="shared" si="10"/>
        <v>221.60043478260863</v>
      </c>
      <c r="O214">
        <f t="shared" si="11"/>
        <v>191.89591836734692</v>
      </c>
    </row>
    <row r="215" spans="1:15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f>AVERAGE($B$2:B215)</f>
        <v>199.6871028037383</v>
      </c>
      <c r="G215">
        <f>GEOMEAN($B$2:B215)</f>
        <v>190.59968185265075</v>
      </c>
      <c r="H215">
        <f>HARMEAN($B$2:B215)</f>
        <v>182.98444221303245</v>
      </c>
      <c r="I215">
        <f>MEDIAN($B$2:B215)</f>
        <v>174.565</v>
      </c>
      <c r="J215">
        <f>_xlfn.MODE.SNGL($B$2:B215)</f>
        <v>203.32</v>
      </c>
      <c r="L215">
        <f t="shared" si="12"/>
        <v>97.75</v>
      </c>
      <c r="M215">
        <f t="shared" si="13"/>
        <v>201.51499999999999</v>
      </c>
      <c r="N215">
        <f t="shared" si="10"/>
        <v>221.99913043478256</v>
      </c>
      <c r="O215">
        <f t="shared" si="11"/>
        <v>192.9469387755102</v>
      </c>
    </row>
    <row r="216" spans="1:15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f>AVERAGE($B$2:B216)</f>
        <v>199.76813953488369</v>
      </c>
      <c r="G216">
        <f>GEOMEAN($B$2:B216)</f>
        <v>190.71516599091839</v>
      </c>
      <c r="H216">
        <f>HARMEAN($B$2:B216)</f>
        <v>183.11831529313196</v>
      </c>
      <c r="I216">
        <f>MEDIAN($B$2:B216)</f>
        <v>174.71</v>
      </c>
      <c r="J216">
        <f>_xlfn.MODE.SNGL($B$2:B216)</f>
        <v>203.32</v>
      </c>
      <c r="L216">
        <f t="shared" si="12"/>
        <v>97.75</v>
      </c>
      <c r="M216">
        <f t="shared" si="13"/>
        <v>201.51499999999999</v>
      </c>
      <c r="N216">
        <f t="shared" si="10"/>
        <v>222.67304347826081</v>
      </c>
      <c r="O216">
        <f t="shared" si="11"/>
        <v>194.01163265306121</v>
      </c>
    </row>
    <row r="217" spans="1:15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f>AVERAGE($B$2:B217)</f>
        <v>199.84342592592589</v>
      </c>
      <c r="G217">
        <f>GEOMEAN($B$2:B217)</f>
        <v>190.82524414930882</v>
      </c>
      <c r="H217">
        <f>HARMEAN($B$2:B217)</f>
        <v>183.24756230258805</v>
      </c>
      <c r="I217">
        <f>MEDIAN($B$2:B217)</f>
        <v>174.72500000000002</v>
      </c>
      <c r="J217">
        <f>_xlfn.MODE.SNGL($B$2:B217)</f>
        <v>203.32</v>
      </c>
      <c r="L217">
        <f t="shared" si="12"/>
        <v>97.75</v>
      </c>
      <c r="M217">
        <f t="shared" si="13"/>
        <v>201.51499999999999</v>
      </c>
      <c r="N217">
        <f t="shared" si="10"/>
        <v>223.28173913043477</v>
      </c>
      <c r="O217">
        <f t="shared" si="11"/>
        <v>195.13367346938779</v>
      </c>
    </row>
    <row r="218" spans="1:15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f>AVERAGE($B$2:B218)</f>
        <v>199.91870967741932</v>
      </c>
      <c r="G218">
        <f>GEOMEAN($B$2:B218)</f>
        <v>190.93498115547652</v>
      </c>
      <c r="H218">
        <f>HARMEAN($B$2:B218)</f>
        <v>183.37629587712581</v>
      </c>
      <c r="I218">
        <f>MEDIAN($B$2:B218)</f>
        <v>174.74</v>
      </c>
      <c r="J218">
        <f>_xlfn.MODE.SNGL($B$2:B218)</f>
        <v>203.32</v>
      </c>
      <c r="L218">
        <f t="shared" si="12"/>
        <v>97.75</v>
      </c>
      <c r="M218">
        <f t="shared" si="13"/>
        <v>201.51499999999999</v>
      </c>
      <c r="N218">
        <f t="shared" si="10"/>
        <v>224.04086956521732</v>
      </c>
      <c r="O218">
        <f t="shared" si="11"/>
        <v>196.21142857142857</v>
      </c>
    </row>
    <row r="219" spans="1:15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f>AVERAGE($B$2:B219)</f>
        <v>199.99536697247703</v>
      </c>
      <c r="G219">
        <f>GEOMEAN($B$2:B219)</f>
        <v>191.0455959568551</v>
      </c>
      <c r="H219">
        <f>HARMEAN($B$2:B219)</f>
        <v>183.5055112088663</v>
      </c>
      <c r="I219">
        <f>MEDIAN($B$2:B219)</f>
        <v>174.78</v>
      </c>
      <c r="J219">
        <f>_xlfn.MODE.SNGL($B$2:B219)</f>
        <v>203.32</v>
      </c>
      <c r="L219">
        <f t="shared" si="12"/>
        <v>97.75</v>
      </c>
      <c r="M219">
        <f t="shared" si="13"/>
        <v>201.51499999999999</v>
      </c>
      <c r="N219">
        <f t="shared" ref="N219:N282" si="14">AVERAGE(B195:B217)</f>
        <v>224.24695652173907</v>
      </c>
      <c r="O219">
        <f t="shared" si="11"/>
        <v>197.27102040816328</v>
      </c>
    </row>
    <row r="220" spans="1:15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f>AVERAGE($B$2:B220)</f>
        <v>200.05963470319631</v>
      </c>
      <c r="G220">
        <f>GEOMEAN($B$2:B220)</f>
        <v>191.14488777050232</v>
      </c>
      <c r="H220">
        <f>HARMEAN($B$2:B220)</f>
        <v>183.62522648094892</v>
      </c>
      <c r="I220">
        <f>MEDIAN($B$2:B220)</f>
        <v>174.82</v>
      </c>
      <c r="J220">
        <f>_xlfn.MODE.SNGL($B$2:B220)</f>
        <v>203.32</v>
      </c>
      <c r="L220">
        <f t="shared" si="12"/>
        <v>97.75</v>
      </c>
      <c r="M220">
        <f t="shared" si="13"/>
        <v>201.51499999999999</v>
      </c>
      <c r="N220">
        <f t="shared" si="14"/>
        <v>224.14782608695651</v>
      </c>
      <c r="O220">
        <f t="shared" si="11"/>
        <v>198.27734693877551</v>
      </c>
    </row>
    <row r="221" spans="1:15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f>AVERAGE($B$2:B221)</f>
        <v>200.07127272727269</v>
      </c>
      <c r="G221">
        <f>GEOMEAN($B$2:B221)</f>
        <v>191.19554838932228</v>
      </c>
      <c r="H221">
        <f>HARMEAN($B$2:B221)</f>
        <v>183.70350571582946</v>
      </c>
      <c r="I221">
        <f>MEDIAN($B$2:B221)</f>
        <v>174.86500000000001</v>
      </c>
      <c r="J221">
        <f>_xlfn.MODE.SNGL($B$2:B221)</f>
        <v>203.32</v>
      </c>
      <c r="L221">
        <f t="shared" si="12"/>
        <v>97.75</v>
      </c>
      <c r="M221">
        <f t="shared" si="13"/>
        <v>201.51499999999999</v>
      </c>
      <c r="N221">
        <f t="shared" si="14"/>
        <v>224.10739130434783</v>
      </c>
      <c r="O221">
        <f t="shared" si="11"/>
        <v>199.23612244897959</v>
      </c>
    </row>
    <row r="222" spans="1:15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f>AVERAGE($B$2:B222)</f>
        <v>200.12339366515832</v>
      </c>
      <c r="G222">
        <f>GEOMEAN($B$2:B222)</f>
        <v>191.28325347865569</v>
      </c>
      <c r="H222">
        <f>HARMEAN($B$2:B222)</f>
        <v>183.81312400630281</v>
      </c>
      <c r="I222">
        <f>MEDIAN($B$2:B222)</f>
        <v>174.91</v>
      </c>
      <c r="J222">
        <f>_xlfn.MODE.SNGL($B$2:B222)</f>
        <v>203.32</v>
      </c>
      <c r="L222">
        <f t="shared" si="12"/>
        <v>97.75</v>
      </c>
      <c r="M222">
        <f t="shared" si="13"/>
        <v>201.51499999999999</v>
      </c>
      <c r="N222">
        <f t="shared" si="14"/>
        <v>223.99869565217392</v>
      </c>
      <c r="O222">
        <f t="shared" si="11"/>
        <v>199.95836734693876</v>
      </c>
    </row>
    <row r="223" spans="1:15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f>AVERAGE($B$2:B223)</f>
        <v>200.17238738738735</v>
      </c>
      <c r="G223">
        <f>GEOMEAN($B$2:B223)</f>
        <v>191.36780109089401</v>
      </c>
      <c r="H223">
        <f>HARMEAN($B$2:B223)</f>
        <v>183.91987023201423</v>
      </c>
      <c r="I223">
        <f>MEDIAN($B$2:B223)</f>
        <v>175.185</v>
      </c>
      <c r="J223">
        <f>_xlfn.MODE.SNGL($B$2:B223)</f>
        <v>203.32</v>
      </c>
      <c r="L223">
        <f t="shared" si="12"/>
        <v>97.75</v>
      </c>
      <c r="M223">
        <f t="shared" si="13"/>
        <v>201.51499999999999</v>
      </c>
      <c r="N223">
        <f t="shared" si="14"/>
        <v>223.63521739130437</v>
      </c>
      <c r="O223">
        <f t="shared" si="11"/>
        <v>200.93224489795918</v>
      </c>
    </row>
    <row r="224" spans="1:15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f>AVERAGE($B$2:B224)</f>
        <v>200.22905829596408</v>
      </c>
      <c r="G224">
        <f>GEOMEAN($B$2:B224)</f>
        <v>191.45896064946012</v>
      </c>
      <c r="H224">
        <f>HARMEAN($B$2:B224)</f>
        <v>184.03190316743246</v>
      </c>
      <c r="I224">
        <f>MEDIAN($B$2:B224)</f>
        <v>175.46</v>
      </c>
      <c r="J224">
        <f>_xlfn.MODE.SNGL($B$2:B224)</f>
        <v>203.32</v>
      </c>
      <c r="L224">
        <f t="shared" si="12"/>
        <v>97.75</v>
      </c>
      <c r="M224">
        <f t="shared" si="13"/>
        <v>201.51499999999999</v>
      </c>
      <c r="N224">
        <f t="shared" si="14"/>
        <v>223.57000000000002</v>
      </c>
      <c r="O224">
        <f t="shared" si="11"/>
        <v>201.78755102040813</v>
      </c>
    </row>
    <row r="225" spans="1:15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f>AVERAGE($B$2:B225)</f>
        <v>200.27205357142853</v>
      </c>
      <c r="G225">
        <f>GEOMEAN($B$2:B225)</f>
        <v>191.53741263444456</v>
      </c>
      <c r="H225">
        <f>HARMEAN($B$2:B225)</f>
        <v>184.13307194858348</v>
      </c>
      <c r="I225">
        <f>MEDIAN($B$2:B225)</f>
        <v>175.54000000000002</v>
      </c>
      <c r="J225">
        <f>_xlfn.MODE.SNGL($B$2:B225)</f>
        <v>203.32</v>
      </c>
      <c r="L225">
        <f t="shared" si="12"/>
        <v>97.75</v>
      </c>
      <c r="M225">
        <f t="shared" si="13"/>
        <v>201.51499999999999</v>
      </c>
      <c r="N225">
        <f t="shared" si="14"/>
        <v>223.01347826086959</v>
      </c>
      <c r="O225">
        <f t="shared" si="11"/>
        <v>202.71489795918365</v>
      </c>
    </row>
    <row r="226" spans="1:15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f>AVERAGE($B$2:B226)</f>
        <v>200.30075555555553</v>
      </c>
      <c r="G226">
        <f>GEOMEAN($B$2:B226)</f>
        <v>191.60240203375184</v>
      </c>
      <c r="H226">
        <f>HARMEAN($B$2:B226)</f>
        <v>184.22256848191319</v>
      </c>
      <c r="I226">
        <f>MEDIAN($B$2:B226)</f>
        <v>175.62</v>
      </c>
      <c r="J226">
        <f>_xlfn.MODE.SNGL($B$2:B226)</f>
        <v>203.32</v>
      </c>
      <c r="L226">
        <f t="shared" si="12"/>
        <v>97.75</v>
      </c>
      <c r="M226">
        <f t="shared" si="13"/>
        <v>201.51499999999999</v>
      </c>
      <c r="N226">
        <f t="shared" si="14"/>
        <v>221.95304347826092</v>
      </c>
      <c r="O226">
        <f t="shared" si="11"/>
        <v>203.71489795918365</v>
      </c>
    </row>
    <row r="227" spans="1:15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f>AVERAGE($B$2:B227)</f>
        <v>200.3365044247787</v>
      </c>
      <c r="G227">
        <f>GEOMEAN($B$2:B227)</f>
        <v>191.67358022731398</v>
      </c>
      <c r="H227">
        <f>HARMEAN($B$2:B227)</f>
        <v>184.31711639592973</v>
      </c>
      <c r="I227">
        <f>MEDIAN($B$2:B227)</f>
        <v>175.71</v>
      </c>
      <c r="J227">
        <f>_xlfn.MODE.SNGL($B$2:B227)</f>
        <v>203.32</v>
      </c>
      <c r="L227">
        <f t="shared" si="12"/>
        <v>97.75</v>
      </c>
      <c r="M227">
        <f t="shared" si="13"/>
        <v>201.51499999999999</v>
      </c>
      <c r="N227">
        <f t="shared" si="14"/>
        <v>220.96521739130441</v>
      </c>
      <c r="O227">
        <f t="shared" si="11"/>
        <v>204.76632653061219</v>
      </c>
    </row>
    <row r="228" spans="1:15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f>AVERAGE($B$2:B228)</f>
        <v>200.36678414096912</v>
      </c>
      <c r="G228">
        <f>GEOMEAN($B$2:B228)</f>
        <v>191.73940138311312</v>
      </c>
      <c r="H228">
        <f>HARMEAN($B$2:B228)</f>
        <v>184.40686775288717</v>
      </c>
      <c r="I228">
        <f>MEDIAN($B$2:B228)</f>
        <v>175.8</v>
      </c>
      <c r="J228">
        <f>_xlfn.MODE.SNGL($B$2:B228)</f>
        <v>203.32</v>
      </c>
      <c r="L228">
        <f t="shared" si="12"/>
        <v>97.75</v>
      </c>
      <c r="M228">
        <f t="shared" si="13"/>
        <v>201.51499999999999</v>
      </c>
      <c r="N228">
        <f t="shared" si="14"/>
        <v>219.60608695652175</v>
      </c>
      <c r="O228">
        <f t="shared" si="11"/>
        <v>205.99346938775503</v>
      </c>
    </row>
    <row r="229" spans="1:15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f>AVERAGE($B$2:B229)</f>
        <v>200.40877192982452</v>
      </c>
      <c r="G229">
        <f>GEOMEAN($B$2:B229)</f>
        <v>191.81567888838654</v>
      </c>
      <c r="H229">
        <f>HARMEAN($B$2:B229)</f>
        <v>184.505287642063</v>
      </c>
      <c r="I229">
        <f>MEDIAN($B$2:B229)</f>
        <v>176.125</v>
      </c>
      <c r="J229">
        <f>_xlfn.MODE.SNGL($B$2:B229)</f>
        <v>203.32</v>
      </c>
      <c r="L229">
        <f t="shared" si="12"/>
        <v>97.75</v>
      </c>
      <c r="M229">
        <f t="shared" si="13"/>
        <v>201.51499999999999</v>
      </c>
      <c r="N229">
        <f t="shared" si="14"/>
        <v>218.3847826086957</v>
      </c>
      <c r="O229">
        <f t="shared" si="11"/>
        <v>207.19653061224486</v>
      </c>
    </row>
    <row r="230" spans="1:15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f>AVERAGE($B$2:B230)</f>
        <v>200.42572052401744</v>
      </c>
      <c r="G230">
        <f>GEOMEAN($B$2:B230)</f>
        <v>191.86846113219423</v>
      </c>
      <c r="H230">
        <f>HARMEAN($B$2:B230)</f>
        <v>184.58334964183447</v>
      </c>
      <c r="I230">
        <f>MEDIAN($B$2:B230)</f>
        <v>176.45</v>
      </c>
      <c r="J230">
        <f>_xlfn.MODE.SNGL($B$2:B230)</f>
        <v>203.32</v>
      </c>
      <c r="L230">
        <f t="shared" si="12"/>
        <v>97.75</v>
      </c>
      <c r="M230">
        <f t="shared" si="13"/>
        <v>201.51499999999999</v>
      </c>
      <c r="N230">
        <f t="shared" si="14"/>
        <v>217.30869565217392</v>
      </c>
      <c r="O230">
        <f t="shared" si="11"/>
        <v>208.53448979591835</v>
      </c>
    </row>
    <row r="231" spans="1:15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f>AVERAGE($B$2:B231)</f>
        <v>200.47039130434777</v>
      </c>
      <c r="G231">
        <f>GEOMEAN($B$2:B231)</f>
        <v>191.94658024290439</v>
      </c>
      <c r="H231">
        <f>HARMEAN($B$2:B231)</f>
        <v>184.68287912288503</v>
      </c>
      <c r="I231">
        <f>MEDIAN($B$2:B231)</f>
        <v>176.54</v>
      </c>
      <c r="J231">
        <f>_xlfn.MODE.SNGL($B$2:B231)</f>
        <v>203.32</v>
      </c>
      <c r="L231">
        <f t="shared" si="12"/>
        <v>97.75</v>
      </c>
      <c r="M231">
        <f t="shared" si="13"/>
        <v>201.51499999999999</v>
      </c>
      <c r="N231">
        <f t="shared" si="14"/>
        <v>216.24391304347824</v>
      </c>
      <c r="O231">
        <f t="shared" si="11"/>
        <v>209.67020408163262</v>
      </c>
    </row>
    <row r="232" spans="1:15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f>AVERAGE($B$2:B232)</f>
        <v>200.5179653679653</v>
      </c>
      <c r="G232">
        <f>GEOMEAN($B$2:B232)</f>
        <v>192.02704744221015</v>
      </c>
      <c r="H232">
        <f>HARMEAN($B$2:B232)</f>
        <v>184.7841742245835</v>
      </c>
      <c r="I232">
        <f>MEDIAN($B$2:B232)</f>
        <v>176.63</v>
      </c>
      <c r="J232">
        <f>_xlfn.MODE.SNGL($B$2:B232)</f>
        <v>203.32</v>
      </c>
      <c r="L232">
        <f t="shared" si="12"/>
        <v>97.75</v>
      </c>
      <c r="M232">
        <f t="shared" si="13"/>
        <v>201.51499999999999</v>
      </c>
      <c r="N232">
        <f t="shared" si="14"/>
        <v>215.11217391304348</v>
      </c>
      <c r="O232">
        <f t="shared" si="11"/>
        <v>210.83265306122448</v>
      </c>
    </row>
    <row r="233" spans="1:15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f>AVERAGE($B$2:B233)</f>
        <v>200.54754310344822</v>
      </c>
      <c r="G233">
        <f>GEOMEAN($B$2:B233)</f>
        <v>192.09072210199028</v>
      </c>
      <c r="H233">
        <f>HARMEAN($B$2:B233)</f>
        <v>184.87099869634841</v>
      </c>
      <c r="I233">
        <f>MEDIAN($B$2:B233)</f>
        <v>176.67000000000002</v>
      </c>
      <c r="J233">
        <f>_xlfn.MODE.SNGL($B$2:B233)</f>
        <v>203.32</v>
      </c>
      <c r="L233">
        <f t="shared" si="12"/>
        <v>97.75</v>
      </c>
      <c r="M233">
        <f t="shared" si="13"/>
        <v>201.51499999999999</v>
      </c>
      <c r="N233">
        <f t="shared" si="14"/>
        <v>214.32521739130434</v>
      </c>
      <c r="O233">
        <f t="shared" si="11"/>
        <v>212.05653061224484</v>
      </c>
    </row>
    <row r="234" spans="1:15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f>AVERAGE($B$2:B234)</f>
        <v>200.57004291845487</v>
      </c>
      <c r="G234">
        <f>GEOMEAN($B$2:B234)</f>
        <v>192.14752377759129</v>
      </c>
      <c r="H234">
        <f>HARMEAN($B$2:B234)</f>
        <v>184.95168857447123</v>
      </c>
      <c r="I234">
        <f>MEDIAN($B$2:B234)</f>
        <v>176.71</v>
      </c>
      <c r="J234">
        <f>_xlfn.MODE.SNGL($B$2:B234)</f>
        <v>203.32</v>
      </c>
      <c r="L234">
        <f t="shared" si="12"/>
        <v>97.75</v>
      </c>
      <c r="M234">
        <f t="shared" si="13"/>
        <v>201.51499999999999</v>
      </c>
      <c r="N234">
        <f t="shared" si="14"/>
        <v>213.54521739130433</v>
      </c>
      <c r="O234">
        <f t="shared" si="11"/>
        <v>213.07877551020403</v>
      </c>
    </row>
    <row r="235" spans="1:15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f>AVERAGE($B$2:B235)</f>
        <v>200.58196581196574</v>
      </c>
      <c r="G235">
        <f>GEOMEAN($B$2:B235)</f>
        <v>192.19410005069363</v>
      </c>
      <c r="H235">
        <f>HARMEAN($B$2:B235)</f>
        <v>185.02326316934125</v>
      </c>
      <c r="I235">
        <f>MEDIAN($B$2:B235)</f>
        <v>177.39</v>
      </c>
      <c r="J235">
        <f>_xlfn.MODE.SNGL($B$2:B235)</f>
        <v>203.32</v>
      </c>
      <c r="L235">
        <f t="shared" si="12"/>
        <v>97.75</v>
      </c>
      <c r="M235">
        <f t="shared" si="13"/>
        <v>201.51499999999999</v>
      </c>
      <c r="N235">
        <f t="shared" si="14"/>
        <v>212.74</v>
      </c>
      <c r="O235">
        <f t="shared" si="11"/>
        <v>214.05755102040808</v>
      </c>
    </row>
    <row r="236" spans="1:15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f>AVERAGE($B$2:B236)</f>
        <v>200.58799999999994</v>
      </c>
      <c r="G236">
        <f>GEOMEAN($B$2:B236)</f>
        <v>192.23480199078131</v>
      </c>
      <c r="H236">
        <f>HARMEAN($B$2:B236)</f>
        <v>185.0894568706141</v>
      </c>
      <c r="I236">
        <f>MEDIAN($B$2:B236)</f>
        <v>178.07</v>
      </c>
      <c r="J236">
        <f>_xlfn.MODE.SNGL($B$2:B236)</f>
        <v>203.32</v>
      </c>
      <c r="L236">
        <f t="shared" si="12"/>
        <v>97.75</v>
      </c>
      <c r="M236">
        <f t="shared" si="13"/>
        <v>201.51499999999999</v>
      </c>
      <c r="N236">
        <f t="shared" si="14"/>
        <v>212.07000000000002</v>
      </c>
      <c r="O236">
        <f t="shared" si="11"/>
        <v>214.35693877551017</v>
      </c>
    </row>
    <row r="237" spans="1:15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f>AVERAGE($B$2:B237)</f>
        <v>200.56038135593215</v>
      </c>
      <c r="G237">
        <f>GEOMEAN($B$2:B237)</f>
        <v>192.24254152526638</v>
      </c>
      <c r="H237">
        <f>HARMEAN($B$2:B237)</f>
        <v>185.12575623660916</v>
      </c>
      <c r="I237">
        <f>MEDIAN($B$2:B237)</f>
        <v>178.16</v>
      </c>
      <c r="J237">
        <f>_xlfn.MODE.SNGL($B$2:B237)</f>
        <v>203.32</v>
      </c>
      <c r="L237">
        <f t="shared" si="12"/>
        <v>97.75</v>
      </c>
      <c r="M237">
        <f t="shared" si="13"/>
        <v>97.75</v>
      </c>
      <c r="N237">
        <f t="shared" si="14"/>
        <v>211.3382608695652</v>
      </c>
      <c r="O237">
        <f t="shared" si="11"/>
        <v>214.76040816326523</v>
      </c>
    </row>
    <row r="238" spans="1:15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f>AVERAGE($B$2:B238)</f>
        <v>200.54628691983118</v>
      </c>
      <c r="G238">
        <f>GEOMEAN($B$2:B238)</f>
        <v>192.26327729536254</v>
      </c>
      <c r="H238">
        <f>HARMEAN($B$2:B238)</f>
        <v>185.17366981983287</v>
      </c>
      <c r="I238">
        <f>MEDIAN($B$2:B238)</f>
        <v>178.25</v>
      </c>
      <c r="J238">
        <f>_xlfn.MODE.SNGL($B$2:B238)</f>
        <v>203.32</v>
      </c>
      <c r="L238">
        <f t="shared" si="12"/>
        <v>97.75</v>
      </c>
      <c r="M238">
        <f t="shared" si="13"/>
        <v>97.75</v>
      </c>
      <c r="N238">
        <f t="shared" si="14"/>
        <v>210.5882608695652</v>
      </c>
      <c r="O238">
        <f t="shared" si="11"/>
        <v>215.11632653061218</v>
      </c>
    </row>
    <row r="239" spans="1:15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f>AVERAGE($B$2:B239)</f>
        <v>200.51962184873943</v>
      </c>
      <c r="G239">
        <f>GEOMEAN($B$2:B239)</f>
        <v>192.27137424375937</v>
      </c>
      <c r="H239">
        <f>HARMEAN($B$2:B239)</f>
        <v>185.20983986819476</v>
      </c>
      <c r="I239">
        <f>MEDIAN($B$2:B239)</f>
        <v>178.32999999999998</v>
      </c>
      <c r="J239">
        <f>_xlfn.MODE.SNGL($B$2:B239)</f>
        <v>203.32</v>
      </c>
      <c r="L239">
        <f t="shared" si="12"/>
        <v>97.75</v>
      </c>
      <c r="M239">
        <f t="shared" si="13"/>
        <v>97.75</v>
      </c>
      <c r="N239">
        <f t="shared" si="14"/>
        <v>209.51217391304345</v>
      </c>
      <c r="O239">
        <f t="shared" si="11"/>
        <v>215.32408163265302</v>
      </c>
    </row>
    <row r="240" spans="1:15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f>AVERAGE($B$2:B240)</f>
        <v>200.49937238493717</v>
      </c>
      <c r="G240">
        <f>GEOMEAN($B$2:B240)</f>
        <v>192.28551185040141</v>
      </c>
      <c r="H240">
        <f>HARMEAN($B$2:B240)</f>
        <v>185.25131332916047</v>
      </c>
      <c r="I240">
        <f>MEDIAN($B$2:B240)</f>
        <v>178.41</v>
      </c>
      <c r="J240">
        <f>_xlfn.MODE.SNGL($B$2:B240)</f>
        <v>203.32</v>
      </c>
      <c r="L240">
        <f t="shared" si="12"/>
        <v>97.75</v>
      </c>
      <c r="M240">
        <f t="shared" si="13"/>
        <v>97.75</v>
      </c>
      <c r="N240">
        <f t="shared" si="14"/>
        <v>208.54043478260866</v>
      </c>
      <c r="O240">
        <f t="shared" si="11"/>
        <v>214.99999999999997</v>
      </c>
    </row>
    <row r="241" spans="1:15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f>AVERAGE($B$2:B241)</f>
        <v>200.50158333333326</v>
      </c>
      <c r="G241">
        <f>GEOMEAN($B$2:B241)</f>
        <v>192.32114633207524</v>
      </c>
      <c r="H241">
        <f>HARMEAN($B$2:B241)</f>
        <v>185.31191744052168</v>
      </c>
      <c r="I241">
        <f>MEDIAN($B$2:B241)</f>
        <v>178.45499999999998</v>
      </c>
      <c r="J241">
        <f>_xlfn.MODE.SNGL($B$2:B241)</f>
        <v>203.32</v>
      </c>
      <c r="L241">
        <f t="shared" si="12"/>
        <v>97.75</v>
      </c>
      <c r="M241">
        <f t="shared" si="13"/>
        <v>97.75</v>
      </c>
      <c r="N241">
        <f t="shared" si="14"/>
        <v>207.54434782608698</v>
      </c>
      <c r="O241">
        <f t="shared" si="11"/>
        <v>214.84408163265303</v>
      </c>
    </row>
    <row r="242" spans="1:15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f>AVERAGE($B$2:B242)</f>
        <v>200.53024896265555</v>
      </c>
      <c r="G242">
        <f>GEOMEAN($B$2:B242)</f>
        <v>192.38143042158171</v>
      </c>
      <c r="H242">
        <f>HARMEAN($B$2:B242)</f>
        <v>185.39387768514123</v>
      </c>
      <c r="I242">
        <f>MEDIAN($B$2:B242)</f>
        <v>178.5</v>
      </c>
      <c r="J242">
        <f>_xlfn.MODE.SNGL($B$2:B242)</f>
        <v>203.32</v>
      </c>
      <c r="L242">
        <f t="shared" si="12"/>
        <v>97.75</v>
      </c>
      <c r="M242">
        <f t="shared" si="13"/>
        <v>201.51499999999999</v>
      </c>
      <c r="N242">
        <f t="shared" si="14"/>
        <v>206.6595652173913</v>
      </c>
      <c r="O242">
        <f t="shared" si="11"/>
        <v>214.75142857142856</v>
      </c>
    </row>
    <row r="243" spans="1:15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f>AVERAGE($B$2:B243)</f>
        <v>200.57206611570243</v>
      </c>
      <c r="G243">
        <f>GEOMEAN($B$2:B243)</f>
        <v>192.45356151449954</v>
      </c>
      <c r="H243">
        <f>HARMEAN($B$2:B243)</f>
        <v>185.48577449820104</v>
      </c>
      <c r="I243">
        <f>MEDIAN($B$2:B243)</f>
        <v>178.57999999999998</v>
      </c>
      <c r="J243">
        <f>_xlfn.MODE.SNGL($B$2:B243)</f>
        <v>203.32</v>
      </c>
      <c r="L243">
        <f t="shared" si="12"/>
        <v>97.75</v>
      </c>
      <c r="M243">
        <f t="shared" si="13"/>
        <v>201.51499999999999</v>
      </c>
      <c r="N243">
        <f t="shared" si="14"/>
        <v>206.00086956521741</v>
      </c>
      <c r="O243">
        <f t="shared" si="11"/>
        <v>214.90979591836731</v>
      </c>
    </row>
    <row r="244" spans="1:15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f>AVERAGE($B$2:B244)</f>
        <v>200.60230452674892</v>
      </c>
      <c r="G244">
        <f>GEOMEAN($B$2:B244)</f>
        <v>192.51479089249563</v>
      </c>
      <c r="H244">
        <f>HARMEAN($B$2:B244)</f>
        <v>185.56817161770149</v>
      </c>
      <c r="I244">
        <f>MEDIAN($B$2:B244)</f>
        <v>178.66</v>
      </c>
      <c r="J244">
        <f>_xlfn.MODE.SNGL($B$2:B244)</f>
        <v>203.32</v>
      </c>
      <c r="L244">
        <f t="shared" si="12"/>
        <v>97.75</v>
      </c>
      <c r="M244">
        <f t="shared" si="13"/>
        <v>201.51499999999999</v>
      </c>
      <c r="N244">
        <f t="shared" si="14"/>
        <v>205.6</v>
      </c>
      <c r="O244">
        <f t="shared" ref="O244:O301" si="15">AVERAGE(B195:B243)</f>
        <v>214.89673469387753</v>
      </c>
    </row>
    <row r="245" spans="1:15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f>AVERAGE($B$2:B245)</f>
        <v>200.64877049180322</v>
      </c>
      <c r="G245">
        <f>GEOMEAN($B$2:B245)</f>
        <v>192.59065210972884</v>
      </c>
      <c r="H245">
        <f>HARMEAN($B$2:B245)</f>
        <v>185.66285254511149</v>
      </c>
      <c r="I245">
        <f>MEDIAN($B$2:B245)</f>
        <v>178.84</v>
      </c>
      <c r="J245">
        <f>_xlfn.MODE.SNGL($B$2:B245)</f>
        <v>203.32</v>
      </c>
      <c r="L245">
        <f t="shared" si="12"/>
        <v>97.75</v>
      </c>
      <c r="M245">
        <f t="shared" si="13"/>
        <v>201.51499999999999</v>
      </c>
      <c r="N245">
        <f t="shared" si="14"/>
        <v>205.45130434782604</v>
      </c>
      <c r="O245">
        <f t="shared" si="15"/>
        <v>214.68163265306123</v>
      </c>
    </row>
    <row r="246" spans="1:15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f>AVERAGE($B$2:B246)</f>
        <v>200.70795918367344</v>
      </c>
      <c r="G246">
        <f>GEOMEAN($B$2:B246)</f>
        <v>192.67774517163238</v>
      </c>
      <c r="H246">
        <f>HARMEAN($B$2:B246)</f>
        <v>185.76677116237397</v>
      </c>
      <c r="I246">
        <f>MEDIAN($B$2:B246)</f>
        <v>179.02</v>
      </c>
      <c r="J246">
        <f>_xlfn.MODE.SNGL($B$2:B246)</f>
        <v>203.32</v>
      </c>
      <c r="L246">
        <f t="shared" si="12"/>
        <v>97.75</v>
      </c>
      <c r="M246">
        <f t="shared" si="13"/>
        <v>201.51499999999999</v>
      </c>
      <c r="N246">
        <f t="shared" si="14"/>
        <v>205.68173913043475</v>
      </c>
      <c r="O246">
        <f t="shared" si="15"/>
        <v>214.56693877551021</v>
      </c>
    </row>
    <row r="247" spans="1:15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f>AVERAGE($B$2:B247)</f>
        <v>200.75345528455281</v>
      </c>
      <c r="G247">
        <f>GEOMEAN($B$2:B247)</f>
        <v>192.75224235251775</v>
      </c>
      <c r="H247">
        <f>HARMEAN($B$2:B247)</f>
        <v>185.85994904157093</v>
      </c>
      <c r="I247">
        <f>MEDIAN($B$2:B247)</f>
        <v>179.13499999999999</v>
      </c>
      <c r="J247">
        <f>_xlfn.MODE.SNGL($B$2:B247)</f>
        <v>203.32</v>
      </c>
      <c r="L247">
        <f t="shared" si="12"/>
        <v>97.75</v>
      </c>
      <c r="M247">
        <f t="shared" si="13"/>
        <v>201.51499999999999</v>
      </c>
      <c r="N247">
        <f t="shared" si="14"/>
        <v>205.69695652173911</v>
      </c>
      <c r="O247">
        <f t="shared" si="15"/>
        <v>214.53795918367348</v>
      </c>
    </row>
    <row r="248" spans="1:15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f>AVERAGE($B$2:B248)</f>
        <v>200.79303643724691</v>
      </c>
      <c r="G248">
        <f>GEOMEAN($B$2:B248)</f>
        <v>192.82110115756433</v>
      </c>
      <c r="H248">
        <f>HARMEAN($B$2:B248)</f>
        <v>185.94816578095961</v>
      </c>
      <c r="I248">
        <f>MEDIAN($B$2:B248)</f>
        <v>179.25</v>
      </c>
      <c r="J248">
        <f>_xlfn.MODE.SNGL($B$2:B248)</f>
        <v>203.32</v>
      </c>
      <c r="L248">
        <f t="shared" si="12"/>
        <v>97.75</v>
      </c>
      <c r="M248">
        <f t="shared" si="13"/>
        <v>201.51499999999999</v>
      </c>
      <c r="N248">
        <f t="shared" si="14"/>
        <v>205.87739130434781</v>
      </c>
      <c r="O248">
        <f t="shared" si="15"/>
        <v>214.55673469387756</v>
      </c>
    </row>
    <row r="249" spans="1:15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f>AVERAGE($B$2:B249)</f>
        <v>200.83407258064511</v>
      </c>
      <c r="G249">
        <f>GEOMEAN($B$2:B249)</f>
        <v>192.8910527941984</v>
      </c>
      <c r="H249">
        <f>HARMEAN($B$2:B249)</f>
        <v>186.03713635743128</v>
      </c>
      <c r="I249">
        <f>MEDIAN($B$2:B249)</f>
        <v>179.51999999999998</v>
      </c>
      <c r="J249">
        <f>_xlfn.MODE.SNGL($B$2:B249)</f>
        <v>203.32</v>
      </c>
      <c r="L249">
        <f t="shared" si="12"/>
        <v>97.75</v>
      </c>
      <c r="M249">
        <f t="shared" si="13"/>
        <v>201.51499999999999</v>
      </c>
      <c r="N249">
        <f t="shared" si="14"/>
        <v>205.83782608695651</v>
      </c>
      <c r="O249">
        <f t="shared" si="15"/>
        <v>214.5044897959184</v>
      </c>
    </row>
    <row r="250" spans="1:15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f>AVERAGE($B$2:B250)</f>
        <v>200.89967871485939</v>
      </c>
      <c r="G250">
        <f>GEOMEAN($B$2:B250)</f>
        <v>192.98291475559944</v>
      </c>
      <c r="H250">
        <f>HARMEAN($B$2:B250)</f>
        <v>186.14430547281393</v>
      </c>
      <c r="I250">
        <f>MEDIAN($B$2:B250)</f>
        <v>179.79</v>
      </c>
      <c r="J250">
        <f>_xlfn.MODE.SNGL($B$2:B250)</f>
        <v>203.32</v>
      </c>
      <c r="L250">
        <f t="shared" si="12"/>
        <v>97.75</v>
      </c>
      <c r="M250">
        <f t="shared" si="13"/>
        <v>201.51499999999999</v>
      </c>
      <c r="N250">
        <f t="shared" si="14"/>
        <v>205.86695652173907</v>
      </c>
      <c r="O250">
        <f t="shared" si="15"/>
        <v>214.24265306122447</v>
      </c>
    </row>
    <row r="251" spans="1:15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f>AVERAGE($B$2:B251)</f>
        <v>200.95799999999997</v>
      </c>
      <c r="G251">
        <f>GEOMEAN($B$2:B251)</f>
        <v>193.06805168367387</v>
      </c>
      <c r="H251">
        <f>HARMEAN($B$2:B251)</f>
        <v>186.24572830170666</v>
      </c>
      <c r="I251">
        <f>MEDIAN($B$2:B251)</f>
        <v>179.88</v>
      </c>
      <c r="J251">
        <f>_xlfn.MODE.SNGL($B$2:B251)</f>
        <v>203.32</v>
      </c>
      <c r="L251">
        <f t="shared" si="12"/>
        <v>97.75</v>
      </c>
      <c r="M251">
        <f t="shared" si="13"/>
        <v>201.51499999999999</v>
      </c>
      <c r="N251">
        <f t="shared" si="14"/>
        <v>206.05130434782606</v>
      </c>
      <c r="O251">
        <f t="shared" si="15"/>
        <v>213.83387755102038</v>
      </c>
    </row>
    <row r="252" spans="1:15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f>AVERAGE($B$2:B252)</f>
        <v>200.98788844621509</v>
      </c>
      <c r="G252">
        <f>GEOMEAN($B$2:B252)</f>
        <v>193.12706141190694</v>
      </c>
      <c r="H252">
        <f>HARMEAN($B$2:B252)</f>
        <v>186.32483374467515</v>
      </c>
      <c r="I252">
        <f>MEDIAN($B$2:B252)</f>
        <v>179.97</v>
      </c>
      <c r="J252">
        <f>_xlfn.MODE.SNGL($B$2:B252)</f>
        <v>203.32</v>
      </c>
      <c r="L252">
        <f t="shared" si="12"/>
        <v>97.75</v>
      </c>
      <c r="M252">
        <f t="shared" si="13"/>
        <v>201.51499999999999</v>
      </c>
      <c r="N252">
        <f t="shared" si="14"/>
        <v>206.43347826086958</v>
      </c>
      <c r="O252">
        <f t="shared" si="15"/>
        <v>213.48489795918368</v>
      </c>
    </row>
    <row r="253" spans="1:15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f>AVERAGE($B$2:B253)</f>
        <v>201.05329365079362</v>
      </c>
      <c r="G253">
        <f>GEOMEAN($B$2:B253)</f>
        <v>193.21806146886715</v>
      </c>
      <c r="H253">
        <f>HARMEAN($B$2:B253)</f>
        <v>186.43078555651545</v>
      </c>
      <c r="I253">
        <f>MEDIAN($B$2:B253)</f>
        <v>179.98500000000001</v>
      </c>
      <c r="J253">
        <f>_xlfn.MODE.SNGL($B$2:B253)</f>
        <v>203.32</v>
      </c>
      <c r="L253">
        <f t="shared" si="12"/>
        <v>97.75</v>
      </c>
      <c r="M253">
        <f t="shared" si="13"/>
        <v>201.51499999999999</v>
      </c>
      <c r="N253">
        <f t="shared" si="14"/>
        <v>206.79304347826087</v>
      </c>
      <c r="O253">
        <f t="shared" si="15"/>
        <v>212.88224489795914</v>
      </c>
    </row>
    <row r="254" spans="1:15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f>AVERAGE($B$2:B254)</f>
        <v>201.10003952569167</v>
      </c>
      <c r="G254">
        <f>GEOMEAN($B$2:B254)</f>
        <v>193.29208597037973</v>
      </c>
      <c r="H254">
        <f>HARMEAN($B$2:B254)</f>
        <v>186.52238405462774</v>
      </c>
      <c r="I254">
        <f>MEDIAN($B$2:B254)</f>
        <v>180</v>
      </c>
      <c r="J254">
        <f>_xlfn.MODE.SNGL($B$2:B254)</f>
        <v>203.32</v>
      </c>
      <c r="L254">
        <f t="shared" si="12"/>
        <v>97.75</v>
      </c>
      <c r="M254">
        <f t="shared" si="13"/>
        <v>201.51499999999999</v>
      </c>
      <c r="N254">
        <f t="shared" si="14"/>
        <v>206.72869565217391</v>
      </c>
      <c r="O254">
        <f t="shared" si="15"/>
        <v>212.49448979591833</v>
      </c>
    </row>
    <row r="255" spans="1:15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f>AVERAGE($B$2:B255)</f>
        <v>201.14283464566927</v>
      </c>
      <c r="G255">
        <f>GEOMEAN($B$2:B255)</f>
        <v>193.36229442200136</v>
      </c>
      <c r="H255">
        <f>HARMEAN($B$2:B255)</f>
        <v>186.61058541035487</v>
      </c>
      <c r="I255">
        <f>MEDIAN($B$2:B255)</f>
        <v>180.05</v>
      </c>
      <c r="J255">
        <f>_xlfn.MODE.SNGL($B$2:B255)</f>
        <v>203.32</v>
      </c>
      <c r="L255">
        <f t="shared" si="12"/>
        <v>97.75</v>
      </c>
      <c r="M255">
        <f t="shared" si="13"/>
        <v>201.51499999999999</v>
      </c>
      <c r="N255">
        <f t="shared" si="14"/>
        <v>207.30173913043481</v>
      </c>
      <c r="O255">
        <f t="shared" si="15"/>
        <v>212.10510204081623</v>
      </c>
    </row>
    <row r="256" spans="1:15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f>AVERAGE($B$2:B256)</f>
        <v>201.20305882352937</v>
      </c>
      <c r="G256">
        <f>GEOMEAN($B$2:B256)</f>
        <v>193.44801837030349</v>
      </c>
      <c r="H256">
        <f>HARMEAN($B$2:B256)</f>
        <v>186.71167135980011</v>
      </c>
      <c r="I256">
        <f>MEDIAN($B$2:B256)</f>
        <v>180.1</v>
      </c>
      <c r="J256">
        <f>_xlfn.MODE.SNGL($B$2:B256)</f>
        <v>203.32</v>
      </c>
      <c r="L256">
        <f t="shared" si="12"/>
        <v>97.75</v>
      </c>
      <c r="M256">
        <f t="shared" si="13"/>
        <v>201.51499999999999</v>
      </c>
      <c r="N256">
        <f t="shared" si="14"/>
        <v>207.39652173913046</v>
      </c>
      <c r="O256">
        <f t="shared" si="15"/>
        <v>211.64673469387745</v>
      </c>
    </row>
    <row r="257" spans="1:15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f>AVERAGE($B$2:B257)</f>
        <v>201.24523437499997</v>
      </c>
      <c r="G257">
        <f>GEOMEAN($B$2:B257)</f>
        <v>193.51723181858841</v>
      </c>
      <c r="H257">
        <f>HARMEAN($B$2:B257)</f>
        <v>186.79871121826955</v>
      </c>
      <c r="I257">
        <f>MEDIAN($B$2:B257)</f>
        <v>180.215</v>
      </c>
      <c r="J257">
        <f>_xlfn.MODE.SNGL($B$2:B257)</f>
        <v>203.32</v>
      </c>
      <c r="L257">
        <f t="shared" si="12"/>
        <v>97.75</v>
      </c>
      <c r="M257">
        <f t="shared" si="13"/>
        <v>201.51499999999999</v>
      </c>
      <c r="N257">
        <f t="shared" si="14"/>
        <v>207.41869565217397</v>
      </c>
      <c r="O257">
        <f t="shared" si="15"/>
        <v>211.36469387755093</v>
      </c>
    </row>
    <row r="258" spans="1:15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f>AVERAGE($B$2:B258)</f>
        <v>201.33521400778207</v>
      </c>
      <c r="G258">
        <f>GEOMEAN($B$2:B258)</f>
        <v>193.62865293820894</v>
      </c>
      <c r="H258">
        <f>HARMEAN($B$2:B258)</f>
        <v>186.92050219699215</v>
      </c>
      <c r="I258">
        <f>MEDIAN($B$2:B258)</f>
        <v>180.33</v>
      </c>
      <c r="J258">
        <f>_xlfn.MODE.SNGL($B$2:B258)</f>
        <v>203.32</v>
      </c>
      <c r="L258">
        <f t="shared" si="12"/>
        <v>222.71</v>
      </c>
      <c r="M258">
        <f t="shared" si="13"/>
        <v>201.51499999999999</v>
      </c>
      <c r="N258">
        <f t="shared" si="14"/>
        <v>207.8152173913044</v>
      </c>
      <c r="O258">
        <f t="shared" si="15"/>
        <v>211.02183673469375</v>
      </c>
    </row>
    <row r="259" spans="1:15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f>AVERAGE($B$2:B259)</f>
        <v>201.4195348837209</v>
      </c>
      <c r="G259">
        <f>GEOMEAN($B$2:B259)</f>
        <v>193.73497758051269</v>
      </c>
      <c r="H259">
        <f>HARMEAN($B$2:B259)</f>
        <v>187.03803865772301</v>
      </c>
      <c r="I259">
        <f>MEDIAN($B$2:B259)</f>
        <v>180.55</v>
      </c>
      <c r="J259">
        <f>_xlfn.MODE.SNGL($B$2:B259)</f>
        <v>203.32</v>
      </c>
      <c r="L259">
        <f t="shared" ref="L259:L301" si="16">IF(B259&lt;$K$4,$K$2,$K$4)</f>
        <v>222.71</v>
      </c>
      <c r="M259">
        <f t="shared" ref="M259:M301" si="17">IF(B259&lt;$K$5,$K$2,$K$5)</f>
        <v>201.51499999999999</v>
      </c>
      <c r="N259">
        <f t="shared" si="14"/>
        <v>208.08521739130438</v>
      </c>
      <c r="O259">
        <f t="shared" si="15"/>
        <v>210.91918367346929</v>
      </c>
    </row>
    <row r="260" spans="1:15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f>AVERAGE($B$2:B260)</f>
        <v>201.52401544401542</v>
      </c>
      <c r="G260">
        <f>GEOMEAN($B$2:B260)</f>
        <v>193.85840702562638</v>
      </c>
      <c r="H260">
        <f>HARMEAN($B$2:B260)</f>
        <v>187.16911567055666</v>
      </c>
      <c r="I260">
        <f>MEDIAN($B$2:B260)</f>
        <v>180.77</v>
      </c>
      <c r="J260">
        <f>_xlfn.MODE.SNGL($B$2:B260)</f>
        <v>203.32</v>
      </c>
      <c r="L260">
        <f t="shared" si="16"/>
        <v>222.71</v>
      </c>
      <c r="M260">
        <f t="shared" si="17"/>
        <v>201.51499999999999</v>
      </c>
      <c r="N260">
        <f t="shared" si="14"/>
        <v>208.99869565217392</v>
      </c>
      <c r="O260">
        <f t="shared" si="15"/>
        <v>210.86183673469378</v>
      </c>
    </row>
    <row r="261" spans="1:15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f>AVERAGE($B$2:B261)</f>
        <v>201.61315384615381</v>
      </c>
      <c r="G261">
        <f>GEOMEAN($B$2:B261)</f>
        <v>193.96851865493687</v>
      </c>
      <c r="H261">
        <f>HARMEAN($B$2:B261)</f>
        <v>187.28943229819203</v>
      </c>
      <c r="I261">
        <f>MEDIAN($B$2:B261)</f>
        <v>181.5</v>
      </c>
      <c r="J261">
        <f>_xlfn.MODE.SNGL($B$2:B261)</f>
        <v>203.32</v>
      </c>
      <c r="L261">
        <f t="shared" si="16"/>
        <v>222.71</v>
      </c>
      <c r="M261">
        <f t="shared" si="17"/>
        <v>201.51499999999999</v>
      </c>
      <c r="N261">
        <f t="shared" si="14"/>
        <v>209.91565217391306</v>
      </c>
      <c r="O261">
        <f t="shared" si="15"/>
        <v>211.01040816326523</v>
      </c>
    </row>
    <row r="262" spans="1:15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f>AVERAGE($B$2:B262)</f>
        <v>201.69559386973177</v>
      </c>
      <c r="G262">
        <f>GEOMEAN($B$2:B262)</f>
        <v>194.07263462125127</v>
      </c>
      <c r="H262">
        <f>HARMEAN($B$2:B262)</f>
        <v>187.40476621450853</v>
      </c>
      <c r="I262">
        <f>MEDIAN($B$2:B262)</f>
        <v>182.23</v>
      </c>
      <c r="J262">
        <f>_xlfn.MODE.SNGL($B$2:B262)</f>
        <v>203.32</v>
      </c>
      <c r="L262">
        <f t="shared" si="16"/>
        <v>222.71</v>
      </c>
      <c r="M262">
        <f t="shared" si="17"/>
        <v>201.51499999999999</v>
      </c>
      <c r="N262">
        <f t="shared" si="14"/>
        <v>211.41173913043477</v>
      </c>
      <c r="O262">
        <f t="shared" si="15"/>
        <v>211.10244897959177</v>
      </c>
    </row>
    <row r="263" spans="1:15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f>AVERAGE($B$2:B263)</f>
        <v>201.78034351145035</v>
      </c>
      <c r="G263">
        <f>GEOMEAN($B$2:B263)</f>
        <v>194.17856423797818</v>
      </c>
      <c r="H263">
        <f>HARMEAN($B$2:B263)</f>
        <v>187.5214288192112</v>
      </c>
      <c r="I263">
        <f>MEDIAN($B$2:B263)</f>
        <v>182.69499999999999</v>
      </c>
      <c r="J263">
        <f>_xlfn.MODE.SNGL($B$2:B263)</f>
        <v>203.32</v>
      </c>
      <c r="L263">
        <f t="shared" si="16"/>
        <v>222.71</v>
      </c>
      <c r="M263">
        <f t="shared" si="17"/>
        <v>201.51499999999999</v>
      </c>
      <c r="N263">
        <f t="shared" si="14"/>
        <v>212.60652173913041</v>
      </c>
      <c r="O263">
        <f t="shared" si="15"/>
        <v>211.18163265306114</v>
      </c>
    </row>
    <row r="264" spans="1:15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f>AVERAGE($B$2:B264)</f>
        <v>201.88996197718629</v>
      </c>
      <c r="G264">
        <f>GEOMEAN($B$2:B264)</f>
        <v>194.30555999063299</v>
      </c>
      <c r="H264">
        <f>HARMEAN($B$2:B264)</f>
        <v>187.65474650388623</v>
      </c>
      <c r="I264">
        <f>MEDIAN($B$2:B264)</f>
        <v>183.16</v>
      </c>
      <c r="J264">
        <f>_xlfn.MODE.SNGL($B$2:B264)</f>
        <v>203.32</v>
      </c>
      <c r="L264">
        <f t="shared" si="16"/>
        <v>222.71</v>
      </c>
      <c r="M264">
        <f t="shared" si="17"/>
        <v>201.51499999999999</v>
      </c>
      <c r="N264">
        <f t="shared" si="14"/>
        <v>213.86434782608691</v>
      </c>
      <c r="O264">
        <f t="shared" si="15"/>
        <v>211.28530612244893</v>
      </c>
    </row>
    <row r="265" spans="1:15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f>AVERAGE($B$2:B265)</f>
        <v>202.05439393939392</v>
      </c>
      <c r="G265">
        <f>GEOMEAN($B$2:B265)</f>
        <v>194.47716188380318</v>
      </c>
      <c r="H265">
        <f>HARMEAN($B$2:B265)</f>
        <v>187.8219357696519</v>
      </c>
      <c r="I265">
        <f>MEDIAN($B$2:B265)</f>
        <v>183.72499999999999</v>
      </c>
      <c r="J265">
        <f>_xlfn.MODE.SNGL($B$2:B265)</f>
        <v>203.32</v>
      </c>
      <c r="L265">
        <f t="shared" si="16"/>
        <v>222.71</v>
      </c>
      <c r="M265">
        <f t="shared" si="17"/>
        <v>201.51499999999999</v>
      </c>
      <c r="N265">
        <f t="shared" si="14"/>
        <v>215.09130434782605</v>
      </c>
      <c r="O265">
        <f t="shared" si="15"/>
        <v>211.51061224489794</v>
      </c>
    </row>
    <row r="266" spans="1:15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f>AVERAGE($B$2:B266)</f>
        <v>202.24309433962262</v>
      </c>
      <c r="G266">
        <f>GEOMEAN($B$2:B266)</f>
        <v>194.66758758874585</v>
      </c>
      <c r="H266">
        <f>HARMEAN($B$2:B266)</f>
        <v>188.00273926268423</v>
      </c>
      <c r="I266">
        <f>MEDIAN($B$2:B266)</f>
        <v>184.29</v>
      </c>
      <c r="J266">
        <f>_xlfn.MODE.SNGL($B$2:B266)</f>
        <v>203.32</v>
      </c>
      <c r="L266">
        <f t="shared" si="16"/>
        <v>222.71</v>
      </c>
      <c r="M266">
        <f t="shared" si="17"/>
        <v>201.51499999999999</v>
      </c>
      <c r="N266">
        <f t="shared" si="14"/>
        <v>216.37739130434781</v>
      </c>
      <c r="O266">
        <f t="shared" si="15"/>
        <v>212.08591836734692</v>
      </c>
    </row>
    <row r="267" spans="1:15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f>AVERAGE($B$2:B267)</f>
        <v>202.49443609022552</v>
      </c>
      <c r="G267">
        <f>GEOMEAN($B$2:B267)</f>
        <v>194.90469181756276</v>
      </c>
      <c r="H267">
        <f>HARMEAN($B$2:B267)</f>
        <v>188.21597860815095</v>
      </c>
      <c r="I267">
        <f>MEDIAN($B$2:B267)</f>
        <v>185.6</v>
      </c>
      <c r="J267">
        <f>_xlfn.MODE.SNGL($B$2:B267)</f>
        <v>203.32</v>
      </c>
      <c r="L267">
        <f t="shared" si="16"/>
        <v>222.71</v>
      </c>
      <c r="M267">
        <f t="shared" si="17"/>
        <v>201.51499999999999</v>
      </c>
      <c r="N267">
        <f t="shared" si="14"/>
        <v>218.0247826086956</v>
      </c>
      <c r="O267">
        <f t="shared" si="15"/>
        <v>212.82122448979587</v>
      </c>
    </row>
    <row r="268" spans="1:15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f>AVERAGE($B$2:B268)</f>
        <v>202.73067415730333</v>
      </c>
      <c r="G268">
        <f>GEOMEAN($B$2:B268)</f>
        <v>195.13065503099236</v>
      </c>
      <c r="H268">
        <f>HARMEAN($B$2:B268)</f>
        <v>188.42153129134419</v>
      </c>
      <c r="I268">
        <f>MEDIAN($B$2:B268)</f>
        <v>186.91</v>
      </c>
      <c r="J268">
        <f>_xlfn.MODE.SNGL($B$2:B268)</f>
        <v>203.32</v>
      </c>
      <c r="L268">
        <f t="shared" si="16"/>
        <v>222.71</v>
      </c>
      <c r="M268">
        <f t="shared" si="17"/>
        <v>201.51499999999999</v>
      </c>
      <c r="N268">
        <f t="shared" si="14"/>
        <v>219.82521739130434</v>
      </c>
      <c r="O268">
        <f t="shared" si="15"/>
        <v>213.90122448979588</v>
      </c>
    </row>
    <row r="269" spans="1:15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f>AVERAGE($B$2:B269)</f>
        <v>202.92679104477608</v>
      </c>
      <c r="G269">
        <f>GEOMEAN($B$2:B269)</f>
        <v>195.32641590759189</v>
      </c>
      <c r="H269">
        <f>HARMEAN($B$2:B269)</f>
        <v>188.60586636525946</v>
      </c>
      <c r="I269">
        <f>MEDIAN($B$2:B269)</f>
        <v>186.97499999999999</v>
      </c>
      <c r="J269">
        <f>_xlfn.MODE.SNGL($B$2:B269)</f>
        <v>203.32</v>
      </c>
      <c r="L269">
        <f t="shared" si="16"/>
        <v>222.71</v>
      </c>
      <c r="M269">
        <f t="shared" si="17"/>
        <v>201.51499999999999</v>
      </c>
      <c r="N269">
        <f t="shared" si="14"/>
        <v>222.48521739130439</v>
      </c>
      <c r="O269">
        <f t="shared" si="15"/>
        <v>214.89999999999992</v>
      </c>
    </row>
    <row r="270" spans="1:15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f>AVERAGE($B$2:B270)</f>
        <v>203.15204460966538</v>
      </c>
      <c r="G270">
        <f>GEOMEAN($B$2:B270)</f>
        <v>195.54397898185002</v>
      </c>
      <c r="H270">
        <f>HARMEAN($B$2:B270)</f>
        <v>188.80539825092757</v>
      </c>
      <c r="I270">
        <f>MEDIAN($B$2:B270)</f>
        <v>187.04</v>
      </c>
      <c r="J270">
        <f>_xlfn.MODE.SNGL($B$2:B270)</f>
        <v>203.32</v>
      </c>
      <c r="L270">
        <f t="shared" si="16"/>
        <v>222.71</v>
      </c>
      <c r="M270">
        <f t="shared" si="17"/>
        <v>201.51499999999999</v>
      </c>
      <c r="N270">
        <f t="shared" si="14"/>
        <v>224.81695652173917</v>
      </c>
      <c r="O270">
        <f t="shared" si="15"/>
        <v>215.74122448979588</v>
      </c>
    </row>
    <row r="271" spans="1:15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f>AVERAGE($B$2:B271)</f>
        <v>203.34837037037033</v>
      </c>
      <c r="G271">
        <f>GEOMEAN($B$2:B271)</f>
        <v>195.73963304532182</v>
      </c>
      <c r="H271">
        <f>HARMEAN($B$2:B271)</f>
        <v>188.98944567568907</v>
      </c>
      <c r="I271">
        <f>MEDIAN($B$2:B271)</f>
        <v>187.44499999999999</v>
      </c>
      <c r="J271">
        <f>_xlfn.MODE.SNGL($B$2:B271)</f>
        <v>203.32</v>
      </c>
      <c r="L271">
        <f t="shared" si="16"/>
        <v>222.71</v>
      </c>
      <c r="M271">
        <f t="shared" si="17"/>
        <v>201.51499999999999</v>
      </c>
      <c r="N271">
        <f t="shared" si="14"/>
        <v>226.56217391304349</v>
      </c>
      <c r="O271">
        <f t="shared" si="15"/>
        <v>216.98408163265302</v>
      </c>
    </row>
    <row r="272" spans="1:15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f>AVERAGE($B$2:B272)</f>
        <v>203.54199261992616</v>
      </c>
      <c r="G272">
        <f>GEOMEAN($B$2:B272)</f>
        <v>195.93307649454417</v>
      </c>
      <c r="H272">
        <f>HARMEAN($B$2:B272)</f>
        <v>189.17180487864817</v>
      </c>
      <c r="I272">
        <f>MEDIAN($B$2:B272)</f>
        <v>187.85</v>
      </c>
      <c r="J272">
        <f>_xlfn.MODE.SNGL($B$2:B272)</f>
        <v>203.32</v>
      </c>
      <c r="L272">
        <f t="shared" si="16"/>
        <v>222.71</v>
      </c>
      <c r="M272">
        <f t="shared" si="17"/>
        <v>201.51499999999999</v>
      </c>
      <c r="N272">
        <f t="shared" si="14"/>
        <v>228.80652173913049</v>
      </c>
      <c r="O272">
        <f t="shared" si="15"/>
        <v>217.89367346938775</v>
      </c>
    </row>
    <row r="273" spans="1:15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f>AVERAGE($B$2:B273)</f>
        <v>203.71716911764702</v>
      </c>
      <c r="G273">
        <f>GEOMEAN($B$2:B273)</f>
        <v>196.1121175193114</v>
      </c>
      <c r="H273">
        <f>HARMEAN($B$2:B273)</f>
        <v>189.34367432331476</v>
      </c>
      <c r="I273">
        <f>MEDIAN($B$2:B273)</f>
        <v>187.85500000000002</v>
      </c>
      <c r="J273">
        <f>_xlfn.MODE.SNGL($B$2:B273)</f>
        <v>203.32</v>
      </c>
      <c r="L273">
        <f t="shared" si="16"/>
        <v>222.71</v>
      </c>
      <c r="M273">
        <f t="shared" si="17"/>
        <v>201.51499999999999</v>
      </c>
      <c r="N273">
        <f t="shared" si="14"/>
        <v>230.79043478260871</v>
      </c>
      <c r="O273">
        <f t="shared" si="15"/>
        <v>218.80836734693875</v>
      </c>
    </row>
    <row r="274" spans="1:15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f>AVERAGE($B$2:B274)</f>
        <v>203.85490842490839</v>
      </c>
      <c r="G274">
        <f>GEOMEAN($B$2:B274)</f>
        <v>196.26118870426282</v>
      </c>
      <c r="H274">
        <f>HARMEAN($B$2:B274)</f>
        <v>189.49317500876583</v>
      </c>
      <c r="I274">
        <f>MEDIAN($B$2:B274)</f>
        <v>187.86</v>
      </c>
      <c r="J274">
        <f>_xlfn.MODE.SNGL($B$2:B274)</f>
        <v>203.32</v>
      </c>
      <c r="L274">
        <f t="shared" si="16"/>
        <v>222.71</v>
      </c>
      <c r="M274">
        <f t="shared" si="17"/>
        <v>201.51499999999999</v>
      </c>
      <c r="N274">
        <f t="shared" si="14"/>
        <v>232.74043478260873</v>
      </c>
      <c r="O274">
        <f t="shared" si="15"/>
        <v>219.59163265306123</v>
      </c>
    </row>
    <row r="275" spans="1:15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f>AVERAGE($B$2:B275)</f>
        <v>203.98375912408758</v>
      </c>
      <c r="G275">
        <f>GEOMEAN($B$2:B275)</f>
        <v>196.40283896181504</v>
      </c>
      <c r="H275">
        <f>HARMEAN($B$2:B275)</f>
        <v>189.63690591086711</v>
      </c>
      <c r="I275">
        <f>MEDIAN($B$2:B275)</f>
        <v>187.88</v>
      </c>
      <c r="J275">
        <f>_xlfn.MODE.SNGL($B$2:B275)</f>
        <v>203.32</v>
      </c>
      <c r="L275">
        <f t="shared" si="16"/>
        <v>222.71</v>
      </c>
      <c r="M275">
        <f t="shared" si="17"/>
        <v>201.51499999999999</v>
      </c>
      <c r="N275">
        <f t="shared" si="14"/>
        <v>234.21956521739122</v>
      </c>
      <c r="O275">
        <f t="shared" si="15"/>
        <v>220.23367346938772</v>
      </c>
    </row>
    <row r="276" spans="1:15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f>AVERAGE($B$2:B276)</f>
        <v>204.14152727272727</v>
      </c>
      <c r="G276">
        <f>GEOMEAN($B$2:B276)</f>
        <v>196.56768461426068</v>
      </c>
      <c r="H276">
        <f>HARMEAN($B$2:B276)</f>
        <v>189.79798408780886</v>
      </c>
      <c r="I276">
        <f>MEDIAN($B$2:B276)</f>
        <v>187.9</v>
      </c>
      <c r="J276">
        <f>_xlfn.MODE.SNGL($B$2:B276)</f>
        <v>203.32</v>
      </c>
      <c r="L276">
        <f t="shared" si="16"/>
        <v>222.71</v>
      </c>
      <c r="M276">
        <f t="shared" si="17"/>
        <v>201.51499999999999</v>
      </c>
      <c r="N276">
        <f t="shared" si="14"/>
        <v>235.34304347826088</v>
      </c>
      <c r="O276">
        <f t="shared" si="15"/>
        <v>220.8955102040816</v>
      </c>
    </row>
    <row r="277" spans="1:15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f>AVERAGE($B$2:B277)</f>
        <v>204.2895652173913</v>
      </c>
      <c r="G277">
        <f>GEOMEAN($B$2:B277)</f>
        <v>196.72461064534622</v>
      </c>
      <c r="H277">
        <f>HARMEAN($B$2:B277)</f>
        <v>189.95305346787543</v>
      </c>
      <c r="I277">
        <f>MEDIAN($B$2:B277)</f>
        <v>188.19</v>
      </c>
      <c r="J277">
        <f>_xlfn.MODE.SNGL($B$2:B277)</f>
        <v>203.32</v>
      </c>
      <c r="L277">
        <f t="shared" si="16"/>
        <v>222.71</v>
      </c>
      <c r="M277">
        <f t="shared" si="17"/>
        <v>201.51499999999999</v>
      </c>
      <c r="N277">
        <f t="shared" si="14"/>
        <v>236.67782608695649</v>
      </c>
      <c r="O277">
        <f t="shared" si="15"/>
        <v>221.69122448979593</v>
      </c>
    </row>
    <row r="278" spans="1:15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f>AVERAGE($B$2:B278)</f>
        <v>204.45722021660652</v>
      </c>
      <c r="G278">
        <f>GEOMEAN($B$2:B278)</f>
        <v>196.89695991916335</v>
      </c>
      <c r="H278">
        <f>HARMEAN($B$2:B278)</f>
        <v>190.11942510867053</v>
      </c>
      <c r="I278">
        <f>MEDIAN($B$2:B278)</f>
        <v>188.48</v>
      </c>
      <c r="J278">
        <f>_xlfn.MODE.SNGL($B$2:B278)</f>
        <v>203.32</v>
      </c>
      <c r="L278">
        <f t="shared" si="16"/>
        <v>222.71</v>
      </c>
      <c r="M278">
        <f t="shared" si="17"/>
        <v>201.51499999999999</v>
      </c>
      <c r="N278">
        <f t="shared" si="14"/>
        <v>237.97782608695647</v>
      </c>
      <c r="O278">
        <f t="shared" si="15"/>
        <v>222.46244897959187</v>
      </c>
    </row>
    <row r="279" spans="1:15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f>AVERAGE($B$2:B279)</f>
        <v>204.62787769784174</v>
      </c>
      <c r="G279">
        <f>GEOMEAN($B$2:B279)</f>
        <v>197.07151886438132</v>
      </c>
      <c r="H279">
        <f>HARMEAN($B$2:B279)</f>
        <v>190.28730117661476</v>
      </c>
      <c r="I279">
        <f>MEDIAN($B$2:B279)</f>
        <v>188.58499999999998</v>
      </c>
      <c r="J279">
        <f>_xlfn.MODE.SNGL($B$2:B279)</f>
        <v>203.32</v>
      </c>
      <c r="L279">
        <f t="shared" si="16"/>
        <v>222.71</v>
      </c>
      <c r="M279">
        <f t="shared" si="17"/>
        <v>201.51499999999999</v>
      </c>
      <c r="N279">
        <f t="shared" si="14"/>
        <v>239.37434782608693</v>
      </c>
      <c r="O279">
        <f t="shared" si="15"/>
        <v>223.29489795918371</v>
      </c>
    </row>
    <row r="280" spans="1:15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f>AVERAGE($B$2:B280)</f>
        <v>204.80706093189966</v>
      </c>
      <c r="G280">
        <f>GEOMEAN($B$2:B280)</f>
        <v>197.25257264157142</v>
      </c>
      <c r="H280">
        <f>HARMEAN($B$2:B280)</f>
        <v>190.45978101416242</v>
      </c>
      <c r="I280">
        <f>MEDIAN($B$2:B280)</f>
        <v>188.69</v>
      </c>
      <c r="J280">
        <f>_xlfn.MODE.SNGL($B$2:B280)</f>
        <v>203.32</v>
      </c>
      <c r="L280">
        <f t="shared" si="16"/>
        <v>222.71</v>
      </c>
      <c r="M280">
        <f t="shared" si="17"/>
        <v>201.51499999999999</v>
      </c>
      <c r="N280">
        <f t="shared" si="14"/>
        <v>241.05956521739125</v>
      </c>
      <c r="O280">
        <f t="shared" si="15"/>
        <v>224.26653061224494</v>
      </c>
    </row>
    <row r="281" spans="1:15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f>AVERAGE($B$2:B281)</f>
        <v>204.97910714285717</v>
      </c>
      <c r="G281">
        <f>GEOMEAN($B$2:B281)</f>
        <v>197.42794146831511</v>
      </c>
      <c r="H281">
        <f>HARMEAN($B$2:B281)</f>
        <v>190.62803410075338</v>
      </c>
      <c r="I281">
        <f>MEDIAN($B$2:B281)</f>
        <v>189.80500000000001</v>
      </c>
      <c r="J281">
        <f>_xlfn.MODE.SNGL($B$2:B281)</f>
        <v>203.32</v>
      </c>
      <c r="L281">
        <f t="shared" si="16"/>
        <v>222.71</v>
      </c>
      <c r="M281">
        <f t="shared" si="17"/>
        <v>201.51499999999999</v>
      </c>
      <c r="N281">
        <f t="shared" si="14"/>
        <v>242.59869565217386</v>
      </c>
      <c r="O281">
        <f t="shared" si="15"/>
        <v>225.16285714285718</v>
      </c>
    </row>
    <row r="282" spans="1:15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f>AVERAGE($B$2:B282)</f>
        <v>205.17282918149471</v>
      </c>
      <c r="G282">
        <f>GEOMEAN($B$2:B282)</f>
        <v>197.61988087243026</v>
      </c>
      <c r="H282">
        <f>HARMEAN($B$2:B282)</f>
        <v>190.8080875842717</v>
      </c>
      <c r="I282">
        <f>MEDIAN($B$2:B282)</f>
        <v>190.92</v>
      </c>
      <c r="J282">
        <f>_xlfn.MODE.SNGL($B$2:B282)</f>
        <v>203.32</v>
      </c>
      <c r="L282">
        <f t="shared" si="16"/>
        <v>222.71</v>
      </c>
      <c r="M282">
        <f t="shared" si="17"/>
        <v>201.51499999999999</v>
      </c>
      <c r="N282">
        <f t="shared" si="14"/>
        <v>244.45173913043476</v>
      </c>
      <c r="O282">
        <f t="shared" si="15"/>
        <v>226.01020408163265</v>
      </c>
    </row>
    <row r="283" spans="1:15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f>AVERAGE($B$2:B283)</f>
        <v>205.35019503546104</v>
      </c>
      <c r="G283">
        <f>GEOMEAN($B$2:B283)</f>
        <v>197.79912553936245</v>
      </c>
      <c r="H283">
        <f>HARMEAN($B$2:B283)</f>
        <v>190.97894609048339</v>
      </c>
      <c r="I283">
        <f>MEDIAN($B$2:B283)</f>
        <v>191.58499999999998</v>
      </c>
      <c r="J283">
        <f>_xlfn.MODE.SNGL($B$2:B283)</f>
        <v>203.32</v>
      </c>
      <c r="L283">
        <f t="shared" si="16"/>
        <v>222.71</v>
      </c>
      <c r="M283">
        <f t="shared" si="17"/>
        <v>201.51499999999999</v>
      </c>
      <c r="N283">
        <f t="shared" ref="N283:N301" si="18">AVERAGE(B259:B281)</f>
        <v>245.695652173913</v>
      </c>
      <c r="O283">
        <f t="shared" si="15"/>
        <v>227.07214285714289</v>
      </c>
    </row>
    <row r="284" spans="1:15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f>AVERAGE($B$2:B284)</f>
        <v>205.51697879858662</v>
      </c>
      <c r="G284">
        <f>GEOMEAN($B$2:B284)</f>
        <v>197.96998957975399</v>
      </c>
      <c r="H284">
        <f>HARMEAN($B$2:B284)</f>
        <v>191.14361157130716</v>
      </c>
      <c r="I284">
        <f>MEDIAN($B$2:B284)</f>
        <v>192.25</v>
      </c>
      <c r="J284">
        <f>_xlfn.MODE.SNGL($B$2:B284)</f>
        <v>203.32</v>
      </c>
      <c r="L284">
        <f t="shared" si="16"/>
        <v>222.71</v>
      </c>
      <c r="M284">
        <f t="shared" si="17"/>
        <v>201.51499999999999</v>
      </c>
      <c r="N284">
        <f t="shared" si="18"/>
        <v>247.27499999999995</v>
      </c>
      <c r="O284">
        <f t="shared" si="15"/>
        <v>228.080306122449</v>
      </c>
    </row>
    <row r="285" spans="1:15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f>AVERAGE($B$2:B285)</f>
        <v>205.69072183098598</v>
      </c>
      <c r="G285">
        <f>GEOMEAN($B$2:B285)</f>
        <v>198.14614891692298</v>
      </c>
      <c r="H285">
        <f>HARMEAN($B$2:B285)</f>
        <v>191.31202371271422</v>
      </c>
      <c r="I285">
        <f>MEDIAN($B$2:B285)</f>
        <v>192.35500000000002</v>
      </c>
      <c r="J285">
        <f>_xlfn.MODE.SNGL($B$2:B285)</f>
        <v>203.32</v>
      </c>
      <c r="L285">
        <f t="shared" si="16"/>
        <v>222.71</v>
      </c>
      <c r="M285">
        <f t="shared" si="17"/>
        <v>201.51499999999999</v>
      </c>
      <c r="N285">
        <f t="shared" si="18"/>
        <v>248.43630434782605</v>
      </c>
      <c r="O285">
        <f t="shared" si="15"/>
        <v>229.0841836734694</v>
      </c>
    </row>
    <row r="286" spans="1:15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f>AVERAGE($B$2:B286)</f>
        <v>205.85415789473689</v>
      </c>
      <c r="G286">
        <f>GEOMEAN($B$2:B286)</f>
        <v>198.31411942546853</v>
      </c>
      <c r="H286">
        <f>HARMEAN($B$2:B286)</f>
        <v>191.47436564572607</v>
      </c>
      <c r="I286">
        <f>MEDIAN($B$2:B286)</f>
        <v>192.46</v>
      </c>
      <c r="J286">
        <f>_xlfn.MODE.SNGL($B$2:B286)</f>
        <v>203.32</v>
      </c>
      <c r="L286">
        <f t="shared" si="16"/>
        <v>222.71</v>
      </c>
      <c r="M286">
        <f t="shared" si="17"/>
        <v>201.51499999999999</v>
      </c>
      <c r="N286">
        <f t="shared" si="18"/>
        <v>249.64717391304342</v>
      </c>
      <c r="O286">
        <f t="shared" si="15"/>
        <v>230.16295918367348</v>
      </c>
    </row>
    <row r="287" spans="1:15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f>AVERAGE($B$2:B287)</f>
        <v>206.00701048951052</v>
      </c>
      <c r="G287">
        <f>GEOMEAN($B$2:B287)</f>
        <v>198.4735886753698</v>
      </c>
      <c r="H287">
        <f>HARMEAN($B$2:B287)</f>
        <v>191.63033861971178</v>
      </c>
      <c r="I287">
        <f>MEDIAN($B$2:B287)</f>
        <v>193.26499999999999</v>
      </c>
      <c r="J287">
        <f>_xlfn.MODE.SNGL($B$2:B287)</f>
        <v>203.32</v>
      </c>
      <c r="L287">
        <f t="shared" si="16"/>
        <v>222.71</v>
      </c>
      <c r="M287">
        <f t="shared" si="17"/>
        <v>201.51499999999999</v>
      </c>
      <c r="N287">
        <f t="shared" si="18"/>
        <v>251.02673913043472</v>
      </c>
      <c r="O287">
        <f t="shared" si="15"/>
        <v>231.3507142857143</v>
      </c>
    </row>
    <row r="288" spans="1:15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f>AVERAGE($B$2:B288)</f>
        <v>206.17141114982584</v>
      </c>
      <c r="G288">
        <f>GEOMEAN($B$2:B288)</f>
        <v>198.64204052016737</v>
      </c>
      <c r="H288">
        <f>HARMEAN($B$2:B288)</f>
        <v>191.79281869760007</v>
      </c>
      <c r="I288">
        <f>MEDIAN($B$2:B288)</f>
        <v>194.07</v>
      </c>
      <c r="J288">
        <f>_xlfn.MODE.SNGL($B$2:B288)</f>
        <v>203.32</v>
      </c>
      <c r="L288">
        <f t="shared" si="16"/>
        <v>222.71</v>
      </c>
      <c r="M288">
        <f t="shared" si="17"/>
        <v>201.51499999999999</v>
      </c>
      <c r="N288">
        <f t="shared" si="18"/>
        <v>252.26021739130434</v>
      </c>
      <c r="O288">
        <f t="shared" si="15"/>
        <v>232.4190816326531</v>
      </c>
    </row>
    <row r="289" spans="1:15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f>AVERAGE($B$2:B289)</f>
        <v>206.33185763888892</v>
      </c>
      <c r="G289">
        <f>GEOMEAN($B$2:B289)</f>
        <v>198.80725209089164</v>
      </c>
      <c r="H289">
        <f>HARMEAN($B$2:B289)</f>
        <v>191.952821586803</v>
      </c>
      <c r="I289">
        <f>MEDIAN($B$2:B289)</f>
        <v>194.13499999999999</v>
      </c>
      <c r="J289">
        <f>_xlfn.MODE.SNGL($B$2:B289)</f>
        <v>203.32</v>
      </c>
      <c r="L289">
        <f t="shared" si="16"/>
        <v>222.71</v>
      </c>
      <c r="M289">
        <f t="shared" si="17"/>
        <v>201.51499999999999</v>
      </c>
      <c r="N289">
        <f t="shared" si="18"/>
        <v>253.08456521739129</v>
      </c>
      <c r="O289">
        <f t="shared" si="15"/>
        <v>233.62295918367346</v>
      </c>
    </row>
    <row r="290" spans="1:15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f>AVERAGE($B$2:B290)</f>
        <v>206.48714532871975</v>
      </c>
      <c r="G290">
        <f>GEOMEAN($B$2:B290)</f>
        <v>198.96825720426767</v>
      </c>
      <c r="H290">
        <f>HARMEAN($B$2:B290)</f>
        <v>192.10962493292669</v>
      </c>
      <c r="I290">
        <f>MEDIAN($B$2:B290)</f>
        <v>194.2</v>
      </c>
      <c r="J290">
        <f>_xlfn.MODE.SNGL($B$2:B290)</f>
        <v>203.32</v>
      </c>
      <c r="L290">
        <f t="shared" si="16"/>
        <v>222.71</v>
      </c>
      <c r="M290">
        <f t="shared" si="17"/>
        <v>201.51499999999999</v>
      </c>
      <c r="N290">
        <f t="shared" si="18"/>
        <v>253.42760869565214</v>
      </c>
      <c r="O290">
        <f t="shared" si="15"/>
        <v>234.7801020408163</v>
      </c>
    </row>
    <row r="291" spans="1:15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f>AVERAGE($B$2:B291)</f>
        <v>206.63094827586212</v>
      </c>
      <c r="G291">
        <f>GEOMEAN($B$2:B291)</f>
        <v>199.11997636582979</v>
      </c>
      <c r="H291">
        <f>HARMEAN($B$2:B291)</f>
        <v>192.25942647188566</v>
      </c>
      <c r="I291">
        <f>MEDIAN($B$2:B291)</f>
        <v>194.94</v>
      </c>
      <c r="J291">
        <f>_xlfn.MODE.SNGL($B$2:B291)</f>
        <v>203.32</v>
      </c>
      <c r="L291">
        <f t="shared" si="16"/>
        <v>222.71</v>
      </c>
      <c r="M291">
        <f t="shared" si="17"/>
        <v>201.51499999999999</v>
      </c>
      <c r="N291">
        <f t="shared" si="18"/>
        <v>253.44152173913042</v>
      </c>
      <c r="O291">
        <f t="shared" si="15"/>
        <v>235.80418367346937</v>
      </c>
    </row>
    <row r="292" spans="1:15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f>AVERAGE($B$2:B292)</f>
        <v>206.75974226804129</v>
      </c>
      <c r="G292">
        <f>GEOMEAN($B$2:B292)</f>
        <v>199.25941695385009</v>
      </c>
      <c r="H292">
        <f>HARMEAN($B$2:B292)</f>
        <v>192.39986289614279</v>
      </c>
      <c r="I292">
        <f>MEDIAN($B$2:B292)</f>
        <v>195.68</v>
      </c>
      <c r="J292">
        <f>_xlfn.MODE.SNGL($B$2:B292)</f>
        <v>203.32</v>
      </c>
      <c r="L292">
        <f t="shared" si="16"/>
        <v>222.71</v>
      </c>
      <c r="M292">
        <f t="shared" si="17"/>
        <v>201.51499999999999</v>
      </c>
      <c r="N292">
        <f t="shared" si="18"/>
        <v>252.66369565217389</v>
      </c>
      <c r="O292">
        <f t="shared" si="15"/>
        <v>236.63642857142852</v>
      </c>
    </row>
    <row r="293" spans="1:15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f>AVERAGE($B$2:B293)</f>
        <v>206.85333904109592</v>
      </c>
      <c r="G293">
        <f>GEOMEAN($B$2:B293)</f>
        <v>199.36937985019932</v>
      </c>
      <c r="H293">
        <f>HARMEAN($B$2:B293)</f>
        <v>192.51728161323436</v>
      </c>
      <c r="I293">
        <f>MEDIAN($B$2:B293)</f>
        <v>196.45</v>
      </c>
      <c r="J293">
        <f>_xlfn.MODE.SNGL($B$2:B293)</f>
        <v>203.32</v>
      </c>
      <c r="L293">
        <f t="shared" si="16"/>
        <v>222.71</v>
      </c>
      <c r="M293">
        <f t="shared" si="17"/>
        <v>201.51499999999999</v>
      </c>
      <c r="N293">
        <f t="shared" si="18"/>
        <v>251.90804347826085</v>
      </c>
      <c r="O293">
        <f t="shared" si="15"/>
        <v>237.31928571428568</v>
      </c>
    </row>
    <row r="294" spans="1:15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f>AVERAGE($B$2:B294)</f>
        <v>206.95254266211606</v>
      </c>
      <c r="G294">
        <f>GEOMEAN($B$2:B294)</f>
        <v>199.483953856867</v>
      </c>
      <c r="H294">
        <f>HARMEAN($B$2:B294)</f>
        <v>192.63823751043194</v>
      </c>
      <c r="I294">
        <f>MEDIAN($B$2:B294)</f>
        <v>197.22</v>
      </c>
      <c r="J294">
        <f>_xlfn.MODE.SNGL($B$2:B294)</f>
        <v>203.32</v>
      </c>
      <c r="L294">
        <f t="shared" si="16"/>
        <v>222.71</v>
      </c>
      <c r="M294">
        <f t="shared" si="17"/>
        <v>201.51499999999999</v>
      </c>
      <c r="N294">
        <f t="shared" si="18"/>
        <v>251.42195652173908</v>
      </c>
      <c r="O294">
        <f t="shared" si="15"/>
        <v>237.8533673469388</v>
      </c>
    </row>
    <row r="295" spans="1:15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f>AVERAGE($B$2:B295)</f>
        <v>207.04566326530616</v>
      </c>
      <c r="G295">
        <f>GEOMEAN($B$2:B295)</f>
        <v>199.59322266259665</v>
      </c>
      <c r="H295">
        <f>HARMEAN($B$2:B295)</f>
        <v>192.75488635149696</v>
      </c>
      <c r="I295">
        <f>MEDIAN($B$2:B295)</f>
        <v>197.49</v>
      </c>
      <c r="J295">
        <f>_xlfn.MODE.SNGL($B$2:B295)</f>
        <v>203.32</v>
      </c>
      <c r="L295">
        <f t="shared" si="16"/>
        <v>222.71</v>
      </c>
      <c r="M295">
        <f t="shared" si="17"/>
        <v>201.51499999999999</v>
      </c>
      <c r="N295">
        <f t="shared" si="18"/>
        <v>250.1423913043478</v>
      </c>
      <c r="O295">
        <f t="shared" si="15"/>
        <v>238.34275510204083</v>
      </c>
    </row>
    <row r="296" spans="1:15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f>AVERAGE($B$2:B296)</f>
        <v>207.15201694915257</v>
      </c>
      <c r="G296">
        <f>GEOMEAN($B$2:B296)</f>
        <v>199.71352391109744</v>
      </c>
      <c r="H296">
        <f>HARMEAN($B$2:B296)</f>
        <v>192.8801160404453</v>
      </c>
      <c r="I296">
        <f>MEDIAN($B$2:B296)</f>
        <v>197.76</v>
      </c>
      <c r="J296">
        <f>_xlfn.MODE.SNGL($B$2:B296)</f>
        <v>203.32</v>
      </c>
      <c r="L296">
        <f t="shared" si="16"/>
        <v>222.71</v>
      </c>
      <c r="M296">
        <f t="shared" si="17"/>
        <v>201.51499999999999</v>
      </c>
      <c r="N296">
        <f t="shared" si="18"/>
        <v>249.26239130434783</v>
      </c>
      <c r="O296">
        <f t="shared" si="15"/>
        <v>238.7341836734694</v>
      </c>
    </row>
    <row r="297" spans="1:15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f>AVERAGE($B$2:B297)</f>
        <v>207.26768581081083</v>
      </c>
      <c r="G297">
        <f>GEOMEAN($B$2:B297)</f>
        <v>199.84144218741309</v>
      </c>
      <c r="H297">
        <f>HARMEAN($B$2:B297)</f>
        <v>193.0111553693919</v>
      </c>
      <c r="I297">
        <f>MEDIAN($B$2:B297)</f>
        <v>198.70499999999998</v>
      </c>
      <c r="J297">
        <f>_xlfn.MODE.SNGL($B$2:B297)</f>
        <v>203.32</v>
      </c>
      <c r="L297">
        <f t="shared" si="16"/>
        <v>222.71</v>
      </c>
      <c r="M297">
        <f t="shared" si="17"/>
        <v>201.51499999999999</v>
      </c>
      <c r="N297">
        <f t="shared" si="18"/>
        <v>248.32804347826087</v>
      </c>
      <c r="O297">
        <f t="shared" si="15"/>
        <v>239.2754081632653</v>
      </c>
    </row>
    <row r="298" spans="1:15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f>AVERAGE($B$2:B298)</f>
        <v>207.38523569023573</v>
      </c>
      <c r="G298">
        <f>GEOMEAN($B$2:B298)</f>
        <v>199.97078008273772</v>
      </c>
      <c r="H298">
        <f>HARMEAN($B$2:B298)</f>
        <v>193.14318599168115</v>
      </c>
      <c r="I298">
        <f>MEDIAN($B$2:B298)</f>
        <v>199.65</v>
      </c>
      <c r="J298">
        <f>_xlfn.MODE.SNGL($B$2:B298)</f>
        <v>203.32</v>
      </c>
      <c r="L298">
        <f t="shared" si="16"/>
        <v>222.71</v>
      </c>
      <c r="M298">
        <f t="shared" si="17"/>
        <v>201.51499999999999</v>
      </c>
      <c r="N298">
        <f t="shared" si="18"/>
        <v>247.77282608695651</v>
      </c>
      <c r="O298">
        <f t="shared" si="15"/>
        <v>239.9052040816326</v>
      </c>
    </row>
    <row r="299" spans="1:15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f>AVERAGE($B$2:B299)</f>
        <v>207.4795469798658</v>
      </c>
      <c r="G299">
        <f>GEOMEAN($B$2:B299)</f>
        <v>200.08052381389729</v>
      </c>
      <c r="H299">
        <f>HARMEAN($B$2:B299)</f>
        <v>193.2598061286655</v>
      </c>
      <c r="I299">
        <f>MEDIAN($B$2:B299)</f>
        <v>200.34</v>
      </c>
      <c r="J299">
        <f>_xlfn.MODE.SNGL($B$2:B299)</f>
        <v>203.32</v>
      </c>
      <c r="L299">
        <f t="shared" si="16"/>
        <v>222.71</v>
      </c>
      <c r="M299">
        <f t="shared" si="17"/>
        <v>201.51499999999999</v>
      </c>
      <c r="N299">
        <f t="shared" si="18"/>
        <v>247.77586956521745</v>
      </c>
      <c r="O299">
        <f t="shared" si="15"/>
        <v>240.54214285714284</v>
      </c>
    </row>
    <row r="300" spans="1:15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f>AVERAGE($B$2:B300)</f>
        <v>207.57446488294318</v>
      </c>
      <c r="G300">
        <f>GEOMEAN($B$2:B300)</f>
        <v>200.19064423551916</v>
      </c>
      <c r="H300">
        <f>HARMEAN($B$2:B300)</f>
        <v>193.37661882680828</v>
      </c>
      <c r="I300">
        <f>MEDIAN($B$2:B300)</f>
        <v>201.03</v>
      </c>
      <c r="J300">
        <f>_xlfn.MODE.SNGL($B$2:B300)</f>
        <v>203.32</v>
      </c>
      <c r="L300">
        <f t="shared" si="16"/>
        <v>222.71</v>
      </c>
      <c r="M300">
        <f t="shared" si="17"/>
        <v>201.51499999999999</v>
      </c>
      <c r="N300">
        <f t="shared" si="18"/>
        <v>247.90717391304355</v>
      </c>
      <c r="O300">
        <f t="shared" si="15"/>
        <v>240.91602040816321</v>
      </c>
    </row>
    <row r="301" spans="1:15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f>AVERAGE($B$2:B301)</f>
        <v>207.66378333333336</v>
      </c>
      <c r="G301">
        <f>GEOMEAN($B$2:B301)</f>
        <v>200.29585933275789</v>
      </c>
      <c r="H301">
        <f>HARMEAN($B$2:B301)</f>
        <v>193.489428855254</v>
      </c>
      <c r="I301">
        <f>MEDIAN($B$2:B301)</f>
        <v>201.51499999999999</v>
      </c>
      <c r="J301">
        <f>_xlfn.MODE.SNGL($B$2:B301)</f>
        <v>203.32</v>
      </c>
      <c r="L301">
        <f t="shared" si="16"/>
        <v>222.71</v>
      </c>
      <c r="M301">
        <f t="shared" si="17"/>
        <v>201.51499999999999</v>
      </c>
      <c r="N301">
        <f t="shared" si="18"/>
        <v>247.39065217391308</v>
      </c>
      <c r="O301">
        <f t="shared" si="15"/>
        <v>241.33193877551017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704C-CE90-4F6C-80E4-15EF39AB49FF}">
  <dimension ref="A1:G334"/>
  <sheetViews>
    <sheetView workbookViewId="0">
      <pane ySplit="1" topLeftCell="A2" activePane="bottomLeft" state="frozen"/>
      <selection pane="bottomLeft" activeCell="A2" sqref="A2:C334"/>
    </sheetView>
  </sheetViews>
  <sheetFormatPr defaultRowHeight="15" x14ac:dyDescent="0.25"/>
  <cols>
    <col min="1" max="1" width="10.7109375" bestFit="1" customWidth="1"/>
    <col min="4" max="4" width="12" customWidth="1"/>
    <col min="7" max="7" width="8.42578125" customWidth="1"/>
  </cols>
  <sheetData>
    <row r="1" spans="1:7" s="2" customFormat="1" ht="28.5" customHeight="1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</row>
    <row r="2" spans="1:7" x14ac:dyDescent="0.25">
      <c r="A2" s="1">
        <v>43862</v>
      </c>
      <c r="B2">
        <v>333.22</v>
      </c>
      <c r="C2">
        <v>237719</v>
      </c>
      <c r="F2">
        <f>LN(B2)</f>
        <v>5.8088029325009227</v>
      </c>
      <c r="G2">
        <f>LN(C2)</f>
        <v>12.378844582842101</v>
      </c>
    </row>
    <row r="3" spans="1:7" x14ac:dyDescent="0.25">
      <c r="A3" s="1">
        <v>43891</v>
      </c>
      <c r="B3">
        <v>332.78</v>
      </c>
      <c r="C3">
        <v>174620</v>
      </c>
      <c r="D3">
        <f>(B3-B2)/B2</f>
        <v>-1.3204489526440625E-3</v>
      </c>
      <c r="E3" s="3">
        <f>LN(B3/B2)</f>
        <v>-1.3213215135616657E-3</v>
      </c>
      <c r="F3">
        <f t="shared" ref="F3:F66" si="0">LN(B3)</f>
        <v>5.8074816109873613</v>
      </c>
      <c r="G3">
        <f t="shared" ref="G3:G66" si="1">LN(C3)</f>
        <v>12.070367463364798</v>
      </c>
    </row>
    <row r="4" spans="1:7" x14ac:dyDescent="0.25">
      <c r="A4" s="1">
        <v>43983</v>
      </c>
      <c r="B4">
        <v>333.77</v>
      </c>
      <c r="C4">
        <v>246924</v>
      </c>
      <c r="D4">
        <f t="shared" ref="D4:D67" si="2">(B4-B3)/B3</f>
        <v>2.9749383977402764E-3</v>
      </c>
      <c r="E4">
        <f t="shared" ref="E4:E67" si="3">LN(B4/B3)</f>
        <v>2.9705220252943419E-3</v>
      </c>
      <c r="F4">
        <f t="shared" si="0"/>
        <v>5.8104521330126557</v>
      </c>
      <c r="G4">
        <f t="shared" si="1"/>
        <v>12.416835875955432</v>
      </c>
    </row>
    <row r="5" spans="1:7" x14ac:dyDescent="0.25">
      <c r="A5" s="1">
        <v>44013</v>
      </c>
      <c r="B5">
        <v>337.19</v>
      </c>
      <c r="C5">
        <v>484959</v>
      </c>
      <c r="D5">
        <f t="shared" si="2"/>
        <v>1.0246576984150811E-2</v>
      </c>
      <c r="E5">
        <f t="shared" si="3"/>
        <v>1.0194436684787294E-2</v>
      </c>
      <c r="F5">
        <f t="shared" si="0"/>
        <v>5.820646569697443</v>
      </c>
      <c r="G5">
        <f t="shared" si="1"/>
        <v>13.091819630263769</v>
      </c>
    </row>
    <row r="6" spans="1:7" x14ac:dyDescent="0.25">
      <c r="A6" s="1">
        <v>44044</v>
      </c>
      <c r="B6">
        <v>331.28</v>
      </c>
      <c r="C6">
        <v>429560</v>
      </c>
      <c r="D6">
        <f t="shared" si="2"/>
        <v>-1.7527210178237863E-2</v>
      </c>
      <c r="E6">
        <f t="shared" si="3"/>
        <v>-1.7682630460131011E-2</v>
      </c>
      <c r="F6">
        <f t="shared" si="0"/>
        <v>5.802963939237312</v>
      </c>
      <c r="G6">
        <f t="shared" si="1"/>
        <v>12.970516707972152</v>
      </c>
    </row>
    <row r="7" spans="1:7" x14ac:dyDescent="0.25">
      <c r="A7" s="1">
        <v>44075</v>
      </c>
      <c r="B7">
        <v>336.32</v>
      </c>
      <c r="C7">
        <v>398144</v>
      </c>
      <c r="D7">
        <f t="shared" si="2"/>
        <v>1.5213716493600643E-2</v>
      </c>
      <c r="E7">
        <f t="shared" si="3"/>
        <v>1.5099148451274504E-2</v>
      </c>
      <c r="F7">
        <f t="shared" si="0"/>
        <v>5.8180630876885866</v>
      </c>
      <c r="G7">
        <f t="shared" si="1"/>
        <v>12.894569027874692</v>
      </c>
    </row>
    <row r="8" spans="1:7" x14ac:dyDescent="0.25">
      <c r="A8" s="1">
        <v>44105</v>
      </c>
      <c r="B8">
        <v>329.66</v>
      </c>
      <c r="C8">
        <v>423046</v>
      </c>
      <c r="D8">
        <f t="shared" si="2"/>
        <v>-1.9802568981921884E-2</v>
      </c>
      <c r="E8">
        <f t="shared" si="3"/>
        <v>-2.000126738537631E-2</v>
      </c>
      <c r="F8">
        <f t="shared" si="0"/>
        <v>5.7980618203032099</v>
      </c>
      <c r="G8">
        <f t="shared" si="1"/>
        <v>12.955236199160801</v>
      </c>
    </row>
    <row r="9" spans="1:7" x14ac:dyDescent="0.25">
      <c r="A9" t="s">
        <v>53</v>
      </c>
      <c r="B9">
        <v>330.12</v>
      </c>
      <c r="C9">
        <v>241626</v>
      </c>
      <c r="D9">
        <f t="shared" si="2"/>
        <v>1.3953770551476657E-3</v>
      </c>
      <c r="E9">
        <f t="shared" si="3"/>
        <v>1.3944044212734295E-3</v>
      </c>
      <c r="F9">
        <f t="shared" si="0"/>
        <v>5.7994562247244836</v>
      </c>
      <c r="G9">
        <f t="shared" si="1"/>
        <v>12.395146355146661</v>
      </c>
    </row>
    <row r="10" spans="1:7" x14ac:dyDescent="0.25">
      <c r="A10" t="s">
        <v>54</v>
      </c>
      <c r="B10">
        <v>332.5</v>
      </c>
      <c r="C10">
        <v>326662</v>
      </c>
      <c r="D10">
        <f t="shared" si="2"/>
        <v>7.209499575911776E-3</v>
      </c>
      <c r="E10">
        <f t="shared" si="3"/>
        <v>7.1836353714253287E-3</v>
      </c>
      <c r="F10">
        <f t="shared" si="0"/>
        <v>5.8066398600959088</v>
      </c>
      <c r="G10">
        <f t="shared" si="1"/>
        <v>12.696681276162318</v>
      </c>
    </row>
    <row r="11" spans="1:7" x14ac:dyDescent="0.25">
      <c r="A11" t="s">
        <v>55</v>
      </c>
      <c r="B11">
        <v>329.8</v>
      </c>
      <c r="C11">
        <v>195431</v>
      </c>
      <c r="D11">
        <f t="shared" si="2"/>
        <v>-8.1203007518796649E-3</v>
      </c>
      <c r="E11">
        <f t="shared" si="3"/>
        <v>-8.1534499704102419E-3</v>
      </c>
      <c r="F11">
        <f t="shared" si="0"/>
        <v>5.7984864101254985</v>
      </c>
      <c r="G11">
        <f t="shared" si="1"/>
        <v>12.182962654932691</v>
      </c>
    </row>
    <row r="12" spans="1:7" x14ac:dyDescent="0.25">
      <c r="A12" t="s">
        <v>56</v>
      </c>
      <c r="B12">
        <v>332.06</v>
      </c>
      <c r="C12">
        <v>207272</v>
      </c>
      <c r="D12">
        <f t="shared" si="2"/>
        <v>6.8526379624014276E-3</v>
      </c>
      <c r="E12">
        <f t="shared" si="3"/>
        <v>6.8292653541417369E-3</v>
      </c>
      <c r="F12">
        <f t="shared" si="0"/>
        <v>5.8053156754796404</v>
      </c>
      <c r="G12">
        <f t="shared" si="1"/>
        <v>12.241787219354167</v>
      </c>
    </row>
    <row r="13" spans="1:7" x14ac:dyDescent="0.25">
      <c r="A13" t="s">
        <v>57</v>
      </c>
      <c r="B13">
        <v>324.11</v>
      </c>
      <c r="C13">
        <v>651916</v>
      </c>
      <c r="D13">
        <f t="shared" si="2"/>
        <v>-2.39414563633078E-2</v>
      </c>
      <c r="E13">
        <f t="shared" si="3"/>
        <v>-2.4232711133651049E-2</v>
      </c>
      <c r="F13">
        <f t="shared" si="0"/>
        <v>5.7810829643459893</v>
      </c>
      <c r="G13">
        <f t="shared" si="1"/>
        <v>13.387670998253103</v>
      </c>
    </row>
    <row r="14" spans="1:7" x14ac:dyDescent="0.25">
      <c r="A14" t="s">
        <v>58</v>
      </c>
      <c r="B14">
        <v>313.33999999999997</v>
      </c>
      <c r="C14">
        <v>868026</v>
      </c>
      <c r="D14">
        <f t="shared" si="2"/>
        <v>-3.3229459134244667E-2</v>
      </c>
      <c r="E14">
        <f t="shared" si="3"/>
        <v>-3.3794101380648332E-2</v>
      </c>
      <c r="F14">
        <f t="shared" si="0"/>
        <v>5.7472888629653411</v>
      </c>
      <c r="G14">
        <f t="shared" si="1"/>
        <v>13.673976947110928</v>
      </c>
    </row>
    <row r="15" spans="1:7" x14ac:dyDescent="0.25">
      <c r="A15" t="s">
        <v>59</v>
      </c>
      <c r="B15">
        <v>308.89</v>
      </c>
      <c r="C15">
        <v>796352</v>
      </c>
      <c r="D15">
        <f t="shared" si="2"/>
        <v>-1.4201825493074581E-2</v>
      </c>
      <c r="E15">
        <f t="shared" si="3"/>
        <v>-1.4303636501045087E-2</v>
      </c>
      <c r="F15">
        <f t="shared" si="0"/>
        <v>5.7329852264642955</v>
      </c>
      <c r="G15">
        <f t="shared" si="1"/>
        <v>13.587796578135302</v>
      </c>
    </row>
    <row r="16" spans="1:7" x14ac:dyDescent="0.25">
      <c r="A16" t="s">
        <v>60</v>
      </c>
      <c r="B16">
        <v>317.95999999999998</v>
      </c>
      <c r="C16">
        <v>438430</v>
      </c>
      <c r="D16">
        <f t="shared" si="2"/>
        <v>2.9363203729482968E-2</v>
      </c>
      <c r="E16">
        <f t="shared" si="3"/>
        <v>2.8940362240615875E-2</v>
      </c>
      <c r="F16">
        <f t="shared" si="0"/>
        <v>5.7619255887049121</v>
      </c>
      <c r="G16">
        <f t="shared" si="1"/>
        <v>12.990955442931607</v>
      </c>
    </row>
    <row r="17" spans="1:7" x14ac:dyDescent="0.25">
      <c r="A17" t="s">
        <v>61</v>
      </c>
      <c r="B17">
        <v>323.06</v>
      </c>
      <c r="C17">
        <v>1057048</v>
      </c>
      <c r="D17">
        <f t="shared" si="2"/>
        <v>1.6039753428104236E-2</v>
      </c>
      <c r="E17">
        <f t="shared" si="3"/>
        <v>1.5912475780700198E-2</v>
      </c>
      <c r="F17">
        <f t="shared" si="0"/>
        <v>5.7778380644856124</v>
      </c>
      <c r="G17">
        <f t="shared" si="1"/>
        <v>13.870990675363402</v>
      </c>
    </row>
    <row r="18" spans="1:7" x14ac:dyDescent="0.25">
      <c r="A18" t="s">
        <v>62</v>
      </c>
      <c r="B18">
        <v>316.60000000000002</v>
      </c>
      <c r="C18">
        <v>360748</v>
      </c>
      <c r="D18">
        <f t="shared" si="2"/>
        <v>-1.9996285519717636E-2</v>
      </c>
      <c r="E18">
        <f t="shared" si="3"/>
        <v>-2.0198917038700175E-2</v>
      </c>
      <c r="F18">
        <f t="shared" si="0"/>
        <v>5.7576391474469117</v>
      </c>
      <c r="G18">
        <f t="shared" si="1"/>
        <v>12.795934932615205</v>
      </c>
    </row>
    <row r="19" spans="1:7" x14ac:dyDescent="0.25">
      <c r="A19" t="s">
        <v>63</v>
      </c>
      <c r="B19">
        <v>316.55</v>
      </c>
      <c r="C19">
        <v>278400</v>
      </c>
      <c r="D19">
        <f t="shared" si="2"/>
        <v>-1.5792798483894936E-4</v>
      </c>
      <c r="E19">
        <f t="shared" si="3"/>
        <v>-1.5794045677626167E-4</v>
      </c>
      <c r="F19">
        <f t="shared" si="0"/>
        <v>5.7574812069901355</v>
      </c>
      <c r="G19">
        <f t="shared" si="1"/>
        <v>12.536814207442402</v>
      </c>
    </row>
    <row r="20" spans="1:7" x14ac:dyDescent="0.25">
      <c r="A20" t="s">
        <v>64</v>
      </c>
      <c r="B20">
        <v>321.83999999999997</v>
      </c>
      <c r="C20">
        <v>592295</v>
      </c>
      <c r="D20">
        <f t="shared" si="2"/>
        <v>1.6711419996840827E-2</v>
      </c>
      <c r="E20">
        <f t="shared" si="3"/>
        <v>1.6573320651397085E-2</v>
      </c>
      <c r="F20">
        <f t="shared" si="0"/>
        <v>5.7740545276415327</v>
      </c>
      <c r="G20">
        <f t="shared" si="1"/>
        <v>13.291760100561351</v>
      </c>
    </row>
    <row r="21" spans="1:7" x14ac:dyDescent="0.25">
      <c r="A21" t="s">
        <v>65</v>
      </c>
      <c r="B21">
        <v>323.20999999999998</v>
      </c>
      <c r="C21">
        <v>449458</v>
      </c>
      <c r="D21">
        <f t="shared" si="2"/>
        <v>4.2567735520755799E-3</v>
      </c>
      <c r="E21">
        <f t="shared" si="3"/>
        <v>4.2477391208166149E-3</v>
      </c>
      <c r="F21">
        <f t="shared" si="0"/>
        <v>5.7783022667623491</v>
      </c>
      <c r="G21">
        <f t="shared" si="1"/>
        <v>13.015797691375898</v>
      </c>
    </row>
    <row r="22" spans="1:7" x14ac:dyDescent="0.25">
      <c r="A22" t="s">
        <v>66</v>
      </c>
      <c r="B22">
        <v>318.16000000000003</v>
      </c>
      <c r="C22">
        <v>389884</v>
      </c>
      <c r="D22">
        <f t="shared" si="2"/>
        <v>-1.562451656817535E-2</v>
      </c>
      <c r="E22">
        <f t="shared" si="3"/>
        <v>-1.5747865862914052E-2</v>
      </c>
      <c r="F22">
        <f t="shared" si="0"/>
        <v>5.7625544008994352</v>
      </c>
      <c r="G22">
        <f t="shared" si="1"/>
        <v>12.873604537965564</v>
      </c>
    </row>
    <row r="23" spans="1:7" x14ac:dyDescent="0.25">
      <c r="A23" s="1">
        <v>43892</v>
      </c>
      <c r="B23">
        <v>316.14</v>
      </c>
      <c r="C23">
        <v>191145</v>
      </c>
      <c r="D23">
        <f t="shared" si="2"/>
        <v>-6.3490067890370839E-3</v>
      </c>
      <c r="E23">
        <f t="shared" si="3"/>
        <v>-6.3692474501858606E-3</v>
      </c>
      <c r="F23">
        <f t="shared" si="0"/>
        <v>5.7561851534492492</v>
      </c>
      <c r="G23">
        <f t="shared" si="1"/>
        <v>12.160787581314489</v>
      </c>
    </row>
    <row r="24" spans="1:7" x14ac:dyDescent="0.25">
      <c r="A24" s="1">
        <v>43923</v>
      </c>
      <c r="B24">
        <v>318.04000000000002</v>
      </c>
      <c r="C24">
        <v>193400</v>
      </c>
      <c r="D24">
        <f t="shared" si="2"/>
        <v>6.0099955715823185E-3</v>
      </c>
      <c r="E24">
        <f t="shared" si="3"/>
        <v>5.9920075840333145E-3</v>
      </c>
      <c r="F24">
        <f t="shared" si="0"/>
        <v>5.762177161033283</v>
      </c>
      <c r="G24">
        <f t="shared" si="1"/>
        <v>12.172515862001331</v>
      </c>
    </row>
    <row r="25" spans="1:7" x14ac:dyDescent="0.25">
      <c r="A25" s="1">
        <v>43953</v>
      </c>
      <c r="B25">
        <v>329.57</v>
      </c>
      <c r="C25">
        <v>381196</v>
      </c>
      <c r="D25">
        <f t="shared" si="2"/>
        <v>3.6253301471512928E-2</v>
      </c>
      <c r="E25">
        <f t="shared" si="3"/>
        <v>3.5611613442039579E-2</v>
      </c>
      <c r="F25">
        <f t="shared" si="0"/>
        <v>5.7977887744753227</v>
      </c>
      <c r="G25">
        <f t="shared" si="1"/>
        <v>12.851068957527698</v>
      </c>
    </row>
    <row r="26" spans="1:7" x14ac:dyDescent="0.25">
      <c r="A26" s="1">
        <v>43984</v>
      </c>
      <c r="B26">
        <v>341.43</v>
      </c>
      <c r="C26">
        <v>665539</v>
      </c>
      <c r="D26">
        <f t="shared" si="2"/>
        <v>3.5986285159450238E-2</v>
      </c>
      <c r="E26">
        <f t="shared" si="3"/>
        <v>3.5353905486585707E-2</v>
      </c>
      <c r="F26">
        <f t="shared" si="0"/>
        <v>5.8331426799619077</v>
      </c>
      <c r="G26">
        <f t="shared" si="1"/>
        <v>13.408352517654711</v>
      </c>
    </row>
    <row r="27" spans="1:7" x14ac:dyDescent="0.25">
      <c r="A27" s="1">
        <v>44014</v>
      </c>
      <c r="B27">
        <v>336.9</v>
      </c>
      <c r="C27">
        <v>334558</v>
      </c>
      <c r="D27">
        <f t="shared" si="2"/>
        <v>-1.3267726913276599E-2</v>
      </c>
      <c r="E27">
        <f t="shared" si="3"/>
        <v>-1.3356529549401032E-2</v>
      </c>
      <c r="F27">
        <f t="shared" si="0"/>
        <v>5.819786150412507</v>
      </c>
      <c r="G27">
        <f t="shared" si="1"/>
        <v>12.720565536643635</v>
      </c>
    </row>
    <row r="28" spans="1:7" x14ac:dyDescent="0.25">
      <c r="A28" s="1">
        <v>44106</v>
      </c>
      <c r="B28">
        <v>344.63</v>
      </c>
      <c r="C28">
        <v>286872</v>
      </c>
      <c r="D28">
        <f t="shared" si="2"/>
        <v>2.2944493915108395E-2</v>
      </c>
      <c r="E28">
        <f t="shared" si="3"/>
        <v>2.2685227349963821E-2</v>
      </c>
      <c r="F28">
        <f t="shared" si="0"/>
        <v>5.8424713777624708</v>
      </c>
      <c r="G28">
        <f t="shared" si="1"/>
        <v>12.566791402225926</v>
      </c>
    </row>
    <row r="29" spans="1:7" x14ac:dyDescent="0.25">
      <c r="A29" s="1">
        <v>44137</v>
      </c>
      <c r="B29">
        <v>344.47</v>
      </c>
      <c r="C29">
        <v>218020</v>
      </c>
      <c r="D29">
        <f t="shared" si="2"/>
        <v>-4.642660244319072E-4</v>
      </c>
      <c r="E29">
        <f t="shared" si="3"/>
        <v>-4.6437382927070887E-4</v>
      </c>
      <c r="F29">
        <f t="shared" si="0"/>
        <v>5.8420070039332002</v>
      </c>
      <c r="G29">
        <f t="shared" si="1"/>
        <v>12.292342080682349</v>
      </c>
    </row>
    <row r="30" spans="1:7" x14ac:dyDescent="0.25">
      <c r="A30" s="1">
        <v>44167</v>
      </c>
      <c r="B30">
        <v>347.67</v>
      </c>
      <c r="C30">
        <v>226872</v>
      </c>
      <c r="D30">
        <f t="shared" si="2"/>
        <v>9.2896333497836919E-3</v>
      </c>
      <c r="E30">
        <f t="shared" si="3"/>
        <v>9.2467500812090601E-3</v>
      </c>
      <c r="F30">
        <f t="shared" si="0"/>
        <v>5.8512537540144089</v>
      </c>
      <c r="G30">
        <f t="shared" si="1"/>
        <v>12.33214126077333</v>
      </c>
    </row>
    <row r="31" spans="1:7" x14ac:dyDescent="0.25">
      <c r="A31" t="s">
        <v>67</v>
      </c>
      <c r="B31">
        <v>342.83</v>
      </c>
      <c r="C31">
        <v>143247</v>
      </c>
      <c r="D31">
        <f t="shared" si="2"/>
        <v>-1.3921247159662989E-2</v>
      </c>
      <c r="E31">
        <f t="shared" si="3"/>
        <v>-1.4019056534198392E-2</v>
      </c>
      <c r="F31">
        <f t="shared" si="0"/>
        <v>5.837234697480211</v>
      </c>
      <c r="G31">
        <f t="shared" si="1"/>
        <v>11.872325691949314</v>
      </c>
    </row>
    <row r="32" spans="1:7" x14ac:dyDescent="0.25">
      <c r="A32" t="s">
        <v>68</v>
      </c>
      <c r="B32">
        <v>340.48</v>
      </c>
      <c r="C32">
        <v>207896</v>
      </c>
      <c r="D32">
        <f t="shared" si="2"/>
        <v>-6.8547093311552842E-3</v>
      </c>
      <c r="E32">
        <f t="shared" si="3"/>
        <v>-6.8783107669860896E-3</v>
      </c>
      <c r="F32">
        <f t="shared" si="0"/>
        <v>5.8303563867132251</v>
      </c>
      <c r="G32">
        <f t="shared" si="1"/>
        <v>12.244793233641772</v>
      </c>
    </row>
    <row r="33" spans="1:7" x14ac:dyDescent="0.25">
      <c r="A33" t="s">
        <v>69</v>
      </c>
      <c r="B33">
        <v>338.90499999999997</v>
      </c>
      <c r="C33">
        <v>120334</v>
      </c>
      <c r="D33">
        <f t="shared" si="2"/>
        <v>-4.6258223684211858E-3</v>
      </c>
      <c r="E33">
        <f t="shared" si="3"/>
        <v>-4.6365545944173246E-3</v>
      </c>
      <c r="F33">
        <f t="shared" si="0"/>
        <v>5.825719832118808</v>
      </c>
      <c r="G33">
        <f t="shared" si="1"/>
        <v>11.698026488797767</v>
      </c>
    </row>
    <row r="34" spans="1:7" x14ac:dyDescent="0.25">
      <c r="A34" t="s">
        <v>70</v>
      </c>
      <c r="B34">
        <v>338.49</v>
      </c>
      <c r="C34">
        <v>226897</v>
      </c>
      <c r="D34">
        <f t="shared" si="2"/>
        <v>-1.2245319484810305E-3</v>
      </c>
      <c r="E34">
        <f t="shared" si="3"/>
        <v>-1.2252823003432371E-3</v>
      </c>
      <c r="F34">
        <f t="shared" si="0"/>
        <v>5.8244945498184642</v>
      </c>
      <c r="G34">
        <f t="shared" si="1"/>
        <v>12.332251448996965</v>
      </c>
    </row>
    <row r="35" spans="1:7" x14ac:dyDescent="0.25">
      <c r="A35" t="s">
        <v>71</v>
      </c>
      <c r="B35">
        <v>336.29</v>
      </c>
      <c r="C35">
        <v>141048</v>
      </c>
      <c r="D35">
        <f t="shared" si="2"/>
        <v>-6.4994534550503373E-3</v>
      </c>
      <c r="E35">
        <f t="shared" si="3"/>
        <v>-6.5206668696823743E-3</v>
      </c>
      <c r="F35">
        <f t="shared" si="0"/>
        <v>5.8179738829487819</v>
      </c>
      <c r="G35">
        <f t="shared" si="1"/>
        <v>11.856855536960596</v>
      </c>
    </row>
    <row r="36" spans="1:7" x14ac:dyDescent="0.25">
      <c r="A36" t="s">
        <v>72</v>
      </c>
      <c r="B36">
        <v>330.36</v>
      </c>
      <c r="C36">
        <v>245977</v>
      </c>
      <c r="D36">
        <f t="shared" si="2"/>
        <v>-1.7633590056201513E-2</v>
      </c>
      <c r="E36">
        <f t="shared" si="3"/>
        <v>-1.7790914006265694E-2</v>
      </c>
      <c r="F36">
        <f t="shared" si="0"/>
        <v>5.8001829689425159</v>
      </c>
      <c r="G36">
        <f t="shared" si="1"/>
        <v>12.412993314608523</v>
      </c>
    </row>
    <row r="37" spans="1:7" x14ac:dyDescent="0.25">
      <c r="A37" t="s">
        <v>272</v>
      </c>
      <c r="B37">
        <v>318.05</v>
      </c>
      <c r="C37">
        <v>301818</v>
      </c>
      <c r="D37">
        <f t="shared" si="2"/>
        <v>-3.7262380433466524E-2</v>
      </c>
      <c r="E37">
        <f t="shared" si="3"/>
        <v>-3.7974365817703019E-2</v>
      </c>
      <c r="F37">
        <f t="shared" si="0"/>
        <v>5.7622086031248134</v>
      </c>
      <c r="G37">
        <f t="shared" si="1"/>
        <v>12.61757946568448</v>
      </c>
    </row>
    <row r="38" spans="1:7" x14ac:dyDescent="0.25">
      <c r="A38" t="s">
        <v>73</v>
      </c>
      <c r="B38">
        <v>305.49</v>
      </c>
      <c r="C38">
        <v>303917</v>
      </c>
      <c r="D38">
        <f t="shared" si="2"/>
        <v>-3.9490646124823149E-2</v>
      </c>
      <c r="E38">
        <f t="shared" si="3"/>
        <v>-4.0291558273129462E-2</v>
      </c>
      <c r="F38">
        <f t="shared" si="0"/>
        <v>5.7219170448516836</v>
      </c>
      <c r="G38">
        <f t="shared" si="1"/>
        <v>12.6245099167941</v>
      </c>
    </row>
    <row r="39" spans="1:7" x14ac:dyDescent="0.25">
      <c r="A39" t="s">
        <v>74</v>
      </c>
      <c r="B39">
        <v>288</v>
      </c>
      <c r="C39">
        <v>518162</v>
      </c>
      <c r="D39">
        <f t="shared" si="2"/>
        <v>-5.7252283217126609E-2</v>
      </c>
      <c r="E39">
        <f t="shared" si="3"/>
        <v>-5.8956564715737847E-2</v>
      </c>
      <c r="F39">
        <f t="shared" si="0"/>
        <v>5.6629604801359461</v>
      </c>
      <c r="G39">
        <f t="shared" si="1"/>
        <v>13.15804321366099</v>
      </c>
    </row>
    <row r="40" spans="1:7" x14ac:dyDescent="0.25">
      <c r="A40" t="s">
        <v>75</v>
      </c>
      <c r="B40">
        <v>275.01</v>
      </c>
      <c r="C40">
        <v>765401</v>
      </c>
      <c r="D40">
        <f t="shared" si="2"/>
        <v>-4.5104166666666695E-2</v>
      </c>
      <c r="E40">
        <f t="shared" si="3"/>
        <v>-4.6153019494152056E-2</v>
      </c>
      <c r="F40">
        <f t="shared" si="0"/>
        <v>5.6168074606417937</v>
      </c>
      <c r="G40">
        <f t="shared" si="1"/>
        <v>13.548155158479288</v>
      </c>
    </row>
    <row r="41" spans="1:7" x14ac:dyDescent="0.25">
      <c r="A41" s="1">
        <v>43864</v>
      </c>
      <c r="B41">
        <v>289.05</v>
      </c>
      <c r="C41">
        <v>475004</v>
      </c>
      <c r="D41">
        <f t="shared" si="2"/>
        <v>5.10526889931276E-2</v>
      </c>
      <c r="E41">
        <f t="shared" si="3"/>
        <v>4.9792222886691169E-2</v>
      </c>
      <c r="F41">
        <f t="shared" si="0"/>
        <v>5.6665996835284851</v>
      </c>
      <c r="G41">
        <f t="shared" si="1"/>
        <v>13.071078504033952</v>
      </c>
    </row>
    <row r="42" spans="1:7" x14ac:dyDescent="0.25">
      <c r="A42" s="1">
        <v>43893</v>
      </c>
      <c r="B42">
        <v>281.05</v>
      </c>
      <c r="C42">
        <v>336638</v>
      </c>
      <c r="D42">
        <f t="shared" si="2"/>
        <v>-2.7676872513405983E-2</v>
      </c>
      <c r="E42">
        <f t="shared" si="3"/>
        <v>-2.8067094080401124E-2</v>
      </c>
      <c r="F42">
        <f t="shared" si="0"/>
        <v>5.6385325894480838</v>
      </c>
      <c r="G42">
        <f t="shared" si="1"/>
        <v>12.726763448009141</v>
      </c>
    </row>
    <row r="43" spans="1:7" x14ac:dyDescent="0.25">
      <c r="A43" s="1">
        <v>43924</v>
      </c>
      <c r="B43">
        <v>282.95999999999998</v>
      </c>
      <c r="C43">
        <v>344554</v>
      </c>
      <c r="D43">
        <f t="shared" si="2"/>
        <v>6.7959437822450383E-3</v>
      </c>
      <c r="E43">
        <f t="shared" si="3"/>
        <v>6.7729554491411702E-3</v>
      </c>
      <c r="F43">
        <f t="shared" si="0"/>
        <v>5.6453055448972247</v>
      </c>
      <c r="G43">
        <f t="shared" si="1"/>
        <v>12.750006106063489</v>
      </c>
    </row>
    <row r="44" spans="1:7" x14ac:dyDescent="0.25">
      <c r="A44" s="1">
        <v>43954</v>
      </c>
      <c r="B44">
        <v>260.45</v>
      </c>
      <c r="C44">
        <v>687418</v>
      </c>
      <c r="D44">
        <f t="shared" si="2"/>
        <v>-7.9551880124399177E-2</v>
      </c>
      <c r="E44">
        <f t="shared" si="3"/>
        <v>-8.2894640706024592E-2</v>
      </c>
      <c r="F44">
        <f t="shared" si="0"/>
        <v>5.5624109041912009</v>
      </c>
      <c r="G44">
        <f t="shared" si="1"/>
        <v>13.440697828682033</v>
      </c>
    </row>
    <row r="45" spans="1:7" x14ac:dyDescent="0.25">
      <c r="A45" s="1">
        <v>43985</v>
      </c>
      <c r="B45">
        <v>262.06</v>
      </c>
      <c r="C45">
        <v>764184</v>
      </c>
      <c r="D45">
        <f t="shared" si="2"/>
        <v>6.1816087540795305E-3</v>
      </c>
      <c r="E45">
        <f t="shared" si="3"/>
        <v>6.1625809852387855E-3</v>
      </c>
      <c r="F45">
        <f t="shared" si="0"/>
        <v>5.5685734851764392</v>
      </c>
      <c r="G45">
        <f t="shared" si="1"/>
        <v>13.54656387684825</v>
      </c>
    </row>
    <row r="46" spans="1:7" x14ac:dyDescent="0.25">
      <c r="A46" s="1">
        <v>44077</v>
      </c>
      <c r="B46">
        <v>228.1</v>
      </c>
      <c r="C46">
        <v>462188</v>
      </c>
      <c r="D46">
        <f t="shared" si="2"/>
        <v>-0.12958864382202551</v>
      </c>
      <c r="E46">
        <f t="shared" si="3"/>
        <v>-0.13878935588609689</v>
      </c>
      <c r="F46">
        <f t="shared" si="0"/>
        <v>5.4297841292903426</v>
      </c>
      <c r="G46">
        <f t="shared" si="1"/>
        <v>13.043727013698707</v>
      </c>
    </row>
    <row r="47" spans="1:7" x14ac:dyDescent="0.25">
      <c r="A47" s="1">
        <v>44107</v>
      </c>
      <c r="B47">
        <v>231.01</v>
      </c>
      <c r="C47">
        <v>577963</v>
      </c>
      <c r="D47">
        <f t="shared" si="2"/>
        <v>1.2757562472599722E-2</v>
      </c>
      <c r="E47">
        <f t="shared" si="3"/>
        <v>1.2676870337754354E-2</v>
      </c>
      <c r="F47">
        <f t="shared" si="0"/>
        <v>5.4424609996280964</v>
      </c>
      <c r="G47">
        <f t="shared" si="1"/>
        <v>13.267265131764711</v>
      </c>
    </row>
    <row r="48" spans="1:7" x14ac:dyDescent="0.25">
      <c r="A48" s="1">
        <v>44138</v>
      </c>
      <c r="B48">
        <v>188.68</v>
      </c>
      <c r="C48">
        <v>1497985</v>
      </c>
      <c r="D48">
        <f t="shared" si="2"/>
        <v>-0.18323882083026702</v>
      </c>
      <c r="E48">
        <f t="shared" si="3"/>
        <v>-0.20240854121203566</v>
      </c>
      <c r="F48">
        <f t="shared" si="0"/>
        <v>5.240052458416061</v>
      </c>
      <c r="G48">
        <f t="shared" si="1"/>
        <v>14.219631429658033</v>
      </c>
    </row>
    <row r="49" spans="1:7" x14ac:dyDescent="0.25">
      <c r="A49" s="1">
        <v>44168</v>
      </c>
      <c r="B49">
        <v>155.065</v>
      </c>
      <c r="C49">
        <v>1432833</v>
      </c>
      <c r="D49">
        <f t="shared" si="2"/>
        <v>-0.17815878736485058</v>
      </c>
      <c r="E49">
        <f t="shared" si="3"/>
        <v>-0.1962080745627704</v>
      </c>
      <c r="F49">
        <f t="shared" si="0"/>
        <v>5.0438443838532905</v>
      </c>
      <c r="G49">
        <f t="shared" si="1"/>
        <v>14.175164161289207</v>
      </c>
    </row>
    <row r="50" spans="1:7" x14ac:dyDescent="0.25">
      <c r="A50" t="s">
        <v>76</v>
      </c>
      <c r="B50">
        <v>170.15</v>
      </c>
      <c r="C50">
        <v>1028247</v>
      </c>
      <c r="D50">
        <f t="shared" si="2"/>
        <v>9.7281785057879003E-2</v>
      </c>
      <c r="E50">
        <f t="shared" si="3"/>
        <v>9.283601709362431E-2</v>
      </c>
      <c r="F50">
        <f t="shared" si="0"/>
        <v>5.1366804009469149</v>
      </c>
      <c r="G50">
        <f t="shared" si="1"/>
        <v>13.843365968510005</v>
      </c>
    </row>
    <row r="51" spans="1:7" x14ac:dyDescent="0.25">
      <c r="A51" t="s">
        <v>77</v>
      </c>
      <c r="B51">
        <v>129.61000000000001</v>
      </c>
      <c r="C51">
        <v>1229959</v>
      </c>
      <c r="D51">
        <f t="shared" si="2"/>
        <v>-0.23826035850719948</v>
      </c>
      <c r="E51">
        <f t="shared" si="3"/>
        <v>-0.27215045951163103</v>
      </c>
      <c r="F51">
        <f t="shared" si="0"/>
        <v>4.8645299414352836</v>
      </c>
      <c r="G51">
        <f t="shared" si="1"/>
        <v>14.022491393459699</v>
      </c>
    </row>
    <row r="52" spans="1:7" x14ac:dyDescent="0.25">
      <c r="A52" t="s">
        <v>78</v>
      </c>
      <c r="B52">
        <v>124.75</v>
      </c>
      <c r="C52">
        <v>2564785</v>
      </c>
      <c r="D52">
        <f t="shared" si="2"/>
        <v>-3.7497106704729673E-2</v>
      </c>
      <c r="E52">
        <f t="shared" si="3"/>
        <v>-3.8218206803655806E-2</v>
      </c>
      <c r="F52">
        <f t="shared" si="0"/>
        <v>4.826311734631628</v>
      </c>
      <c r="G52">
        <f t="shared" si="1"/>
        <v>14.757385212411091</v>
      </c>
    </row>
    <row r="53" spans="1:7" x14ac:dyDescent="0.25">
      <c r="A53" t="s">
        <v>79</v>
      </c>
      <c r="B53">
        <v>100.97</v>
      </c>
      <c r="C53">
        <v>2673522</v>
      </c>
      <c r="D53">
        <f t="shared" si="2"/>
        <v>-0.19062124248496995</v>
      </c>
      <c r="E53">
        <f t="shared" si="3"/>
        <v>-0.21148829161539834</v>
      </c>
      <c r="F53">
        <f t="shared" si="0"/>
        <v>4.6148234430162294</v>
      </c>
      <c r="G53">
        <f t="shared" si="1"/>
        <v>14.798907262250475</v>
      </c>
    </row>
    <row r="54" spans="1:7" x14ac:dyDescent="0.25">
      <c r="A54" t="s">
        <v>80</v>
      </c>
      <c r="B54">
        <v>97.75</v>
      </c>
      <c r="C54">
        <v>2066256</v>
      </c>
      <c r="D54">
        <f t="shared" si="2"/>
        <v>-3.1890660592255114E-2</v>
      </c>
      <c r="E54">
        <f t="shared" si="3"/>
        <v>-3.241024415075449E-2</v>
      </c>
      <c r="F54">
        <f t="shared" si="0"/>
        <v>4.582413198865475</v>
      </c>
      <c r="G54">
        <f t="shared" si="1"/>
        <v>14.541248831924408</v>
      </c>
    </row>
    <row r="55" spans="1:7" x14ac:dyDescent="0.25">
      <c r="A55" t="s">
        <v>81</v>
      </c>
      <c r="B55">
        <v>95</v>
      </c>
      <c r="C55">
        <v>1534153</v>
      </c>
      <c r="D55">
        <f t="shared" si="2"/>
        <v>-2.8132992327365727E-2</v>
      </c>
      <c r="E55">
        <f t="shared" si="3"/>
        <v>-2.853630726493436E-2</v>
      </c>
      <c r="F55">
        <f t="shared" si="0"/>
        <v>4.5538768916005408</v>
      </c>
      <c r="G55">
        <f t="shared" si="1"/>
        <v>14.243488995179518</v>
      </c>
    </row>
    <row r="56" spans="1:7" x14ac:dyDescent="0.25">
      <c r="A56" t="s">
        <v>82</v>
      </c>
      <c r="B56">
        <v>105.71</v>
      </c>
      <c r="C56">
        <v>1964573</v>
      </c>
      <c r="D56">
        <f t="shared" si="2"/>
        <v>0.11273684210526309</v>
      </c>
      <c r="E56">
        <f t="shared" si="3"/>
        <v>0.10682260418003071</v>
      </c>
      <c r="F56">
        <f t="shared" si="0"/>
        <v>4.6606994957805714</v>
      </c>
      <c r="G56">
        <f t="shared" si="1"/>
        <v>14.490785476872842</v>
      </c>
    </row>
    <row r="57" spans="1:7" x14ac:dyDescent="0.25">
      <c r="A57" t="s">
        <v>83</v>
      </c>
      <c r="B57">
        <v>127.63</v>
      </c>
      <c r="C57">
        <v>2237646</v>
      </c>
      <c r="D57">
        <f t="shared" si="2"/>
        <v>0.20735975782802007</v>
      </c>
      <c r="E57">
        <f t="shared" si="3"/>
        <v>0.18843595721402781</v>
      </c>
      <c r="F57">
        <f t="shared" si="0"/>
        <v>4.8491354529945996</v>
      </c>
      <c r="G57">
        <f t="shared" si="1"/>
        <v>14.620934978399015</v>
      </c>
    </row>
    <row r="58" spans="1:7" x14ac:dyDescent="0.25">
      <c r="A58" t="s">
        <v>84</v>
      </c>
      <c r="B58">
        <v>158.69</v>
      </c>
      <c r="C58">
        <v>3728550</v>
      </c>
      <c r="D58">
        <f t="shared" si="2"/>
        <v>0.24335971166653611</v>
      </c>
      <c r="E58">
        <f t="shared" si="3"/>
        <v>0.21781716058015149</v>
      </c>
      <c r="F58">
        <f t="shared" si="0"/>
        <v>5.0669526135747507</v>
      </c>
      <c r="G58">
        <f t="shared" si="1"/>
        <v>15.131529976094656</v>
      </c>
    </row>
    <row r="59" spans="1:7" x14ac:dyDescent="0.25">
      <c r="A59" t="s">
        <v>85</v>
      </c>
      <c r="B59">
        <v>180.27</v>
      </c>
      <c r="C59">
        <v>2978115</v>
      </c>
      <c r="D59">
        <f t="shared" si="2"/>
        <v>0.13598840506648191</v>
      </c>
      <c r="E59">
        <f t="shared" si="3"/>
        <v>0.1275031134391954</v>
      </c>
      <c r="F59">
        <f t="shared" si="0"/>
        <v>5.1944557270139464</v>
      </c>
      <c r="G59">
        <f t="shared" si="1"/>
        <v>14.906801108001648</v>
      </c>
    </row>
    <row r="60" spans="1:7" x14ac:dyDescent="0.25">
      <c r="A60" t="s">
        <v>86</v>
      </c>
      <c r="B60">
        <v>161.97</v>
      </c>
      <c r="C60">
        <v>1694567</v>
      </c>
      <c r="D60">
        <f t="shared" si="2"/>
        <v>-0.10151439507405564</v>
      </c>
      <c r="E60">
        <f t="shared" si="3"/>
        <v>-0.10704459411564107</v>
      </c>
      <c r="F60">
        <f t="shared" si="0"/>
        <v>5.0874111328983052</v>
      </c>
      <c r="G60">
        <f t="shared" si="1"/>
        <v>14.342937808934794</v>
      </c>
    </row>
    <row r="61" spans="1:7" x14ac:dyDescent="0.25">
      <c r="A61" t="s">
        <v>87</v>
      </c>
      <c r="B61">
        <v>152.36000000000001</v>
      </c>
      <c r="C61">
        <v>1611300</v>
      </c>
      <c r="D61">
        <f t="shared" si="2"/>
        <v>-5.933197505710925E-2</v>
      </c>
      <c r="E61">
        <f t="shared" si="3"/>
        <v>-6.1164991287901968E-2</v>
      </c>
      <c r="F61">
        <f t="shared" si="0"/>
        <v>5.026246141610403</v>
      </c>
      <c r="G61">
        <f t="shared" si="1"/>
        <v>14.292551864561661</v>
      </c>
    </row>
    <row r="62" spans="1:7" x14ac:dyDescent="0.25">
      <c r="A62" t="s">
        <v>88</v>
      </c>
      <c r="B62">
        <v>149.12</v>
      </c>
      <c r="C62">
        <v>940568</v>
      </c>
      <c r="D62">
        <f t="shared" si="2"/>
        <v>-2.126542399579948E-2</v>
      </c>
      <c r="E62">
        <f t="shared" si="3"/>
        <v>-2.1494790673122266E-2</v>
      </c>
      <c r="F62">
        <f t="shared" si="0"/>
        <v>5.0047513509372807</v>
      </c>
      <c r="G62">
        <f t="shared" si="1"/>
        <v>13.754239227076599</v>
      </c>
    </row>
    <row r="63" spans="1:7" x14ac:dyDescent="0.25">
      <c r="A63" s="1">
        <v>43834</v>
      </c>
      <c r="B63">
        <v>130.61000000000001</v>
      </c>
      <c r="C63">
        <v>1433508</v>
      </c>
      <c r="D63">
        <f t="shared" si="2"/>
        <v>-0.12412821888412011</v>
      </c>
      <c r="E63">
        <f t="shared" si="3"/>
        <v>-0.1325355673478511</v>
      </c>
      <c r="F63">
        <f t="shared" si="0"/>
        <v>4.8722157835894295</v>
      </c>
      <c r="G63">
        <f t="shared" si="1"/>
        <v>14.175635145036415</v>
      </c>
    </row>
    <row r="64" spans="1:7" x14ac:dyDescent="0.25">
      <c r="A64" s="1">
        <v>43865</v>
      </c>
      <c r="B64">
        <v>123.01</v>
      </c>
      <c r="C64">
        <v>1466025</v>
      </c>
      <c r="D64">
        <f t="shared" si="2"/>
        <v>-5.8188500114845783E-2</v>
      </c>
      <c r="E64">
        <f t="shared" si="3"/>
        <v>-5.9950130708736254E-2</v>
      </c>
      <c r="F64">
        <f t="shared" si="0"/>
        <v>4.8122656528806935</v>
      </c>
      <c r="G64">
        <f t="shared" si="1"/>
        <v>14.198065214489333</v>
      </c>
    </row>
    <row r="65" spans="1:7" x14ac:dyDescent="0.25">
      <c r="A65" s="1">
        <v>43894</v>
      </c>
      <c r="B65">
        <v>124.66</v>
      </c>
      <c r="C65">
        <v>1497240</v>
      </c>
      <c r="D65">
        <f t="shared" si="2"/>
        <v>1.3413543614340228E-2</v>
      </c>
      <c r="E65">
        <f t="shared" si="3"/>
        <v>1.3324378500010918E-2</v>
      </c>
      <c r="F65">
        <f t="shared" si="0"/>
        <v>4.8255900313807043</v>
      </c>
      <c r="G65">
        <f t="shared" si="1"/>
        <v>14.219133971193067</v>
      </c>
    </row>
    <row r="66" spans="1:7" x14ac:dyDescent="0.25">
      <c r="A66" s="1">
        <v>43986</v>
      </c>
      <c r="B66">
        <v>148.49</v>
      </c>
      <c r="C66">
        <v>2168318</v>
      </c>
      <c r="D66">
        <f t="shared" si="2"/>
        <v>0.19115995507781175</v>
      </c>
      <c r="E66">
        <f t="shared" si="3"/>
        <v>0.1749275845272657</v>
      </c>
      <c r="F66">
        <f t="shared" si="0"/>
        <v>5.0005176159079703</v>
      </c>
      <c r="G66">
        <f t="shared" si="1"/>
        <v>14.589462309752156</v>
      </c>
    </row>
    <row r="67" spans="1:7" x14ac:dyDescent="0.25">
      <c r="A67" s="1">
        <v>44016</v>
      </c>
      <c r="B67">
        <v>141.5</v>
      </c>
      <c r="C67">
        <v>2473059</v>
      </c>
      <c r="D67">
        <f t="shared" si="2"/>
        <v>-4.7073877028756206E-2</v>
      </c>
      <c r="E67">
        <f t="shared" si="3"/>
        <v>-4.8217898824677863E-2</v>
      </c>
      <c r="F67">
        <f t="shared" ref="F67:F130" si="4">LN(B67)</f>
        <v>4.9522997170832923</v>
      </c>
      <c r="G67">
        <f t="shared" ref="G67:G130" si="5">LN(C67)</f>
        <v>14.720966403881722</v>
      </c>
    </row>
    <row r="68" spans="1:7" x14ac:dyDescent="0.25">
      <c r="A68" s="1">
        <v>44047</v>
      </c>
      <c r="B68">
        <v>146.80000000000001</v>
      </c>
      <c r="C68">
        <v>1570538</v>
      </c>
      <c r="D68">
        <f t="shared" ref="D68:D131" si="6">(B68-B67)/B67</f>
        <v>3.7455830388692657E-2</v>
      </c>
      <c r="E68">
        <f t="shared" ref="E68:E131" si="7">LN(B68/B67)</f>
        <v>3.6771399097123021E-2</v>
      </c>
      <c r="F68">
        <f t="shared" si="4"/>
        <v>4.9890711161804155</v>
      </c>
      <c r="G68">
        <f t="shared" si="5"/>
        <v>14.266928793784004</v>
      </c>
    </row>
    <row r="69" spans="1:7" x14ac:dyDescent="0.25">
      <c r="A69" s="1">
        <v>44078</v>
      </c>
      <c r="B69">
        <v>151.88</v>
      </c>
      <c r="C69">
        <v>1620433</v>
      </c>
      <c r="D69">
        <f t="shared" si="6"/>
        <v>3.4604904632152475E-2</v>
      </c>
      <c r="E69">
        <f t="shared" si="7"/>
        <v>3.4019619183186169E-2</v>
      </c>
      <c r="F69">
        <f t="shared" si="4"/>
        <v>5.0230907353636018</v>
      </c>
      <c r="G69">
        <f t="shared" si="5"/>
        <v>14.298203955445192</v>
      </c>
    </row>
    <row r="70" spans="1:7" x14ac:dyDescent="0.25">
      <c r="A70" t="s">
        <v>89</v>
      </c>
      <c r="B70">
        <v>147.35</v>
      </c>
      <c r="C70">
        <v>931140</v>
      </c>
      <c r="D70">
        <f t="shared" si="6"/>
        <v>-2.9826178562022659E-2</v>
      </c>
      <c r="E70">
        <f t="shared" si="7"/>
        <v>-3.0280026179897827E-2</v>
      </c>
      <c r="F70">
        <f t="shared" si="4"/>
        <v>4.9928107091837033</v>
      </c>
      <c r="G70">
        <f t="shared" si="5"/>
        <v>13.744164920893725</v>
      </c>
    </row>
    <row r="71" spans="1:7" x14ac:dyDescent="0.25">
      <c r="A71" t="s">
        <v>90</v>
      </c>
      <c r="B71">
        <v>140.97999999999999</v>
      </c>
      <c r="C71">
        <v>1289529</v>
      </c>
      <c r="D71">
        <f t="shared" si="6"/>
        <v>-4.323040380047509E-2</v>
      </c>
      <c r="E71">
        <f t="shared" si="7"/>
        <v>-4.4192672837974178E-2</v>
      </c>
      <c r="F71">
        <f t="shared" si="4"/>
        <v>4.9486180363457297</v>
      </c>
      <c r="G71">
        <f t="shared" si="5"/>
        <v>14.069787593387607</v>
      </c>
    </row>
    <row r="72" spans="1:7" x14ac:dyDescent="0.25">
      <c r="A72" t="s">
        <v>91</v>
      </c>
      <c r="B72">
        <v>145.9</v>
      </c>
      <c r="C72">
        <v>1530787</v>
      </c>
      <c r="D72">
        <f t="shared" si="6"/>
        <v>3.489856717264872E-2</v>
      </c>
      <c r="E72">
        <f t="shared" si="7"/>
        <v>3.4303419183010532E-2</v>
      </c>
      <c r="F72">
        <f t="shared" si="4"/>
        <v>4.9829214555287402</v>
      </c>
      <c r="G72">
        <f t="shared" si="5"/>
        <v>14.241292540206013</v>
      </c>
    </row>
    <row r="73" spans="1:7" x14ac:dyDescent="0.25">
      <c r="A73" t="s">
        <v>92</v>
      </c>
      <c r="B73">
        <v>134.13999999999999</v>
      </c>
      <c r="C73">
        <v>1779740</v>
      </c>
      <c r="D73">
        <f t="shared" si="6"/>
        <v>-8.0603152844414105E-2</v>
      </c>
      <c r="E73">
        <f t="shared" si="7"/>
        <v>-8.4037424857148921E-2</v>
      </c>
      <c r="F73">
        <f t="shared" si="4"/>
        <v>4.8988840306715913</v>
      </c>
      <c r="G73">
        <f t="shared" si="5"/>
        <v>14.391977844183653</v>
      </c>
    </row>
    <row r="74" spans="1:7" x14ac:dyDescent="0.25">
      <c r="A74" t="s">
        <v>93</v>
      </c>
      <c r="B74">
        <v>153.71</v>
      </c>
      <c r="C74">
        <v>2094375</v>
      </c>
      <c r="D74">
        <f t="shared" si="6"/>
        <v>0.14589235127478772</v>
      </c>
      <c r="E74">
        <f t="shared" si="7"/>
        <v>0.13618367956524968</v>
      </c>
      <c r="F74">
        <f t="shared" si="4"/>
        <v>5.0350677102368406</v>
      </c>
      <c r="G74">
        <f t="shared" si="5"/>
        <v>14.554765737473712</v>
      </c>
    </row>
    <row r="75" spans="1:7" x14ac:dyDescent="0.25">
      <c r="A75" t="s">
        <v>94</v>
      </c>
      <c r="B75">
        <v>136.25</v>
      </c>
      <c r="C75">
        <v>698475</v>
      </c>
      <c r="D75">
        <f t="shared" si="6"/>
        <v>-0.11359052761694104</v>
      </c>
      <c r="E75">
        <f t="shared" si="7"/>
        <v>-0.12057627669348733</v>
      </c>
      <c r="F75">
        <f t="shared" si="4"/>
        <v>4.9144914335433532</v>
      </c>
      <c r="G75">
        <f t="shared" si="5"/>
        <v>13.456654666057968</v>
      </c>
    </row>
    <row r="76" spans="1:7" x14ac:dyDescent="0.25">
      <c r="A76" t="s">
        <v>95</v>
      </c>
      <c r="B76">
        <v>134.85</v>
      </c>
      <c r="C76">
        <v>877200</v>
      </c>
      <c r="D76">
        <f t="shared" si="6"/>
        <v>-1.0275229357798206E-2</v>
      </c>
      <c r="E76">
        <f t="shared" si="7"/>
        <v>-1.0328383957614554E-2</v>
      </c>
      <c r="F76">
        <f t="shared" si="4"/>
        <v>4.9041630495857387</v>
      </c>
      <c r="G76">
        <f t="shared" si="5"/>
        <v>13.684490295525871</v>
      </c>
    </row>
    <row r="77" spans="1:7" x14ac:dyDescent="0.25">
      <c r="A77" t="s">
        <v>96</v>
      </c>
      <c r="B77">
        <v>137.61000000000001</v>
      </c>
      <c r="C77">
        <v>897830</v>
      </c>
      <c r="D77">
        <f t="shared" si="6"/>
        <v>2.0467185761957874E-2</v>
      </c>
      <c r="E77">
        <f t="shared" si="7"/>
        <v>2.0260547691451442E-2</v>
      </c>
      <c r="F77">
        <f t="shared" si="4"/>
        <v>4.9244235972771904</v>
      </c>
      <c r="G77">
        <f t="shared" si="5"/>
        <v>13.707736019786179</v>
      </c>
    </row>
    <row r="78" spans="1:7" x14ac:dyDescent="0.25">
      <c r="A78" t="s">
        <v>97</v>
      </c>
      <c r="B78">
        <v>128.99</v>
      </c>
      <c r="C78">
        <v>1376478</v>
      </c>
      <c r="D78">
        <f t="shared" si="6"/>
        <v>-6.2640796453746123E-2</v>
      </c>
      <c r="E78">
        <f t="shared" si="7"/>
        <v>-6.4688715300145583E-2</v>
      </c>
      <c r="F78">
        <f t="shared" si="4"/>
        <v>4.8597348819770447</v>
      </c>
      <c r="G78">
        <f t="shared" si="5"/>
        <v>14.135038620872601</v>
      </c>
    </row>
    <row r="79" spans="1:7" x14ac:dyDescent="0.25">
      <c r="A79" t="s">
        <v>98</v>
      </c>
      <c r="B79">
        <v>128.57</v>
      </c>
      <c r="C79">
        <v>1310047</v>
      </c>
      <c r="D79">
        <f t="shared" si="6"/>
        <v>-3.2560663617335907E-3</v>
      </c>
      <c r="E79">
        <f t="shared" si="7"/>
        <v>-3.2613788808873809E-3</v>
      </c>
      <c r="F79">
        <f t="shared" si="4"/>
        <v>4.856473503096157</v>
      </c>
      <c r="G79">
        <f t="shared" si="5"/>
        <v>14.085573572396335</v>
      </c>
    </row>
    <row r="80" spans="1:7" x14ac:dyDescent="0.25">
      <c r="A80" t="s">
        <v>99</v>
      </c>
      <c r="B80">
        <v>130.85</v>
      </c>
      <c r="C80">
        <v>1328312</v>
      </c>
      <c r="D80">
        <f t="shared" si="6"/>
        <v>1.7733530372559706E-2</v>
      </c>
      <c r="E80">
        <f t="shared" si="7"/>
        <v>1.7578125879997335E-2</v>
      </c>
      <c r="F80">
        <f t="shared" si="4"/>
        <v>4.8740516289761544</v>
      </c>
      <c r="G80">
        <f t="shared" si="5"/>
        <v>14.099419521183529</v>
      </c>
    </row>
    <row r="81" spans="1:7" x14ac:dyDescent="0.25">
      <c r="A81" t="s">
        <v>100</v>
      </c>
      <c r="B81">
        <v>138.96</v>
      </c>
      <c r="C81">
        <v>2296753</v>
      </c>
      <c r="D81">
        <f t="shared" si="6"/>
        <v>6.1979365685899991E-2</v>
      </c>
      <c r="E81">
        <f t="shared" si="7"/>
        <v>6.0134492956694749E-2</v>
      </c>
      <c r="F81">
        <f t="shared" si="4"/>
        <v>4.9341861219328491</v>
      </c>
      <c r="G81">
        <f t="shared" si="5"/>
        <v>14.647006944326394</v>
      </c>
    </row>
    <row r="82" spans="1:7" x14ac:dyDescent="0.25">
      <c r="A82" t="s">
        <v>101</v>
      </c>
      <c r="B82">
        <v>140.88999999999999</v>
      </c>
      <c r="C82">
        <v>932428</v>
      </c>
      <c r="D82">
        <f t="shared" si="6"/>
        <v>1.3888888888888732E-2</v>
      </c>
      <c r="E82">
        <f t="shared" si="7"/>
        <v>1.3793322132335769E-2</v>
      </c>
      <c r="F82">
        <f t="shared" si="4"/>
        <v>4.9479794440651856</v>
      </c>
      <c r="G82">
        <f t="shared" si="5"/>
        <v>13.745547215722876</v>
      </c>
    </row>
    <row r="83" spans="1:7" x14ac:dyDescent="0.25">
      <c r="A83" s="1">
        <v>43835</v>
      </c>
      <c r="B83">
        <v>133.38</v>
      </c>
      <c r="C83">
        <v>1636614</v>
      </c>
      <c r="D83">
        <f t="shared" si="6"/>
        <v>-5.3303996025267877E-2</v>
      </c>
      <c r="E83">
        <f t="shared" si="7"/>
        <v>-5.4777246861025079E-2</v>
      </c>
      <c r="F83">
        <f t="shared" si="4"/>
        <v>4.8932021972041602</v>
      </c>
      <c r="G83">
        <f t="shared" si="5"/>
        <v>14.308140031358763</v>
      </c>
    </row>
    <row r="84" spans="1:7" x14ac:dyDescent="0.25">
      <c r="A84" s="1">
        <v>43926</v>
      </c>
      <c r="B84">
        <v>131.38</v>
      </c>
      <c r="C84">
        <v>1102204</v>
      </c>
      <c r="D84">
        <f t="shared" si="6"/>
        <v>-1.49947518368571E-2</v>
      </c>
      <c r="E84">
        <f t="shared" si="7"/>
        <v>-1.5108309739833282E-2</v>
      </c>
      <c r="F84">
        <f t="shared" si="4"/>
        <v>4.8780938874643267</v>
      </c>
      <c r="G84">
        <f t="shared" si="5"/>
        <v>13.912822369530112</v>
      </c>
    </row>
    <row r="85" spans="1:7" x14ac:dyDescent="0.25">
      <c r="A85" s="1">
        <v>43956</v>
      </c>
      <c r="B85">
        <v>125.3</v>
      </c>
      <c r="C85">
        <v>994944</v>
      </c>
      <c r="D85">
        <f t="shared" si="6"/>
        <v>-4.6277972294108682E-2</v>
      </c>
      <c r="E85">
        <f t="shared" si="7"/>
        <v>-4.7383025562304261E-2</v>
      </c>
      <c r="F85">
        <f t="shared" si="4"/>
        <v>4.8307108619020225</v>
      </c>
      <c r="G85">
        <f t="shared" si="5"/>
        <v>13.810441733149837</v>
      </c>
    </row>
    <row r="86" spans="1:7" x14ac:dyDescent="0.25">
      <c r="A86" s="1">
        <v>43987</v>
      </c>
      <c r="B86">
        <v>121.85</v>
      </c>
      <c r="C86">
        <v>991222</v>
      </c>
      <c r="D86">
        <f t="shared" si="6"/>
        <v>-2.7533918595371132E-2</v>
      </c>
      <c r="E86">
        <f t="shared" si="7"/>
        <v>-2.7920081830807408E-2</v>
      </c>
      <c r="F86">
        <f t="shared" si="4"/>
        <v>4.8027907800712155</v>
      </c>
      <c r="G86">
        <f t="shared" si="5"/>
        <v>13.806693804369562</v>
      </c>
    </row>
    <row r="87" spans="1:7" x14ac:dyDescent="0.25">
      <c r="A87" s="1">
        <v>44017</v>
      </c>
      <c r="B87">
        <v>128.63</v>
      </c>
      <c r="C87">
        <v>1153026</v>
      </c>
      <c r="D87">
        <f t="shared" si="6"/>
        <v>5.5642183011899889E-2</v>
      </c>
      <c r="E87">
        <f t="shared" si="7"/>
        <v>5.4149286019408806E-2</v>
      </c>
      <c r="F87">
        <f t="shared" si="4"/>
        <v>4.8569400660906243</v>
      </c>
      <c r="G87">
        <f t="shared" si="5"/>
        <v>13.957900348866856</v>
      </c>
    </row>
    <row r="88" spans="1:7" x14ac:dyDescent="0.25">
      <c r="A88" s="1">
        <v>44048</v>
      </c>
      <c r="B88">
        <v>133.38999999999999</v>
      </c>
      <c r="C88">
        <v>994385</v>
      </c>
      <c r="D88">
        <f t="shared" si="6"/>
        <v>3.7005364222965027E-2</v>
      </c>
      <c r="E88">
        <f t="shared" si="7"/>
        <v>3.6337102062328583E-2</v>
      </c>
      <c r="F88">
        <f t="shared" si="4"/>
        <v>4.8932771681529523</v>
      </c>
      <c r="G88">
        <f t="shared" si="5"/>
        <v>13.809879734591817</v>
      </c>
    </row>
    <row r="89" spans="1:7" x14ac:dyDescent="0.25">
      <c r="A89" s="1">
        <v>44140</v>
      </c>
      <c r="B89">
        <v>128.88</v>
      </c>
      <c r="C89">
        <v>754266</v>
      </c>
      <c r="D89">
        <f t="shared" si="6"/>
        <v>-3.3810630482045065E-2</v>
      </c>
      <c r="E89">
        <f t="shared" si="7"/>
        <v>-3.4395429284233635E-2</v>
      </c>
      <c r="F89">
        <f t="shared" si="4"/>
        <v>4.8588817388687193</v>
      </c>
      <c r="G89">
        <f t="shared" si="5"/>
        <v>13.533500369921933</v>
      </c>
    </row>
    <row r="90" spans="1:7" x14ac:dyDescent="0.25">
      <c r="A90" s="1">
        <v>44170</v>
      </c>
      <c r="B90">
        <v>125.2</v>
      </c>
      <c r="C90">
        <v>727070</v>
      </c>
      <c r="D90">
        <f t="shared" si="6"/>
        <v>-2.8553693358162574E-2</v>
      </c>
      <c r="E90">
        <f t="shared" si="7"/>
        <v>-2.8969280202720757E-2</v>
      </c>
      <c r="F90">
        <f t="shared" si="4"/>
        <v>4.8299124586659978</v>
      </c>
      <c r="G90">
        <f t="shared" si="5"/>
        <v>13.496778037987736</v>
      </c>
    </row>
    <row r="91" spans="1:7" x14ac:dyDescent="0.25">
      <c r="A91" t="s">
        <v>102</v>
      </c>
      <c r="B91">
        <v>121.58</v>
      </c>
      <c r="C91">
        <v>1148378</v>
      </c>
      <c r="D91">
        <f t="shared" si="6"/>
        <v>-2.8913738019169365E-2</v>
      </c>
      <c r="E91">
        <f t="shared" si="7"/>
        <v>-2.9339976345421803E-2</v>
      </c>
      <c r="F91">
        <f t="shared" si="4"/>
        <v>4.8005724823205762</v>
      </c>
      <c r="G91">
        <f t="shared" si="5"/>
        <v>13.953861069957425</v>
      </c>
    </row>
    <row r="92" spans="1:7" x14ac:dyDescent="0.25">
      <c r="A92" t="s">
        <v>103</v>
      </c>
      <c r="B92">
        <v>122.49</v>
      </c>
      <c r="C92">
        <v>1607276</v>
      </c>
      <c r="D92">
        <f t="shared" si="6"/>
        <v>7.4847836815265393E-3</v>
      </c>
      <c r="E92">
        <f t="shared" si="7"/>
        <v>7.4569116790176946E-3</v>
      </c>
      <c r="F92">
        <f t="shared" si="4"/>
        <v>4.8080293939995942</v>
      </c>
      <c r="G92">
        <f t="shared" si="5"/>
        <v>14.290051378572423</v>
      </c>
    </row>
    <row r="93" spans="1:7" x14ac:dyDescent="0.25">
      <c r="A93" t="s">
        <v>104</v>
      </c>
      <c r="B93">
        <v>119.96</v>
      </c>
      <c r="C93">
        <v>1246416</v>
      </c>
      <c r="D93">
        <f t="shared" si="6"/>
        <v>-2.0654747326312364E-2</v>
      </c>
      <c r="E93">
        <f t="shared" si="7"/>
        <v>-2.0871040118785735E-2</v>
      </c>
      <c r="F93">
        <f t="shared" si="4"/>
        <v>4.787158353880808</v>
      </c>
      <c r="G93">
        <f t="shared" si="5"/>
        <v>14.035782790986703</v>
      </c>
    </row>
    <row r="94" spans="1:7" x14ac:dyDescent="0.25">
      <c r="A94" t="s">
        <v>105</v>
      </c>
      <c r="B94">
        <v>135.41999999999999</v>
      </c>
      <c r="C94">
        <v>2284648</v>
      </c>
      <c r="D94">
        <f t="shared" si="6"/>
        <v>0.12887629209736573</v>
      </c>
      <c r="E94">
        <f t="shared" si="7"/>
        <v>0.12122270617669104</v>
      </c>
      <c r="F94">
        <f t="shared" si="4"/>
        <v>4.9083810600574989</v>
      </c>
      <c r="G94">
        <f t="shared" si="5"/>
        <v>14.641722522303764</v>
      </c>
    </row>
    <row r="95" spans="1:7" x14ac:dyDescent="0.25">
      <c r="A95" t="s">
        <v>106</v>
      </c>
      <c r="B95">
        <v>130.44999999999999</v>
      </c>
      <c r="C95">
        <v>1627077</v>
      </c>
      <c r="D95">
        <f t="shared" si="6"/>
        <v>-3.6700635061290794E-2</v>
      </c>
      <c r="E95">
        <f t="shared" si="7"/>
        <v>-3.7391048474761934E-2</v>
      </c>
      <c r="F95">
        <f t="shared" si="4"/>
        <v>4.8709900115827374</v>
      </c>
      <c r="G95">
        <f t="shared" si="5"/>
        <v>14.302295711448865</v>
      </c>
    </row>
    <row r="96" spans="1:7" x14ac:dyDescent="0.25">
      <c r="A96" t="s">
        <v>107</v>
      </c>
      <c r="B96">
        <v>133.30000000000001</v>
      </c>
      <c r="C96">
        <v>1012029</v>
      </c>
      <c r="D96">
        <f t="shared" si="6"/>
        <v>2.1847451130701596E-2</v>
      </c>
      <c r="E96">
        <f t="shared" si="7"/>
        <v>2.1612215601925756E-2</v>
      </c>
      <c r="F96">
        <f t="shared" si="4"/>
        <v>4.8926022271846632</v>
      </c>
      <c r="G96">
        <f t="shared" si="5"/>
        <v>13.827467784545451</v>
      </c>
    </row>
    <row r="97" spans="1:7" x14ac:dyDescent="0.25">
      <c r="A97" t="s">
        <v>108</v>
      </c>
      <c r="B97">
        <v>138.91999999999999</v>
      </c>
      <c r="C97">
        <v>2255654</v>
      </c>
      <c r="D97">
        <f t="shared" si="6"/>
        <v>4.2160540135033578E-2</v>
      </c>
      <c r="E97">
        <f t="shared" si="7"/>
        <v>4.1296000691210095E-2</v>
      </c>
      <c r="F97">
        <f t="shared" si="4"/>
        <v>4.933898227875873</v>
      </c>
      <c r="G97">
        <f t="shared" si="5"/>
        <v>14.628950511043564</v>
      </c>
    </row>
    <row r="98" spans="1:7" x14ac:dyDescent="0.25">
      <c r="A98" t="s">
        <v>109</v>
      </c>
      <c r="B98">
        <v>137.53</v>
      </c>
      <c r="C98">
        <v>1105088</v>
      </c>
      <c r="D98">
        <f t="shared" si="6"/>
        <v>-1.0005758710048851E-2</v>
      </c>
      <c r="E98">
        <f t="shared" si="7"/>
        <v>-1.0056152749256747E-2</v>
      </c>
      <c r="F98">
        <f t="shared" si="4"/>
        <v>4.9238420751266165</v>
      </c>
      <c r="G98">
        <f t="shared" si="5"/>
        <v>13.915435527772102</v>
      </c>
    </row>
    <row r="99" spans="1:7" x14ac:dyDescent="0.25">
      <c r="A99" t="s">
        <v>110</v>
      </c>
      <c r="B99">
        <v>144.74</v>
      </c>
      <c r="C99">
        <v>1472238</v>
      </c>
      <c r="D99">
        <f t="shared" si="6"/>
        <v>5.2424925470806426E-2</v>
      </c>
      <c r="E99">
        <f t="shared" si="7"/>
        <v>5.1096954311365315E-2</v>
      </c>
      <c r="F99">
        <f t="shared" si="4"/>
        <v>4.9749390294379818</v>
      </c>
      <c r="G99">
        <f t="shared" si="5"/>
        <v>14.202294249983991</v>
      </c>
    </row>
    <row r="100" spans="1:7" x14ac:dyDescent="0.25">
      <c r="A100" t="s">
        <v>111</v>
      </c>
      <c r="B100">
        <v>149.49</v>
      </c>
      <c r="C100">
        <v>1775064</v>
      </c>
      <c r="D100">
        <f t="shared" si="6"/>
        <v>3.2817465800746161E-2</v>
      </c>
      <c r="E100">
        <f t="shared" si="7"/>
        <v>3.2290471523441167E-2</v>
      </c>
      <c r="F100">
        <f t="shared" si="4"/>
        <v>5.0072295009614232</v>
      </c>
      <c r="G100">
        <f t="shared" si="5"/>
        <v>14.389347036579668</v>
      </c>
    </row>
    <row r="101" spans="1:7" x14ac:dyDescent="0.25">
      <c r="A101" t="s">
        <v>112</v>
      </c>
      <c r="B101">
        <v>149.77000000000001</v>
      </c>
      <c r="C101">
        <v>1925483</v>
      </c>
      <c r="D101">
        <f t="shared" si="6"/>
        <v>1.8730349856177747E-3</v>
      </c>
      <c r="E101">
        <f t="shared" si="7"/>
        <v>1.8712830428813157E-3</v>
      </c>
      <c r="F101">
        <f t="shared" si="4"/>
        <v>5.0091007840043043</v>
      </c>
      <c r="G101">
        <f t="shared" si="5"/>
        <v>14.470687403322509</v>
      </c>
    </row>
    <row r="102" spans="1:7" x14ac:dyDescent="0.25">
      <c r="A102" t="s">
        <v>113</v>
      </c>
      <c r="B102">
        <v>145.72</v>
      </c>
      <c r="C102">
        <v>2229697</v>
      </c>
      <c r="D102">
        <f t="shared" si="6"/>
        <v>-2.7041463577485551E-2</v>
      </c>
      <c r="E102">
        <f t="shared" si="7"/>
        <v>-2.7413811863941304E-2</v>
      </c>
      <c r="F102">
        <f t="shared" si="4"/>
        <v>4.9816869721403627</v>
      </c>
      <c r="G102">
        <f t="shared" si="5"/>
        <v>14.617376259765072</v>
      </c>
    </row>
    <row r="103" spans="1:7" x14ac:dyDescent="0.25">
      <c r="A103" s="1">
        <v>43836</v>
      </c>
      <c r="B103">
        <v>151.36000000000001</v>
      </c>
      <c r="C103">
        <v>580585</v>
      </c>
      <c r="D103">
        <f t="shared" si="6"/>
        <v>3.8704364534724228E-2</v>
      </c>
      <c r="E103">
        <f t="shared" si="7"/>
        <v>3.797413316320522E-2</v>
      </c>
      <c r="F103">
        <f t="shared" si="4"/>
        <v>5.0196611053035678</v>
      </c>
      <c r="G103">
        <f t="shared" si="5"/>
        <v>13.271791494896179</v>
      </c>
    </row>
    <row r="104" spans="1:7" x14ac:dyDescent="0.25">
      <c r="A104" s="1">
        <v>43867</v>
      </c>
      <c r="B104">
        <v>153.34</v>
      </c>
      <c r="C104">
        <v>536487</v>
      </c>
      <c r="D104">
        <f t="shared" si="6"/>
        <v>1.3081395348837141E-2</v>
      </c>
      <c r="E104">
        <f t="shared" si="7"/>
        <v>1.2996572827180137E-2</v>
      </c>
      <c r="F104">
        <f t="shared" si="4"/>
        <v>5.0326576781307484</v>
      </c>
      <c r="G104">
        <f t="shared" si="5"/>
        <v>13.192797609631633</v>
      </c>
    </row>
    <row r="105" spans="1:7" x14ac:dyDescent="0.25">
      <c r="A105" s="1">
        <v>43896</v>
      </c>
      <c r="B105">
        <v>173.16</v>
      </c>
      <c r="C105">
        <v>1531645</v>
      </c>
      <c r="D105">
        <f t="shared" si="6"/>
        <v>0.12925524977174901</v>
      </c>
      <c r="E105">
        <f t="shared" si="7"/>
        <v>0.12155834444303136</v>
      </c>
      <c r="F105">
        <f t="shared" si="4"/>
        <v>5.1542160225737801</v>
      </c>
      <c r="G105">
        <f t="shared" si="5"/>
        <v>14.241852879193099</v>
      </c>
    </row>
    <row r="106" spans="1:7" x14ac:dyDescent="0.25">
      <c r="A106" s="1">
        <v>43927</v>
      </c>
      <c r="B106">
        <v>184.29</v>
      </c>
      <c r="C106">
        <v>1759264</v>
      </c>
      <c r="D106">
        <f t="shared" si="6"/>
        <v>6.4275814275814247E-2</v>
      </c>
      <c r="E106">
        <f t="shared" si="7"/>
        <v>6.2294581270165843E-2</v>
      </c>
      <c r="F106">
        <f t="shared" si="4"/>
        <v>5.2165106038439459</v>
      </c>
      <c r="G106">
        <f t="shared" si="5"/>
        <v>14.380406097733752</v>
      </c>
    </row>
    <row r="107" spans="1:7" x14ac:dyDescent="0.25">
      <c r="A107" s="1">
        <v>43957</v>
      </c>
      <c r="B107">
        <v>205.32</v>
      </c>
      <c r="C107">
        <v>2479985</v>
      </c>
      <c r="D107">
        <f t="shared" si="6"/>
        <v>0.11411362526452874</v>
      </c>
      <c r="E107">
        <f t="shared" si="7"/>
        <v>0.10805913384815669</v>
      </c>
      <c r="F107">
        <f t="shared" si="4"/>
        <v>5.3245697376921024</v>
      </c>
      <c r="G107">
        <f t="shared" si="5"/>
        <v>14.723763069735776</v>
      </c>
    </row>
    <row r="108" spans="1:7" x14ac:dyDescent="0.25">
      <c r="A108" s="1">
        <v>44049</v>
      </c>
      <c r="B108">
        <v>230.34</v>
      </c>
      <c r="C108">
        <v>1821212</v>
      </c>
      <c r="D108">
        <f t="shared" si="6"/>
        <v>0.12185856224430164</v>
      </c>
      <c r="E108">
        <f t="shared" si="7"/>
        <v>0.11498674054865893</v>
      </c>
      <c r="F108">
        <f t="shared" si="4"/>
        <v>5.4395564782407613</v>
      </c>
      <c r="G108">
        <f t="shared" si="5"/>
        <v>14.415012771483212</v>
      </c>
    </row>
    <row r="109" spans="1:7" x14ac:dyDescent="0.25">
      <c r="A109" s="1">
        <v>44080</v>
      </c>
      <c r="B109">
        <v>216.8</v>
      </c>
      <c r="C109">
        <v>1221531</v>
      </c>
      <c r="D109">
        <f t="shared" si="6"/>
        <v>-5.878266909785531E-2</v>
      </c>
      <c r="E109">
        <f t="shared" si="7"/>
        <v>-6.0581208675270198E-2</v>
      </c>
      <c r="F109">
        <f t="shared" si="4"/>
        <v>5.3789752695654913</v>
      </c>
      <c r="G109">
        <f t="shared" si="5"/>
        <v>14.015615547990729</v>
      </c>
    </row>
    <row r="110" spans="1:7" x14ac:dyDescent="0.25">
      <c r="A110" s="1">
        <v>44110</v>
      </c>
      <c r="B110">
        <v>203.32</v>
      </c>
      <c r="C110">
        <v>1692457</v>
      </c>
      <c r="D110">
        <f t="shared" si="6"/>
        <v>-6.2177121771217793E-2</v>
      </c>
      <c r="E110">
        <f t="shared" si="7"/>
        <v>-6.4194176986789489E-2</v>
      </c>
      <c r="F110">
        <f t="shared" si="4"/>
        <v>5.314781092578702</v>
      </c>
      <c r="G110">
        <f t="shared" si="5"/>
        <v>14.341691877241983</v>
      </c>
    </row>
    <row r="111" spans="1:7" x14ac:dyDescent="0.25">
      <c r="A111" s="1">
        <v>44141</v>
      </c>
      <c r="B111">
        <v>169.9</v>
      </c>
      <c r="C111">
        <v>2312664</v>
      </c>
      <c r="D111">
        <f t="shared" si="6"/>
        <v>-0.16437143419240599</v>
      </c>
      <c r="E111">
        <f t="shared" si="7"/>
        <v>-0.17957106390081531</v>
      </c>
      <c r="F111">
        <f t="shared" si="4"/>
        <v>5.1352100286778866</v>
      </c>
      <c r="G111">
        <f t="shared" si="5"/>
        <v>14.653910664773008</v>
      </c>
    </row>
    <row r="112" spans="1:7" x14ac:dyDescent="0.25">
      <c r="A112" s="1">
        <v>44171</v>
      </c>
      <c r="B112">
        <v>189.51</v>
      </c>
      <c r="C112">
        <v>2274069</v>
      </c>
      <c r="D112">
        <f t="shared" si="6"/>
        <v>0.11542083578575624</v>
      </c>
      <c r="E112">
        <f t="shared" si="7"/>
        <v>0.10923176490083229</v>
      </c>
      <c r="F112">
        <f t="shared" si="4"/>
        <v>5.2444417935787184</v>
      </c>
      <c r="G112">
        <f t="shared" si="5"/>
        <v>14.637081295840193</v>
      </c>
    </row>
    <row r="113" spans="1:7" x14ac:dyDescent="0.25">
      <c r="A113" t="s">
        <v>114</v>
      </c>
      <c r="B113">
        <v>190.92</v>
      </c>
      <c r="C113">
        <v>1162851</v>
      </c>
      <c r="D113">
        <f t="shared" si="6"/>
        <v>7.4402406205477103E-3</v>
      </c>
      <c r="E113">
        <f t="shared" si="7"/>
        <v>7.4126985589769703E-3</v>
      </c>
      <c r="F113">
        <f t="shared" si="4"/>
        <v>5.2518544921376957</v>
      </c>
      <c r="G113">
        <f t="shared" si="5"/>
        <v>13.966385306354175</v>
      </c>
    </row>
    <row r="114" spans="1:7" x14ac:dyDescent="0.25">
      <c r="A114" t="s">
        <v>115</v>
      </c>
      <c r="B114">
        <v>197.76</v>
      </c>
      <c r="C114">
        <v>994003</v>
      </c>
      <c r="D114">
        <f t="shared" si="6"/>
        <v>3.5826524198617239E-2</v>
      </c>
      <c r="E114">
        <f t="shared" si="7"/>
        <v>3.5199682131630231E-2</v>
      </c>
      <c r="F114">
        <f t="shared" si="4"/>
        <v>5.2870541742693256</v>
      </c>
      <c r="G114">
        <f t="shared" si="5"/>
        <v>13.809495503742809</v>
      </c>
    </row>
    <row r="115" spans="1:7" x14ac:dyDescent="0.25">
      <c r="A115" t="s">
        <v>116</v>
      </c>
      <c r="B115">
        <v>192.46</v>
      </c>
      <c r="C115">
        <v>768076</v>
      </c>
      <c r="D115">
        <f t="shared" si="6"/>
        <v>-2.6800161812297649E-2</v>
      </c>
      <c r="E115">
        <f t="shared" si="7"/>
        <v>-2.7165834341071046E-2</v>
      </c>
      <c r="F115">
        <f t="shared" si="4"/>
        <v>5.2598883399282546</v>
      </c>
      <c r="G115">
        <f t="shared" si="5"/>
        <v>13.55164396556709</v>
      </c>
    </row>
    <row r="116" spans="1:7" x14ac:dyDescent="0.25">
      <c r="A116" t="s">
        <v>117</v>
      </c>
      <c r="B116">
        <v>192.25</v>
      </c>
      <c r="C116">
        <v>1089460</v>
      </c>
      <c r="D116">
        <f t="shared" si="6"/>
        <v>-1.0911358204302606E-3</v>
      </c>
      <c r="E116">
        <f t="shared" si="7"/>
        <v>-1.0917315425014998E-3</v>
      </c>
      <c r="F116">
        <f t="shared" si="4"/>
        <v>5.2587966083857536</v>
      </c>
      <c r="G116">
        <f t="shared" si="5"/>
        <v>13.9011927186038</v>
      </c>
    </row>
    <row r="117" spans="1:7" x14ac:dyDescent="0.25">
      <c r="A117" t="s">
        <v>118</v>
      </c>
      <c r="B117">
        <v>186.91</v>
      </c>
      <c r="C117">
        <v>1129960</v>
      </c>
      <c r="D117">
        <f t="shared" si="6"/>
        <v>-2.7776332899869978E-2</v>
      </c>
      <c r="E117">
        <f t="shared" si="7"/>
        <v>-2.8169390807666971E-2</v>
      </c>
      <c r="F117">
        <f t="shared" si="4"/>
        <v>5.2306272175780864</v>
      </c>
      <c r="G117">
        <f t="shared" si="5"/>
        <v>13.937692791831903</v>
      </c>
    </row>
    <row r="118" spans="1:7" x14ac:dyDescent="0.25">
      <c r="A118" t="s">
        <v>119</v>
      </c>
      <c r="B118">
        <v>188.48</v>
      </c>
      <c r="C118">
        <v>644452</v>
      </c>
      <c r="D118">
        <f t="shared" si="6"/>
        <v>8.3997645925846295E-3</v>
      </c>
      <c r="E118">
        <f t="shared" si="7"/>
        <v>8.3646828851353904E-3</v>
      </c>
      <c r="F118">
        <f t="shared" si="4"/>
        <v>5.2389919004632217</v>
      </c>
      <c r="G118">
        <f t="shared" si="5"/>
        <v>13.376155622249632</v>
      </c>
    </row>
    <row r="119" spans="1:7" x14ac:dyDescent="0.25">
      <c r="A119" t="s">
        <v>120</v>
      </c>
      <c r="B119">
        <v>187.86</v>
      </c>
      <c r="C119">
        <v>755093</v>
      </c>
      <c r="D119">
        <f t="shared" si="6"/>
        <v>-3.2894736842103999E-3</v>
      </c>
      <c r="E119">
        <f t="shared" si="7"/>
        <v>-3.2948958968524265E-3</v>
      </c>
      <c r="F119">
        <f t="shared" si="4"/>
        <v>5.2356970045663696</v>
      </c>
      <c r="G119">
        <f t="shared" si="5"/>
        <v>13.534596199453222</v>
      </c>
    </row>
    <row r="120" spans="1:7" x14ac:dyDescent="0.25">
      <c r="A120" t="s">
        <v>273</v>
      </c>
      <c r="B120">
        <v>176.71</v>
      </c>
      <c r="C120">
        <v>1141127</v>
      </c>
      <c r="D120">
        <f t="shared" si="6"/>
        <v>-5.9352709464494863E-2</v>
      </c>
      <c r="E120">
        <f t="shared" si="7"/>
        <v>-6.1187033746405162E-2</v>
      </c>
      <c r="F120">
        <f t="shared" si="4"/>
        <v>5.1745099708199644</v>
      </c>
      <c r="G120">
        <f t="shared" si="5"/>
        <v>13.947526928522215</v>
      </c>
    </row>
    <row r="121" spans="1:7" x14ac:dyDescent="0.25">
      <c r="A121" t="s">
        <v>121</v>
      </c>
      <c r="B121">
        <v>174.91</v>
      </c>
      <c r="C121">
        <v>857176</v>
      </c>
      <c r="D121">
        <f t="shared" si="6"/>
        <v>-1.018618074811845E-2</v>
      </c>
      <c r="E121">
        <f t="shared" si="7"/>
        <v>-1.0238414900992563E-2</v>
      </c>
      <c r="F121">
        <f t="shared" si="4"/>
        <v>5.1642715559189716</v>
      </c>
      <c r="G121">
        <f t="shared" si="5"/>
        <v>13.661398544056146</v>
      </c>
    </row>
    <row r="122" spans="1:7" x14ac:dyDescent="0.25">
      <c r="A122" t="s">
        <v>122</v>
      </c>
      <c r="B122">
        <v>169.93</v>
      </c>
      <c r="C122">
        <v>1053810</v>
      </c>
      <c r="D122">
        <f t="shared" si="6"/>
        <v>-2.8471785489680348E-2</v>
      </c>
      <c r="E122">
        <f t="shared" si="7"/>
        <v>-2.8884968372957568E-2</v>
      </c>
      <c r="F122">
        <f t="shared" si="4"/>
        <v>5.1353865875460141</v>
      </c>
      <c r="G122">
        <f t="shared" si="5"/>
        <v>13.867922726178989</v>
      </c>
    </row>
    <row r="123" spans="1:7" x14ac:dyDescent="0.25">
      <c r="A123" t="s">
        <v>123</v>
      </c>
      <c r="B123">
        <v>194.39</v>
      </c>
      <c r="C123">
        <v>1202881</v>
      </c>
      <c r="D123">
        <f t="shared" si="6"/>
        <v>0.14394162302124391</v>
      </c>
      <c r="E123">
        <f t="shared" si="7"/>
        <v>0.13447986282800733</v>
      </c>
      <c r="F123">
        <f t="shared" si="4"/>
        <v>5.2698664503740211</v>
      </c>
      <c r="G123">
        <f t="shared" si="5"/>
        <v>14.000230070695727</v>
      </c>
    </row>
    <row r="124" spans="1:7" x14ac:dyDescent="0.25">
      <c r="A124" t="s">
        <v>124</v>
      </c>
      <c r="B124">
        <v>183.16</v>
      </c>
      <c r="C124">
        <v>1006998</v>
      </c>
      <c r="D124">
        <f t="shared" si="6"/>
        <v>-5.7770461443489844E-2</v>
      </c>
      <c r="E124">
        <f t="shared" si="7"/>
        <v>-5.9506362585126739E-2</v>
      </c>
      <c r="F124">
        <f t="shared" si="4"/>
        <v>5.2103600877888949</v>
      </c>
      <c r="G124">
        <f t="shared" si="5"/>
        <v>13.822484185601409</v>
      </c>
    </row>
    <row r="125" spans="1:7" x14ac:dyDescent="0.25">
      <c r="A125" s="1">
        <v>43837</v>
      </c>
      <c r="B125">
        <v>180.33</v>
      </c>
      <c r="C125">
        <v>747130</v>
      </c>
      <c r="D125">
        <f t="shared" si="6"/>
        <v>-1.5450971827909938E-2</v>
      </c>
      <c r="E125">
        <f t="shared" si="7"/>
        <v>-1.5571582069714198E-2</v>
      </c>
      <c r="F125">
        <f t="shared" si="4"/>
        <v>5.1947885057191803</v>
      </c>
      <c r="G125">
        <f t="shared" si="5"/>
        <v>13.523994478424724</v>
      </c>
    </row>
    <row r="126" spans="1:7" x14ac:dyDescent="0.25">
      <c r="A126" s="1">
        <v>43868</v>
      </c>
      <c r="B126">
        <v>180.77</v>
      </c>
      <c r="C126">
        <v>610135</v>
      </c>
      <c r="D126">
        <f t="shared" si="6"/>
        <v>2.43997116397714E-3</v>
      </c>
      <c r="E126">
        <f t="shared" si="7"/>
        <v>2.4369992675825742E-3</v>
      </c>
      <c r="F126">
        <f t="shared" si="4"/>
        <v>5.1972255049867631</v>
      </c>
      <c r="G126">
        <f t="shared" si="5"/>
        <v>13.321435523139131</v>
      </c>
    </row>
    <row r="127" spans="1:7" x14ac:dyDescent="0.25">
      <c r="A127" s="1">
        <v>43989</v>
      </c>
      <c r="B127">
        <v>187.9</v>
      </c>
      <c r="C127">
        <v>871616</v>
      </c>
      <c r="D127">
        <f t="shared" si="6"/>
        <v>3.9442385351551666E-2</v>
      </c>
      <c r="E127">
        <f t="shared" si="7"/>
        <v>3.8684401432656688E-2</v>
      </c>
      <c r="F127">
        <f t="shared" si="4"/>
        <v>5.2359099064194199</v>
      </c>
      <c r="G127">
        <f t="shared" si="5"/>
        <v>13.678104238928629</v>
      </c>
    </row>
    <row r="128" spans="1:7" x14ac:dyDescent="0.25">
      <c r="A128" s="1">
        <v>44019</v>
      </c>
      <c r="B128">
        <v>179.02</v>
      </c>
      <c r="C128">
        <v>765015</v>
      </c>
      <c r="D128">
        <f t="shared" si="6"/>
        <v>-4.7259180415114399E-2</v>
      </c>
      <c r="E128">
        <f t="shared" si="7"/>
        <v>-4.8412374976626656E-2</v>
      </c>
      <c r="F128">
        <f t="shared" si="4"/>
        <v>5.1874975314427934</v>
      </c>
      <c r="G128">
        <f t="shared" si="5"/>
        <v>13.547650720459579</v>
      </c>
    </row>
    <row r="129" spans="1:7" x14ac:dyDescent="0.25">
      <c r="A129" s="1">
        <v>44050</v>
      </c>
      <c r="B129">
        <v>179.97</v>
      </c>
      <c r="C129">
        <v>612332</v>
      </c>
      <c r="D129">
        <f t="shared" si="6"/>
        <v>5.3066696458495622E-3</v>
      </c>
      <c r="E129">
        <f t="shared" si="7"/>
        <v>5.2926388903183682E-3</v>
      </c>
      <c r="F129">
        <f t="shared" si="4"/>
        <v>5.1927901703331116</v>
      </c>
      <c r="G129">
        <f t="shared" si="5"/>
        <v>13.325029898063526</v>
      </c>
    </row>
    <row r="130" spans="1:7" x14ac:dyDescent="0.25">
      <c r="A130" s="1">
        <v>44081</v>
      </c>
      <c r="B130">
        <v>173.24</v>
      </c>
      <c r="C130">
        <v>547796</v>
      </c>
      <c r="D130">
        <f t="shared" si="6"/>
        <v>-3.7395121409123683E-2</v>
      </c>
      <c r="E130">
        <f t="shared" si="7"/>
        <v>-3.8112253986685461E-2</v>
      </c>
      <c r="F130">
        <f t="shared" si="4"/>
        <v>5.1546779163464258</v>
      </c>
      <c r="G130">
        <f t="shared" si="5"/>
        <v>13.213658233849443</v>
      </c>
    </row>
    <row r="131" spans="1:7" x14ac:dyDescent="0.25">
      <c r="A131" s="1">
        <v>44111</v>
      </c>
      <c r="B131">
        <v>178.41</v>
      </c>
      <c r="C131">
        <v>769084</v>
      </c>
      <c r="D131">
        <f t="shared" si="6"/>
        <v>2.9842992380512509E-2</v>
      </c>
      <c r="E131">
        <f t="shared" si="7"/>
        <v>2.9406356040186075E-2</v>
      </c>
      <c r="F131">
        <f t="shared" ref="F131:F194" si="8">LN(B131)</f>
        <v>5.1840842723866123</v>
      </c>
      <c r="G131">
        <f t="shared" ref="G131:G194" si="9">LN(C131)</f>
        <v>13.552955475292148</v>
      </c>
    </row>
    <row r="132" spans="1:7" x14ac:dyDescent="0.25">
      <c r="A132" t="s">
        <v>125</v>
      </c>
      <c r="B132">
        <v>175.62</v>
      </c>
      <c r="C132">
        <v>788795</v>
      </c>
      <c r="D132">
        <f t="shared" ref="D132:D195" si="10">(B132-B131)/B131</f>
        <v>-1.563813687573562E-2</v>
      </c>
      <c r="E132">
        <f t="shared" ref="E132:E195" si="11">LN(B132/B131)</f>
        <v>-1.5761702454762529E-2</v>
      </c>
      <c r="F132">
        <f t="shared" si="8"/>
        <v>5.1683225699318491</v>
      </c>
      <c r="G132">
        <f t="shared" si="9"/>
        <v>13.578261743508079</v>
      </c>
    </row>
    <row r="133" spans="1:7" x14ac:dyDescent="0.25">
      <c r="A133" t="s">
        <v>126</v>
      </c>
      <c r="B133">
        <v>180</v>
      </c>
      <c r="C133">
        <v>1029465</v>
      </c>
      <c r="D133">
        <f t="shared" si="10"/>
        <v>2.4940211820977082E-2</v>
      </c>
      <c r="E133">
        <f t="shared" si="11"/>
        <v>2.4634280958360948E-2</v>
      </c>
      <c r="F133">
        <f t="shared" si="8"/>
        <v>5.1929568508902104</v>
      </c>
      <c r="G133">
        <f t="shared" si="9"/>
        <v>13.844549807786104</v>
      </c>
    </row>
    <row r="134" spans="1:7" x14ac:dyDescent="0.25">
      <c r="A134" t="s">
        <v>127</v>
      </c>
      <c r="B134">
        <v>187.85</v>
      </c>
      <c r="C134">
        <v>1006878</v>
      </c>
      <c r="D134">
        <f t="shared" si="10"/>
        <v>4.361111111111108E-2</v>
      </c>
      <c r="E134">
        <f t="shared" si="11"/>
        <v>4.2686921129767463E-2</v>
      </c>
      <c r="F134">
        <f t="shared" si="8"/>
        <v>5.2356437720199782</v>
      </c>
      <c r="G134">
        <f t="shared" si="9"/>
        <v>13.822365012424767</v>
      </c>
    </row>
    <row r="135" spans="1:7" x14ac:dyDescent="0.25">
      <c r="A135" t="s">
        <v>128</v>
      </c>
      <c r="B135">
        <v>178.66</v>
      </c>
      <c r="C135">
        <v>757746</v>
      </c>
      <c r="D135">
        <f t="shared" si="10"/>
        <v>-4.8922012243811541E-2</v>
      </c>
      <c r="E135">
        <f t="shared" si="11"/>
        <v>-5.0159213746284868E-2</v>
      </c>
      <c r="F135">
        <f t="shared" si="8"/>
        <v>5.1854845582736928</v>
      </c>
      <c r="G135">
        <f t="shared" si="9"/>
        <v>13.538103516120238</v>
      </c>
    </row>
    <row r="136" spans="1:7" x14ac:dyDescent="0.25">
      <c r="A136" t="s">
        <v>129</v>
      </c>
      <c r="B136">
        <v>175.64</v>
      </c>
      <c r="C136">
        <v>570896</v>
      </c>
      <c r="D136">
        <f t="shared" si="10"/>
        <v>-1.6903615806560003E-2</v>
      </c>
      <c r="E136">
        <f t="shared" si="11"/>
        <v>-1.7048112580176349E-2</v>
      </c>
      <c r="F136">
        <f t="shared" si="8"/>
        <v>5.1684364456935166</v>
      </c>
      <c r="G136">
        <f t="shared" si="9"/>
        <v>13.254962335446811</v>
      </c>
    </row>
    <row r="137" spans="1:7" x14ac:dyDescent="0.25">
      <c r="A137" t="s">
        <v>130</v>
      </c>
      <c r="B137">
        <v>174.42</v>
      </c>
      <c r="C137">
        <v>457958</v>
      </c>
      <c r="D137">
        <f t="shared" si="10"/>
        <v>-6.9460259621953934E-3</v>
      </c>
      <c r="E137">
        <f t="shared" si="11"/>
        <v>-6.9702618946771416E-3</v>
      </c>
      <c r="F137">
        <f t="shared" si="8"/>
        <v>5.1614661837988391</v>
      </c>
      <c r="G137">
        <f t="shared" si="9"/>
        <v>13.03453275583457</v>
      </c>
    </row>
    <row r="138" spans="1:7" x14ac:dyDescent="0.25">
      <c r="A138" t="s">
        <v>131</v>
      </c>
      <c r="B138">
        <v>178.5</v>
      </c>
      <c r="C138">
        <v>991696</v>
      </c>
      <c r="D138">
        <f t="shared" si="10"/>
        <v>2.3391812865497151E-2</v>
      </c>
      <c r="E138">
        <f t="shared" si="11"/>
        <v>2.3122417420854212E-2</v>
      </c>
      <c r="F138">
        <f t="shared" si="8"/>
        <v>5.1845886012196933</v>
      </c>
      <c r="G138">
        <f t="shared" si="9"/>
        <v>13.807171887688215</v>
      </c>
    </row>
    <row r="139" spans="1:7" x14ac:dyDescent="0.25">
      <c r="A139" t="s">
        <v>132</v>
      </c>
      <c r="B139">
        <v>179.79</v>
      </c>
      <c r="C139">
        <v>658621</v>
      </c>
      <c r="D139">
        <f t="shared" si="10"/>
        <v>7.2268907563024761E-3</v>
      </c>
      <c r="E139">
        <f t="shared" si="11"/>
        <v>7.2009019185097405E-3</v>
      </c>
      <c r="F139">
        <f t="shared" si="8"/>
        <v>5.191789503138204</v>
      </c>
      <c r="G139">
        <f t="shared" si="9"/>
        <v>13.397903534234462</v>
      </c>
    </row>
    <row r="140" spans="1:7" x14ac:dyDescent="0.25">
      <c r="A140" t="s">
        <v>133</v>
      </c>
      <c r="B140">
        <v>176.45</v>
      </c>
      <c r="C140">
        <v>619863</v>
      </c>
      <c r="D140">
        <f t="shared" si="10"/>
        <v>-1.8577228989376516E-2</v>
      </c>
      <c r="E140">
        <f t="shared" si="11"/>
        <v>-1.8751953016924536E-2</v>
      </c>
      <c r="F140">
        <f t="shared" si="8"/>
        <v>5.1730375501212791</v>
      </c>
      <c r="G140">
        <f t="shared" si="9"/>
        <v>13.337253764862369</v>
      </c>
    </row>
    <row r="141" spans="1:7" x14ac:dyDescent="0.25">
      <c r="A141" t="s">
        <v>134</v>
      </c>
      <c r="B141">
        <v>173.79</v>
      </c>
      <c r="C141">
        <v>700014</v>
      </c>
      <c r="D141">
        <f t="shared" si="10"/>
        <v>-1.5075092094077624E-2</v>
      </c>
      <c r="E141">
        <f t="shared" si="11"/>
        <v>-1.5189876344636621E-2</v>
      </c>
      <c r="F141">
        <f t="shared" si="8"/>
        <v>5.1578476737766428</v>
      </c>
      <c r="G141">
        <f t="shared" si="9"/>
        <v>13.458855613825545</v>
      </c>
    </row>
    <row r="142" spans="1:7" x14ac:dyDescent="0.25">
      <c r="A142" t="s">
        <v>135</v>
      </c>
      <c r="B142">
        <v>170.155</v>
      </c>
      <c r="C142">
        <v>507640</v>
      </c>
      <c r="D142">
        <f t="shared" si="10"/>
        <v>-2.0916048104033552E-2</v>
      </c>
      <c r="E142">
        <f t="shared" si="11"/>
        <v>-2.1137887425455883E-2</v>
      </c>
      <c r="F142">
        <f t="shared" si="8"/>
        <v>5.1367097863511866</v>
      </c>
      <c r="G142">
        <f t="shared" si="9"/>
        <v>13.1375278139241</v>
      </c>
    </row>
    <row r="143" spans="1:7" x14ac:dyDescent="0.25">
      <c r="A143" t="s">
        <v>136</v>
      </c>
      <c r="B143">
        <v>170.93</v>
      </c>
      <c r="C143">
        <v>398437</v>
      </c>
      <c r="D143">
        <f t="shared" si="10"/>
        <v>4.5546707413828902E-3</v>
      </c>
      <c r="E143">
        <f t="shared" si="11"/>
        <v>4.5443296169901315E-3</v>
      </c>
      <c r="F143">
        <f t="shared" si="8"/>
        <v>5.1412541159681764</v>
      </c>
      <c r="G143">
        <f t="shared" si="9"/>
        <v>12.895304671866235</v>
      </c>
    </row>
    <row r="144" spans="1:7" x14ac:dyDescent="0.25">
      <c r="A144" t="s">
        <v>137</v>
      </c>
      <c r="B144">
        <v>165.95</v>
      </c>
      <c r="C144">
        <v>916232</v>
      </c>
      <c r="D144">
        <f t="shared" si="10"/>
        <v>-2.9134733516644345E-2</v>
      </c>
      <c r="E144">
        <f t="shared" si="11"/>
        <v>-2.9567577802193157E-2</v>
      </c>
      <c r="F144">
        <f t="shared" si="8"/>
        <v>5.1116865381659835</v>
      </c>
      <c r="G144">
        <f t="shared" si="9"/>
        <v>13.728024886696712</v>
      </c>
    </row>
    <row r="145" spans="1:7" x14ac:dyDescent="0.25">
      <c r="A145" t="s">
        <v>138</v>
      </c>
      <c r="B145">
        <v>161.9</v>
      </c>
      <c r="C145">
        <v>624801</v>
      </c>
      <c r="D145">
        <f t="shared" si="10"/>
        <v>-2.4404941247363563E-2</v>
      </c>
      <c r="E145">
        <f t="shared" si="11"/>
        <v>-2.4707677482394094E-2</v>
      </c>
      <c r="F145">
        <f t="shared" si="8"/>
        <v>5.0869788606835895</v>
      </c>
      <c r="G145">
        <f t="shared" si="9"/>
        <v>13.345188478018496</v>
      </c>
    </row>
    <row r="146" spans="1:7" x14ac:dyDescent="0.25">
      <c r="A146" t="s">
        <v>139</v>
      </c>
      <c r="B146">
        <v>158.01</v>
      </c>
      <c r="C146">
        <v>673601</v>
      </c>
      <c r="D146">
        <f t="shared" si="10"/>
        <v>-2.4027177269919795E-2</v>
      </c>
      <c r="E146">
        <f t="shared" si="11"/>
        <v>-2.4320538520181845E-2</v>
      </c>
      <c r="F146">
        <f t="shared" si="8"/>
        <v>5.0626583221634078</v>
      </c>
      <c r="G146">
        <f t="shared" si="9"/>
        <v>13.420393226469722</v>
      </c>
    </row>
    <row r="147" spans="1:7" x14ac:dyDescent="0.25">
      <c r="A147" s="1">
        <v>43898</v>
      </c>
      <c r="B147">
        <v>162.26</v>
      </c>
      <c r="C147">
        <v>756029</v>
      </c>
      <c r="D147">
        <f t="shared" si="10"/>
        <v>2.6897031833428266E-2</v>
      </c>
      <c r="E147">
        <f t="shared" si="11"/>
        <v>2.6541664803511316E-2</v>
      </c>
      <c r="F147">
        <f t="shared" si="8"/>
        <v>5.0891999869669187</v>
      </c>
      <c r="G147">
        <f t="shared" si="9"/>
        <v>13.535835014214312</v>
      </c>
    </row>
    <row r="148" spans="1:7" x14ac:dyDescent="0.25">
      <c r="A148" s="1">
        <v>43929</v>
      </c>
      <c r="B148">
        <v>165.03</v>
      </c>
      <c r="C148">
        <v>654637</v>
      </c>
      <c r="D148">
        <f t="shared" si="10"/>
        <v>1.7071366941945089E-2</v>
      </c>
      <c r="E148">
        <f t="shared" si="11"/>
        <v>1.6927288588557531E-2</v>
      </c>
      <c r="F148">
        <f t="shared" si="8"/>
        <v>5.1061272755554761</v>
      </c>
      <c r="G148">
        <f t="shared" si="9"/>
        <v>13.391836162519372</v>
      </c>
    </row>
    <row r="149" spans="1:7" x14ac:dyDescent="0.25">
      <c r="A149" s="1">
        <v>43959</v>
      </c>
      <c r="B149">
        <v>174.27</v>
      </c>
      <c r="C149">
        <v>958412</v>
      </c>
      <c r="D149">
        <f t="shared" si="10"/>
        <v>5.5989820032721377E-2</v>
      </c>
      <c r="E149">
        <f t="shared" si="11"/>
        <v>5.4478545117074444E-2</v>
      </c>
      <c r="F149">
        <f t="shared" si="8"/>
        <v>5.1606058206725507</v>
      </c>
      <c r="G149">
        <f t="shared" si="9"/>
        <v>13.773033027133049</v>
      </c>
    </row>
    <row r="150" spans="1:7" x14ac:dyDescent="0.25">
      <c r="A150" s="1">
        <v>43990</v>
      </c>
      <c r="B150">
        <v>172.19</v>
      </c>
      <c r="C150">
        <v>563845</v>
      </c>
      <c r="D150">
        <f t="shared" si="10"/>
        <v>-1.1935502381362324E-2</v>
      </c>
      <c r="E150">
        <f t="shared" si="11"/>
        <v>-1.2007302374456399E-2</v>
      </c>
      <c r="F150">
        <f t="shared" si="8"/>
        <v>5.1485985182980949</v>
      </c>
      <c r="G150">
        <f t="shared" si="9"/>
        <v>13.242534670014484</v>
      </c>
    </row>
    <row r="151" spans="1:7" x14ac:dyDescent="0.25">
      <c r="A151" s="1">
        <v>44020</v>
      </c>
      <c r="B151">
        <v>170.01</v>
      </c>
      <c r="C151">
        <v>383286</v>
      </c>
      <c r="D151">
        <f t="shared" si="10"/>
        <v>-1.2660433242348609E-2</v>
      </c>
      <c r="E151">
        <f t="shared" si="11"/>
        <v>-1.2741259448456912E-2</v>
      </c>
      <c r="F151">
        <f t="shared" si="8"/>
        <v>5.1358572588496374</v>
      </c>
      <c r="G151">
        <f t="shared" si="9"/>
        <v>12.856536725786386</v>
      </c>
    </row>
    <row r="152" spans="1:7" x14ac:dyDescent="0.25">
      <c r="A152" s="1">
        <v>44112</v>
      </c>
      <c r="B152">
        <v>179.25</v>
      </c>
      <c r="C152">
        <v>934116</v>
      </c>
      <c r="D152">
        <f t="shared" si="10"/>
        <v>5.4349744132698136E-2</v>
      </c>
      <c r="E152">
        <f t="shared" si="11"/>
        <v>5.2924220630092202E-2</v>
      </c>
      <c r="F152">
        <f t="shared" si="8"/>
        <v>5.1887814794797293</v>
      </c>
      <c r="G152">
        <f t="shared" si="9"/>
        <v>13.747355906501312</v>
      </c>
    </row>
    <row r="153" spans="1:7" x14ac:dyDescent="0.25">
      <c r="A153" s="1">
        <v>44143</v>
      </c>
      <c r="B153">
        <v>180.1</v>
      </c>
      <c r="C153">
        <v>1185968</v>
      </c>
      <c r="D153">
        <f t="shared" si="10"/>
        <v>4.7419804741980157E-3</v>
      </c>
      <c r="E153">
        <f t="shared" si="11"/>
        <v>4.7307727021805458E-3</v>
      </c>
      <c r="F153">
        <f t="shared" si="8"/>
        <v>5.1935122521819101</v>
      </c>
      <c r="G153">
        <f t="shared" si="9"/>
        <v>13.98606987672555</v>
      </c>
    </row>
    <row r="154" spans="1:7" x14ac:dyDescent="0.25">
      <c r="A154" s="1">
        <v>44173</v>
      </c>
      <c r="B154">
        <v>175.46</v>
      </c>
      <c r="C154">
        <v>751578</v>
      </c>
      <c r="D154">
        <f t="shared" si="10"/>
        <v>-2.576346474181003E-2</v>
      </c>
      <c r="E154">
        <f t="shared" si="11"/>
        <v>-2.6101155481672491E-2</v>
      </c>
      <c r="F154">
        <f t="shared" si="8"/>
        <v>5.1674110967002376</v>
      </c>
      <c r="G154">
        <f t="shared" si="9"/>
        <v>13.529930275204276</v>
      </c>
    </row>
    <row r="155" spans="1:7" x14ac:dyDescent="0.25">
      <c r="A155" t="s">
        <v>140</v>
      </c>
      <c r="B155">
        <v>174.74</v>
      </c>
      <c r="C155">
        <v>450342</v>
      </c>
      <c r="D155">
        <f t="shared" si="10"/>
        <v>-4.1034993730764777E-3</v>
      </c>
      <c r="E155">
        <f t="shared" si="11"/>
        <v>-4.1119418302893096E-3</v>
      </c>
      <c r="F155">
        <f t="shared" si="8"/>
        <v>5.1632991548699483</v>
      </c>
      <c r="G155">
        <f t="shared" si="9"/>
        <v>13.017762573092744</v>
      </c>
    </row>
    <row r="156" spans="1:7" x14ac:dyDescent="0.25">
      <c r="A156" t="s">
        <v>141</v>
      </c>
      <c r="B156">
        <v>178.07</v>
      </c>
      <c r="C156">
        <v>507668</v>
      </c>
      <c r="D156">
        <f t="shared" si="10"/>
        <v>1.9056884514135196E-2</v>
      </c>
      <c r="E156">
        <f t="shared" si="11"/>
        <v>1.8877576543274432E-2</v>
      </c>
      <c r="F156">
        <f t="shared" si="8"/>
        <v>5.1821767314132234</v>
      </c>
      <c r="G156">
        <f t="shared" si="9"/>
        <v>13.137582969601013</v>
      </c>
    </row>
    <row r="157" spans="1:7" x14ac:dyDescent="0.25">
      <c r="A157" t="s">
        <v>142</v>
      </c>
      <c r="B157">
        <v>172.05</v>
      </c>
      <c r="C157">
        <v>628553</v>
      </c>
      <c r="D157">
        <f t="shared" si="10"/>
        <v>-3.3806929859044092E-2</v>
      </c>
      <c r="E157">
        <f t="shared" si="11"/>
        <v>-3.4391599169733542E-2</v>
      </c>
      <c r="F157">
        <f t="shared" si="8"/>
        <v>5.1477851322434898</v>
      </c>
      <c r="G157">
        <f t="shared" si="9"/>
        <v>13.351175631221572</v>
      </c>
    </row>
    <row r="158" spans="1:7" x14ac:dyDescent="0.25">
      <c r="A158" t="s">
        <v>143</v>
      </c>
      <c r="B158">
        <v>170.23</v>
      </c>
      <c r="C158">
        <v>534590</v>
      </c>
      <c r="D158">
        <f t="shared" si="10"/>
        <v>-1.0578320255739735E-2</v>
      </c>
      <c r="E158">
        <f t="shared" si="11"/>
        <v>-1.0634668417010353E-2</v>
      </c>
      <c r="F158">
        <f t="shared" si="8"/>
        <v>5.1371504638264787</v>
      </c>
      <c r="G158">
        <f t="shared" si="9"/>
        <v>13.189255376937743</v>
      </c>
    </row>
    <row r="159" spans="1:7" x14ac:dyDescent="0.25">
      <c r="A159" t="s">
        <v>144</v>
      </c>
      <c r="B159">
        <v>169.27</v>
      </c>
      <c r="C159">
        <v>509673</v>
      </c>
      <c r="D159">
        <f t="shared" si="10"/>
        <v>-5.6394290078128394E-3</v>
      </c>
      <c r="E159">
        <f t="shared" si="11"/>
        <v>-5.6553906254731929E-3</v>
      </c>
      <c r="F159">
        <f t="shared" si="8"/>
        <v>5.1314950732010063</v>
      </c>
      <c r="G159">
        <f t="shared" si="9"/>
        <v>13.141524622588381</v>
      </c>
    </row>
    <row r="160" spans="1:7" x14ac:dyDescent="0.25">
      <c r="A160" t="s">
        <v>145</v>
      </c>
      <c r="B160">
        <v>169.63</v>
      </c>
      <c r="C160">
        <v>413023</v>
      </c>
      <c r="D160">
        <f t="shared" si="10"/>
        <v>2.1267797010692101E-3</v>
      </c>
      <c r="E160">
        <f t="shared" si="11"/>
        <v>2.1245213066254493E-3</v>
      </c>
      <c r="F160">
        <f t="shared" si="8"/>
        <v>5.1336195945076311</v>
      </c>
      <c r="G160">
        <f t="shared" si="9"/>
        <v>12.931258560465174</v>
      </c>
    </row>
    <row r="161" spans="1:7" x14ac:dyDescent="0.25">
      <c r="A161" t="s">
        <v>146</v>
      </c>
      <c r="B161">
        <v>167.47</v>
      </c>
      <c r="C161">
        <v>391161</v>
      </c>
      <c r="D161">
        <f t="shared" si="10"/>
        <v>-1.2733596651535676E-2</v>
      </c>
      <c r="E161">
        <f t="shared" si="11"/>
        <v>-1.2815363761244663E-2</v>
      </c>
      <c r="F161">
        <f t="shared" si="8"/>
        <v>5.120804230746387</v>
      </c>
      <c r="G161">
        <f t="shared" si="9"/>
        <v>12.876874518921563</v>
      </c>
    </row>
    <row r="162" spans="1:7" x14ac:dyDescent="0.25">
      <c r="A162" t="s">
        <v>147</v>
      </c>
      <c r="B162">
        <v>178.25</v>
      </c>
      <c r="C162">
        <v>952355</v>
      </c>
      <c r="D162">
        <f t="shared" si="10"/>
        <v>6.436973786349795E-2</v>
      </c>
      <c r="E162">
        <f t="shared" si="11"/>
        <v>6.2382828548018507E-2</v>
      </c>
      <c r="F162">
        <f t="shared" si="8"/>
        <v>5.1831870592944052</v>
      </c>
      <c r="G162">
        <f t="shared" si="9"/>
        <v>13.766693143423554</v>
      </c>
    </row>
    <row r="163" spans="1:7" x14ac:dyDescent="0.25">
      <c r="A163" t="s">
        <v>148</v>
      </c>
      <c r="B163">
        <v>174.71</v>
      </c>
      <c r="C163">
        <v>665550</v>
      </c>
      <c r="D163">
        <f t="shared" si="10"/>
        <v>-1.9859747545582004E-2</v>
      </c>
      <c r="E163">
        <f t="shared" si="11"/>
        <v>-2.0059602808052045E-2</v>
      </c>
      <c r="F163">
        <f t="shared" si="8"/>
        <v>5.163127456486353</v>
      </c>
      <c r="G163">
        <f t="shared" si="9"/>
        <v>13.408369045475165</v>
      </c>
    </row>
    <row r="164" spans="1:7" x14ac:dyDescent="0.25">
      <c r="A164" t="s">
        <v>149</v>
      </c>
      <c r="B164">
        <v>171.78</v>
      </c>
      <c r="C164">
        <v>394760</v>
      </c>
      <c r="D164">
        <f t="shared" si="10"/>
        <v>-1.6770648503233967E-2</v>
      </c>
      <c r="E164">
        <f t="shared" si="11"/>
        <v>-1.6912868148274515E-2</v>
      </c>
      <c r="F164">
        <f t="shared" si="8"/>
        <v>5.1462145883380783</v>
      </c>
      <c r="G164">
        <f t="shared" si="9"/>
        <v>12.886033264285944</v>
      </c>
    </row>
    <row r="165" spans="1:7" x14ac:dyDescent="0.25">
      <c r="A165" t="s">
        <v>150</v>
      </c>
      <c r="B165">
        <v>174.1</v>
      </c>
      <c r="C165">
        <v>730264</v>
      </c>
      <c r="D165">
        <f t="shared" si="10"/>
        <v>1.3505646757480458E-2</v>
      </c>
      <c r="E165">
        <f t="shared" si="11"/>
        <v>1.3415258436064736E-2</v>
      </c>
      <c r="F165">
        <f t="shared" si="8"/>
        <v>5.159629846774143</v>
      </c>
      <c r="G165">
        <f t="shared" si="9"/>
        <v>13.501161391582819</v>
      </c>
    </row>
    <row r="166" spans="1:7" x14ac:dyDescent="0.25">
      <c r="A166" t="s">
        <v>151</v>
      </c>
      <c r="B166">
        <v>175.8</v>
      </c>
      <c r="C166">
        <v>465200</v>
      </c>
      <c r="D166">
        <f t="shared" si="10"/>
        <v>9.7645031591040623E-3</v>
      </c>
      <c r="E166">
        <f t="shared" si="11"/>
        <v>9.7171384769333437E-3</v>
      </c>
      <c r="F166">
        <f t="shared" si="8"/>
        <v>5.1693469852510763</v>
      </c>
      <c r="G166">
        <f t="shared" si="9"/>
        <v>13.050222699626646</v>
      </c>
    </row>
    <row r="167" spans="1:7" x14ac:dyDescent="0.25">
      <c r="A167" t="s">
        <v>152</v>
      </c>
      <c r="B167">
        <v>171.77</v>
      </c>
      <c r="C167">
        <v>385464</v>
      </c>
      <c r="D167">
        <f t="shared" si="10"/>
        <v>-2.2923777019340164E-2</v>
      </c>
      <c r="E167">
        <f t="shared" si="11"/>
        <v>-2.3190612602142561E-2</v>
      </c>
      <c r="F167">
        <f t="shared" si="8"/>
        <v>5.1461563726489343</v>
      </c>
      <c r="G167">
        <f t="shared" si="9"/>
        <v>12.862203082410844</v>
      </c>
    </row>
    <row r="168" spans="1:7" x14ac:dyDescent="0.25">
      <c r="A168" s="1">
        <v>43839</v>
      </c>
      <c r="B168">
        <v>172.14</v>
      </c>
      <c r="C168">
        <v>390439</v>
      </c>
      <c r="D168">
        <f t="shared" si="10"/>
        <v>2.1540431972985742E-3</v>
      </c>
      <c r="E168">
        <f t="shared" si="11"/>
        <v>2.1517265723943026E-3</v>
      </c>
      <c r="F168">
        <f t="shared" si="8"/>
        <v>5.1483080992213281</v>
      </c>
      <c r="G168">
        <f t="shared" si="9"/>
        <v>12.875027026072631</v>
      </c>
    </row>
    <row r="169" spans="1:7" x14ac:dyDescent="0.25">
      <c r="A169" s="1">
        <v>43870</v>
      </c>
      <c r="B169">
        <v>174.82</v>
      </c>
      <c r="C169">
        <v>346036</v>
      </c>
      <c r="D169">
        <f t="shared" si="10"/>
        <v>1.5568723132334188E-2</v>
      </c>
      <c r="E169">
        <f t="shared" si="11"/>
        <v>1.5448773931013567E-2</v>
      </c>
      <c r="F169">
        <f t="shared" si="8"/>
        <v>5.1637568731523418</v>
      </c>
      <c r="G169">
        <f t="shared" si="9"/>
        <v>12.754298094870201</v>
      </c>
    </row>
    <row r="170" spans="1:7" x14ac:dyDescent="0.25">
      <c r="A170" s="1">
        <v>43899</v>
      </c>
      <c r="B170">
        <v>168.79</v>
      </c>
      <c r="C170">
        <v>741461</v>
      </c>
      <c r="D170">
        <f t="shared" si="10"/>
        <v>-3.4492620981581061E-2</v>
      </c>
      <c r="E170">
        <f t="shared" si="11"/>
        <v>-3.5101534451505413E-2</v>
      </c>
      <c r="F170">
        <f t="shared" si="8"/>
        <v>5.1286553387008365</v>
      </c>
      <c r="G170">
        <f t="shared" si="9"/>
        <v>13.516377843087893</v>
      </c>
    </row>
    <row r="171" spans="1:7" x14ac:dyDescent="0.25">
      <c r="A171" s="1">
        <v>43930</v>
      </c>
      <c r="B171">
        <v>171.13</v>
      </c>
      <c r="C171">
        <v>540220</v>
      </c>
      <c r="D171">
        <f t="shared" si="10"/>
        <v>1.386338053202206E-2</v>
      </c>
      <c r="E171">
        <f t="shared" si="11"/>
        <v>1.3768162888524003E-2</v>
      </c>
      <c r="F171">
        <f t="shared" si="8"/>
        <v>5.1424235015893602</v>
      </c>
      <c r="G171">
        <f t="shared" si="9"/>
        <v>13.199731742980001</v>
      </c>
    </row>
    <row r="172" spans="1:7" x14ac:dyDescent="0.25">
      <c r="A172" s="1">
        <v>44052</v>
      </c>
      <c r="B172">
        <v>161.05000000000001</v>
      </c>
      <c r="C172">
        <v>489923</v>
      </c>
      <c r="D172">
        <f t="shared" si="10"/>
        <v>-5.8902588675276014E-2</v>
      </c>
      <c r="E172">
        <f t="shared" si="11"/>
        <v>-6.0708625812152424E-2</v>
      </c>
      <c r="F172">
        <f t="shared" si="8"/>
        <v>5.0817148757772079</v>
      </c>
      <c r="G172">
        <f t="shared" si="9"/>
        <v>13.102003514881433</v>
      </c>
    </row>
    <row r="173" spans="1:7" x14ac:dyDescent="0.25">
      <c r="A173" s="1">
        <v>44083</v>
      </c>
      <c r="B173">
        <v>160.82</v>
      </c>
      <c r="C173">
        <v>357251</v>
      </c>
      <c r="D173">
        <f t="shared" si="10"/>
        <v>-1.4281279105868871E-3</v>
      </c>
      <c r="E173">
        <f t="shared" si="11"/>
        <v>-1.429148657204954E-3</v>
      </c>
      <c r="F173">
        <f t="shared" si="8"/>
        <v>5.0802857271200033</v>
      </c>
      <c r="G173">
        <f t="shared" si="9"/>
        <v>12.786193894948449</v>
      </c>
    </row>
    <row r="174" spans="1:7" x14ac:dyDescent="0.25">
      <c r="A174" s="1">
        <v>44113</v>
      </c>
      <c r="B174">
        <v>157.69</v>
      </c>
      <c r="C174">
        <v>331828</v>
      </c>
      <c r="D174">
        <f t="shared" si="10"/>
        <v>-1.9462753388881954E-2</v>
      </c>
      <c r="E174">
        <f t="shared" si="11"/>
        <v>-1.9654646702507435E-2</v>
      </c>
      <c r="F174">
        <f t="shared" si="8"/>
        <v>5.0606310804174957</v>
      </c>
      <c r="G174">
        <f t="shared" si="9"/>
        <v>12.712372041363652</v>
      </c>
    </row>
    <row r="175" spans="1:7" x14ac:dyDescent="0.25">
      <c r="A175" s="1">
        <v>44144</v>
      </c>
      <c r="B175">
        <v>160.19</v>
      </c>
      <c r="C175">
        <v>430354</v>
      </c>
      <c r="D175">
        <f t="shared" si="10"/>
        <v>1.5853890544739679E-2</v>
      </c>
      <c r="E175">
        <f t="shared" si="11"/>
        <v>1.5729530295896556E-2</v>
      </c>
      <c r="F175">
        <f t="shared" si="8"/>
        <v>5.0763606107133921</v>
      </c>
      <c r="G175">
        <f t="shared" si="9"/>
        <v>12.972363404794503</v>
      </c>
    </row>
    <row r="176" spans="1:7" x14ac:dyDescent="0.25">
      <c r="A176" t="s">
        <v>153</v>
      </c>
      <c r="B176">
        <v>165.36</v>
      </c>
      <c r="C176">
        <v>468854</v>
      </c>
      <c r="D176">
        <f t="shared" si="10"/>
        <v>3.2274174417878866E-2</v>
      </c>
      <c r="E176">
        <f t="shared" si="11"/>
        <v>3.1764304660120882E-2</v>
      </c>
      <c r="F176">
        <f t="shared" si="8"/>
        <v>5.1081249153735131</v>
      </c>
      <c r="G176">
        <f t="shared" si="9"/>
        <v>13.058046698324656</v>
      </c>
    </row>
    <row r="177" spans="1:7" x14ac:dyDescent="0.25">
      <c r="A177" t="s">
        <v>154</v>
      </c>
      <c r="B177">
        <v>163.5</v>
      </c>
      <c r="C177">
        <v>430937</v>
      </c>
      <c r="D177">
        <f t="shared" si="10"/>
        <v>-1.1248185776487745E-2</v>
      </c>
      <c r="E177">
        <f t="shared" si="11"/>
        <v>-1.1311925036204862E-2</v>
      </c>
      <c r="F177">
        <f t="shared" si="8"/>
        <v>5.0968129903373081</v>
      </c>
      <c r="G177">
        <f t="shared" si="9"/>
        <v>12.973717186708026</v>
      </c>
    </row>
    <row r="178" spans="1:7" x14ac:dyDescent="0.25">
      <c r="A178" t="s">
        <v>155</v>
      </c>
      <c r="B178">
        <v>167.54</v>
      </c>
      <c r="C178">
        <v>634194</v>
      </c>
      <c r="D178">
        <f t="shared" si="10"/>
        <v>2.4709480122324112E-2</v>
      </c>
      <c r="E178">
        <f t="shared" si="11"/>
        <v>2.4409138388355411E-2</v>
      </c>
      <c r="F178">
        <f t="shared" si="8"/>
        <v>5.1212221287256634</v>
      </c>
      <c r="G178">
        <f t="shared" si="9"/>
        <v>13.360110180303693</v>
      </c>
    </row>
    <row r="179" spans="1:7" x14ac:dyDescent="0.25">
      <c r="A179" t="s">
        <v>156</v>
      </c>
      <c r="B179">
        <v>167.6</v>
      </c>
      <c r="C179">
        <v>424337</v>
      </c>
      <c r="D179">
        <f t="shared" si="10"/>
        <v>3.5812343320999328E-4</v>
      </c>
      <c r="E179">
        <f t="shared" si="11"/>
        <v>3.5805932231920034E-4</v>
      </c>
      <c r="F179">
        <f t="shared" si="8"/>
        <v>5.1215801880479823</v>
      </c>
      <c r="G179">
        <f t="shared" si="9"/>
        <v>12.9582832298396</v>
      </c>
    </row>
    <row r="180" spans="1:7" x14ac:dyDescent="0.25">
      <c r="A180" t="s">
        <v>157</v>
      </c>
      <c r="B180">
        <v>161.03</v>
      </c>
      <c r="C180">
        <v>480248</v>
      </c>
      <c r="D180">
        <f t="shared" si="10"/>
        <v>-3.9200477326968935E-2</v>
      </c>
      <c r="E180">
        <f t="shared" si="11"/>
        <v>-3.998950501807802E-2</v>
      </c>
      <c r="F180">
        <f t="shared" si="8"/>
        <v>5.0815906830299049</v>
      </c>
      <c r="G180">
        <f t="shared" si="9"/>
        <v>13.082057916124475</v>
      </c>
    </row>
    <row r="181" spans="1:7" x14ac:dyDescent="0.25">
      <c r="A181" t="s">
        <v>158</v>
      </c>
      <c r="B181">
        <v>156.35</v>
      </c>
      <c r="C181">
        <v>551858</v>
      </c>
      <c r="D181">
        <f t="shared" si="10"/>
        <v>-2.9062907532757913E-2</v>
      </c>
      <c r="E181">
        <f t="shared" si="11"/>
        <v>-2.9493599126054339E-2</v>
      </c>
      <c r="F181">
        <f t="shared" si="8"/>
        <v>5.0520970839038499</v>
      </c>
      <c r="G181">
        <f t="shared" si="9"/>
        <v>13.221046045788896</v>
      </c>
    </row>
    <row r="182" spans="1:7" x14ac:dyDescent="0.25">
      <c r="A182" t="s">
        <v>159</v>
      </c>
      <c r="B182">
        <v>156.78</v>
      </c>
      <c r="C182">
        <v>440468</v>
      </c>
      <c r="D182">
        <f t="shared" si="10"/>
        <v>2.7502398464982849E-3</v>
      </c>
      <c r="E182">
        <f t="shared" si="11"/>
        <v>2.7464648567258353E-3</v>
      </c>
      <c r="F182">
        <f t="shared" si="8"/>
        <v>5.0548435487605765</v>
      </c>
      <c r="G182">
        <f t="shared" si="9"/>
        <v>12.995593076997709</v>
      </c>
    </row>
    <row r="183" spans="1:7" x14ac:dyDescent="0.25">
      <c r="A183" t="s">
        <v>160</v>
      </c>
      <c r="B183">
        <v>151.15</v>
      </c>
      <c r="C183">
        <v>456574</v>
      </c>
      <c r="D183">
        <f t="shared" si="10"/>
        <v>-3.5910192626610507E-2</v>
      </c>
      <c r="E183">
        <f t="shared" si="11"/>
        <v>-3.6570827535109075E-2</v>
      </c>
      <c r="F183">
        <f t="shared" si="8"/>
        <v>5.0182727212254674</v>
      </c>
      <c r="G183">
        <f t="shared" si="9"/>
        <v>13.03150606883718</v>
      </c>
    </row>
    <row r="184" spans="1:7" x14ac:dyDescent="0.25">
      <c r="A184" t="s">
        <v>161</v>
      </c>
      <c r="B184">
        <v>145.94999999999999</v>
      </c>
      <c r="C184">
        <v>575144</v>
      </c>
      <c r="D184">
        <f t="shared" si="10"/>
        <v>-3.4402911015547578E-2</v>
      </c>
      <c r="E184">
        <f t="shared" si="11"/>
        <v>-3.5008623925343436E-2</v>
      </c>
      <c r="F184">
        <f t="shared" si="8"/>
        <v>4.9832640973001237</v>
      </c>
      <c r="G184">
        <f t="shared" si="9"/>
        <v>13.262375723208541</v>
      </c>
    </row>
    <row r="185" spans="1:7" x14ac:dyDescent="0.25">
      <c r="A185" t="s">
        <v>162</v>
      </c>
      <c r="B185">
        <v>156.05000000000001</v>
      </c>
      <c r="C185">
        <v>673040</v>
      </c>
      <c r="D185">
        <f t="shared" si="10"/>
        <v>6.9201781431997414E-2</v>
      </c>
      <c r="E185">
        <f t="shared" si="11"/>
        <v>6.6912371416664812E-2</v>
      </c>
      <c r="F185">
        <f t="shared" si="8"/>
        <v>5.0501764687167885</v>
      </c>
      <c r="G185">
        <f t="shared" si="9"/>
        <v>13.419560042224695</v>
      </c>
    </row>
    <row r="186" spans="1:7" x14ac:dyDescent="0.25">
      <c r="A186" t="s">
        <v>163</v>
      </c>
      <c r="B186">
        <v>166.21</v>
      </c>
      <c r="C186">
        <v>856937</v>
      </c>
      <c r="D186">
        <f t="shared" si="10"/>
        <v>6.5107337391861558E-2</v>
      </c>
      <c r="E186">
        <f t="shared" si="11"/>
        <v>6.3075580366230316E-2</v>
      </c>
      <c r="F186">
        <f t="shared" si="8"/>
        <v>5.1132520490830187</v>
      </c>
      <c r="G186">
        <f t="shared" si="9"/>
        <v>13.661119682625717</v>
      </c>
    </row>
    <row r="187" spans="1:7" x14ac:dyDescent="0.25">
      <c r="A187" t="s">
        <v>164</v>
      </c>
      <c r="B187">
        <v>163.6</v>
      </c>
      <c r="C187">
        <v>458909</v>
      </c>
      <c r="D187">
        <f t="shared" si="10"/>
        <v>-1.5703026292040272E-2</v>
      </c>
      <c r="E187">
        <f t="shared" si="11"/>
        <v>-1.5827624914372108E-2</v>
      </c>
      <c r="F187">
        <f t="shared" si="8"/>
        <v>5.0974244241686471</v>
      </c>
      <c r="G187">
        <f t="shared" si="9"/>
        <v>13.036607212306539</v>
      </c>
    </row>
    <row r="188" spans="1:7" x14ac:dyDescent="0.25">
      <c r="A188" t="s">
        <v>165</v>
      </c>
      <c r="B188">
        <v>165.22</v>
      </c>
      <c r="C188">
        <v>774507</v>
      </c>
      <c r="D188">
        <f t="shared" si="10"/>
        <v>9.9022004889975836E-3</v>
      </c>
      <c r="E188">
        <f t="shared" si="11"/>
        <v>9.8534949657124761E-3</v>
      </c>
      <c r="F188">
        <f t="shared" si="8"/>
        <v>5.1072779191343596</v>
      </c>
      <c r="G188">
        <f t="shared" si="9"/>
        <v>13.559981976887308</v>
      </c>
    </row>
    <row r="189" spans="1:7" x14ac:dyDescent="0.25">
      <c r="A189" s="1">
        <v>43840</v>
      </c>
      <c r="B189">
        <v>167.99</v>
      </c>
      <c r="C189">
        <v>531958</v>
      </c>
      <c r="D189">
        <f t="shared" si="10"/>
        <v>1.6765524754872353E-2</v>
      </c>
      <c r="E189">
        <f t="shared" si="11"/>
        <v>1.6626534687763702E-2</v>
      </c>
      <c r="F189">
        <f t="shared" si="8"/>
        <v>5.1239044538221226</v>
      </c>
      <c r="G189">
        <f t="shared" si="9"/>
        <v>13.184319817838853</v>
      </c>
    </row>
    <row r="190" spans="1:7" x14ac:dyDescent="0.25">
      <c r="A190" s="1">
        <v>43871</v>
      </c>
      <c r="B190">
        <v>168.06</v>
      </c>
      <c r="C190">
        <v>710871</v>
      </c>
      <c r="D190">
        <f t="shared" si="10"/>
        <v>4.1669146973030046E-4</v>
      </c>
      <c r="E190">
        <f t="shared" si="11"/>
        <v>4.1660467794928796E-4</v>
      </c>
      <c r="F190">
        <f t="shared" si="8"/>
        <v>5.1243210585000725</v>
      </c>
      <c r="G190">
        <f t="shared" si="9"/>
        <v>13.474246257724975</v>
      </c>
    </row>
    <row r="191" spans="1:7" x14ac:dyDescent="0.25">
      <c r="A191" s="1">
        <v>43961</v>
      </c>
      <c r="B191">
        <v>171.26</v>
      </c>
      <c r="C191">
        <v>354977</v>
      </c>
      <c r="D191">
        <f t="shared" si="10"/>
        <v>1.9040818755206405E-2</v>
      </c>
      <c r="E191">
        <f t="shared" si="11"/>
        <v>1.8861811097973823E-2</v>
      </c>
      <c r="F191">
        <f t="shared" si="8"/>
        <v>5.1431828695980455</v>
      </c>
      <c r="G191">
        <f t="shared" si="9"/>
        <v>12.779808277626278</v>
      </c>
    </row>
    <row r="192" spans="1:7" x14ac:dyDescent="0.25">
      <c r="A192" s="1">
        <v>43992</v>
      </c>
      <c r="B192">
        <v>159.53</v>
      </c>
      <c r="C192">
        <v>944628</v>
      </c>
      <c r="D192">
        <f t="shared" si="10"/>
        <v>-6.8492350811631381E-2</v>
      </c>
      <c r="E192">
        <f t="shared" si="11"/>
        <v>-7.0950877285139755E-2</v>
      </c>
      <c r="F192">
        <f t="shared" si="8"/>
        <v>5.072231992312906</v>
      </c>
      <c r="G192">
        <f t="shared" si="9"/>
        <v>13.758546478181415</v>
      </c>
    </row>
    <row r="193" spans="1:7" x14ac:dyDescent="0.25">
      <c r="A193" s="1">
        <v>44022</v>
      </c>
      <c r="B193">
        <v>164.65</v>
      </c>
      <c r="C193">
        <v>488879</v>
      </c>
      <c r="D193">
        <f t="shared" si="10"/>
        <v>3.2094276938506895E-2</v>
      </c>
      <c r="E193">
        <f t="shared" si="11"/>
        <v>3.1590016509467092E-2</v>
      </c>
      <c r="F193">
        <f t="shared" si="8"/>
        <v>5.1038220088223731</v>
      </c>
      <c r="G193">
        <f t="shared" si="9"/>
        <v>13.099870294074968</v>
      </c>
    </row>
    <row r="194" spans="1:7" x14ac:dyDescent="0.25">
      <c r="A194" s="1">
        <v>44053</v>
      </c>
      <c r="B194">
        <v>167.95</v>
      </c>
      <c r="C194">
        <v>475434</v>
      </c>
      <c r="D194">
        <f t="shared" si="10"/>
        <v>2.0042514424536792E-2</v>
      </c>
      <c r="E194">
        <f t="shared" si="11"/>
        <v>1.9844307235928428E-2</v>
      </c>
      <c r="F194">
        <f t="shared" si="8"/>
        <v>5.1236663160583014</v>
      </c>
      <c r="G194">
        <f t="shared" si="9"/>
        <v>13.071983350071966</v>
      </c>
    </row>
    <row r="195" spans="1:7" x14ac:dyDescent="0.25">
      <c r="A195" s="1">
        <v>44084</v>
      </c>
      <c r="B195">
        <v>167.32</v>
      </c>
      <c r="C195">
        <v>418354</v>
      </c>
      <c r="D195">
        <f t="shared" si="10"/>
        <v>-3.7511164036915482E-3</v>
      </c>
      <c r="E195">
        <f t="shared" si="11"/>
        <v>-3.7581694843040244E-3</v>
      </c>
      <c r="F195">
        <f t="shared" ref="F195:F258" si="12">LN(B195)</f>
        <v>5.119908146573998</v>
      </c>
      <c r="G195">
        <f t="shared" ref="G195:G258" si="13">LN(C195)</f>
        <v>12.944083243050091</v>
      </c>
    </row>
    <row r="196" spans="1:7" x14ac:dyDescent="0.25">
      <c r="A196" s="1">
        <v>44175</v>
      </c>
      <c r="B196">
        <v>167.4</v>
      </c>
      <c r="C196">
        <v>240694</v>
      </c>
      <c r="D196">
        <f t="shared" ref="D196:D259" si="14">(B196-B195)/B195</f>
        <v>4.7812574707155456E-4</v>
      </c>
      <c r="E196">
        <f t="shared" ref="E196:E259" si="15">LN(B196/B195)</f>
        <v>4.7801148137741241E-4</v>
      </c>
      <c r="F196">
        <f t="shared" si="12"/>
        <v>5.1203861580553749</v>
      </c>
      <c r="G196">
        <f t="shared" si="13"/>
        <v>12.391281696165084</v>
      </c>
    </row>
    <row r="197" spans="1:7" x14ac:dyDescent="0.25">
      <c r="A197" t="s">
        <v>166</v>
      </c>
      <c r="B197">
        <v>162.13</v>
      </c>
      <c r="C197">
        <v>318395</v>
      </c>
      <c r="D197">
        <f t="shared" si="14"/>
        <v>-3.1481481481481541E-2</v>
      </c>
      <c r="E197">
        <f t="shared" si="15"/>
        <v>-3.198767549339724E-2</v>
      </c>
      <c r="F197">
        <f t="shared" si="12"/>
        <v>5.0883984825619777</v>
      </c>
      <c r="G197">
        <f t="shared" si="13"/>
        <v>12.671048029311475</v>
      </c>
    </row>
    <row r="198" spans="1:7" x14ac:dyDescent="0.25">
      <c r="A198" t="s">
        <v>167</v>
      </c>
      <c r="B198">
        <v>163.22</v>
      </c>
      <c r="C198">
        <v>201149</v>
      </c>
      <c r="D198">
        <f t="shared" si="14"/>
        <v>6.7230000616789205E-3</v>
      </c>
      <c r="E198">
        <f t="shared" si="15"/>
        <v>6.7005014791190493E-3</v>
      </c>
      <c r="F198">
        <f t="shared" si="12"/>
        <v>5.0950989840410967</v>
      </c>
      <c r="G198">
        <f t="shared" si="13"/>
        <v>12.211801205951209</v>
      </c>
    </row>
    <row r="199" spans="1:7" x14ac:dyDescent="0.25">
      <c r="A199" t="s">
        <v>168</v>
      </c>
      <c r="B199">
        <v>164.26</v>
      </c>
      <c r="C199">
        <v>395276</v>
      </c>
      <c r="D199">
        <f t="shared" si="14"/>
        <v>6.3717681656659236E-3</v>
      </c>
      <c r="E199">
        <f t="shared" si="15"/>
        <v>6.3515542709493269E-3</v>
      </c>
      <c r="F199">
        <f t="shared" si="12"/>
        <v>5.1014505383120463</v>
      </c>
      <c r="G199">
        <f t="shared" si="13"/>
        <v>12.887339534059404</v>
      </c>
    </row>
    <row r="200" spans="1:7" x14ac:dyDescent="0.25">
      <c r="A200" t="s">
        <v>169</v>
      </c>
      <c r="B200">
        <v>167.32</v>
      </c>
      <c r="C200">
        <v>704989</v>
      </c>
      <c r="D200">
        <f t="shared" si="14"/>
        <v>1.8629002800438343E-2</v>
      </c>
      <c r="E200">
        <f t="shared" si="15"/>
        <v>1.845760826195144E-2</v>
      </c>
      <c r="F200">
        <f t="shared" si="12"/>
        <v>5.119908146573998</v>
      </c>
      <c r="G200">
        <f t="shared" si="13"/>
        <v>13.465937478835801</v>
      </c>
    </row>
    <row r="201" spans="1:7" x14ac:dyDescent="0.25">
      <c r="A201" t="s">
        <v>170</v>
      </c>
      <c r="B201">
        <v>167.09</v>
      </c>
      <c r="C201">
        <v>320039</v>
      </c>
      <c r="D201">
        <f t="shared" si="14"/>
        <v>-1.3746115228304434E-3</v>
      </c>
      <c r="E201">
        <f t="shared" si="15"/>
        <v>-1.3755571679456105E-3</v>
      </c>
      <c r="F201">
        <f t="shared" si="12"/>
        <v>5.118532589406052</v>
      </c>
      <c r="G201">
        <f t="shared" si="13"/>
        <v>12.676198142349755</v>
      </c>
    </row>
    <row r="202" spans="1:7" x14ac:dyDescent="0.25">
      <c r="A202" t="s">
        <v>171</v>
      </c>
      <c r="B202">
        <v>167.23</v>
      </c>
      <c r="C202">
        <v>304577</v>
      </c>
      <c r="D202">
        <f t="shared" si="14"/>
        <v>8.3787180561365946E-4</v>
      </c>
      <c r="E202">
        <f t="shared" si="15"/>
        <v>8.3752098697937444E-4</v>
      </c>
      <c r="F202">
        <f t="shared" si="12"/>
        <v>5.1193701103930316</v>
      </c>
      <c r="G202">
        <f t="shared" si="13"/>
        <v>12.626679207728177</v>
      </c>
    </row>
    <row r="203" spans="1:7" x14ac:dyDescent="0.25">
      <c r="A203" t="s">
        <v>172</v>
      </c>
      <c r="B203">
        <v>163.87</v>
      </c>
      <c r="C203">
        <v>264399</v>
      </c>
      <c r="D203">
        <f t="shared" si="14"/>
        <v>-2.0092088740058515E-2</v>
      </c>
      <c r="E203">
        <f t="shared" si="15"/>
        <v>-2.0296679834898686E-2</v>
      </c>
      <c r="F203">
        <f t="shared" si="12"/>
        <v>5.0990734305581329</v>
      </c>
      <c r="G203">
        <f t="shared" si="13"/>
        <v>12.485214604804256</v>
      </c>
    </row>
    <row r="204" spans="1:7" x14ac:dyDescent="0.25">
      <c r="A204" t="s">
        <v>173</v>
      </c>
      <c r="B204">
        <v>169.09</v>
      </c>
      <c r="C204">
        <v>356691</v>
      </c>
      <c r="D204">
        <f t="shared" si="14"/>
        <v>3.185451882589857E-2</v>
      </c>
      <c r="E204">
        <f t="shared" si="15"/>
        <v>3.1357686992205008E-2</v>
      </c>
      <c r="F204">
        <f t="shared" si="12"/>
        <v>5.1304311175503381</v>
      </c>
      <c r="G204">
        <f t="shared" si="13"/>
        <v>12.784625139741873</v>
      </c>
    </row>
    <row r="205" spans="1:7" x14ac:dyDescent="0.25">
      <c r="A205" t="s">
        <v>174</v>
      </c>
      <c r="B205">
        <v>167.37</v>
      </c>
      <c r="C205">
        <v>344580</v>
      </c>
      <c r="D205">
        <f t="shared" si="14"/>
        <v>-1.0172097699449991E-2</v>
      </c>
      <c r="E205">
        <f t="shared" si="15"/>
        <v>-1.0224187024791156E-2</v>
      </c>
      <c r="F205">
        <f t="shared" si="12"/>
        <v>5.1202069305255469</v>
      </c>
      <c r="G205">
        <f t="shared" si="13"/>
        <v>12.750081563086397</v>
      </c>
    </row>
    <row r="206" spans="1:7" x14ac:dyDescent="0.25">
      <c r="A206" t="s">
        <v>175</v>
      </c>
      <c r="B206">
        <v>160.86000000000001</v>
      </c>
      <c r="C206">
        <v>399543</v>
      </c>
      <c r="D206">
        <f t="shared" si="14"/>
        <v>-3.8895859473023785E-2</v>
      </c>
      <c r="E206">
        <f t="shared" si="15"/>
        <v>-3.9672509049623661E-2</v>
      </c>
      <c r="F206">
        <f t="shared" si="12"/>
        <v>5.0805344214759227</v>
      </c>
      <c r="G206">
        <f t="shared" si="13"/>
        <v>12.898076672939464</v>
      </c>
    </row>
    <row r="207" spans="1:7" x14ac:dyDescent="0.25">
      <c r="A207" t="s">
        <v>176</v>
      </c>
      <c r="B207">
        <v>155.21</v>
      </c>
      <c r="C207">
        <v>475173</v>
      </c>
      <c r="D207">
        <f t="shared" si="14"/>
        <v>-3.5123710058435939E-2</v>
      </c>
      <c r="E207">
        <f t="shared" si="15"/>
        <v>-3.5755382812829799E-2</v>
      </c>
      <c r="F207">
        <f t="shared" si="12"/>
        <v>5.0447790386630933</v>
      </c>
      <c r="G207">
        <f t="shared" si="13"/>
        <v>13.071434227234541</v>
      </c>
    </row>
    <row r="208" spans="1:7" x14ac:dyDescent="0.25">
      <c r="A208" t="s">
        <v>177</v>
      </c>
      <c r="B208">
        <v>148.25</v>
      </c>
      <c r="C208">
        <v>573110</v>
      </c>
      <c r="D208">
        <f t="shared" si="14"/>
        <v>-4.484247149023908E-2</v>
      </c>
      <c r="E208">
        <f t="shared" si="15"/>
        <v>-4.5879000785258445E-2</v>
      </c>
      <c r="F208">
        <f t="shared" si="12"/>
        <v>4.998900037877835</v>
      </c>
      <c r="G208">
        <f t="shared" si="13"/>
        <v>13.258832949349385</v>
      </c>
    </row>
    <row r="209" spans="1:7" x14ac:dyDescent="0.25">
      <c r="A209" t="s">
        <v>178</v>
      </c>
      <c r="B209">
        <v>148.26</v>
      </c>
      <c r="C209">
        <v>392869</v>
      </c>
      <c r="D209">
        <f t="shared" si="14"/>
        <v>6.7453625632316386E-5</v>
      </c>
      <c r="E209">
        <f t="shared" si="15"/>
        <v>6.7451350738701634E-5</v>
      </c>
      <c r="F209">
        <f t="shared" si="12"/>
        <v>4.9989674892285736</v>
      </c>
      <c r="G209">
        <f t="shared" si="13"/>
        <v>12.881231501950161</v>
      </c>
    </row>
    <row r="210" spans="1:7" x14ac:dyDescent="0.25">
      <c r="A210" t="s">
        <v>179</v>
      </c>
      <c r="B210">
        <v>144.38</v>
      </c>
      <c r="C210">
        <v>588304</v>
      </c>
      <c r="D210">
        <f t="shared" si="14"/>
        <v>-2.6170241467691865E-2</v>
      </c>
      <c r="E210">
        <f t="shared" si="15"/>
        <v>-2.6518776517558726E-2</v>
      </c>
      <c r="F210">
        <f t="shared" si="12"/>
        <v>4.9724487127110146</v>
      </c>
      <c r="G210">
        <f t="shared" si="13"/>
        <v>13.284999100081516</v>
      </c>
    </row>
    <row r="211" spans="1:7" x14ac:dyDescent="0.25">
      <c r="A211" s="1">
        <v>43872</v>
      </c>
      <c r="B211">
        <v>148.63999999999999</v>
      </c>
      <c r="C211">
        <v>354756</v>
      </c>
      <c r="D211">
        <f t="shared" si="14"/>
        <v>2.9505471671976667E-2</v>
      </c>
      <c r="E211">
        <f t="shared" si="15"/>
        <v>2.9078562354513407E-2</v>
      </c>
      <c r="F211">
        <f t="shared" si="12"/>
        <v>5.001527275065528</v>
      </c>
      <c r="G211">
        <f t="shared" si="13"/>
        <v>12.7791855081985</v>
      </c>
    </row>
    <row r="212" spans="1:7" x14ac:dyDescent="0.25">
      <c r="A212" s="1">
        <v>43901</v>
      </c>
      <c r="B212">
        <v>153.74</v>
      </c>
      <c r="C212">
        <v>347477</v>
      </c>
      <c r="D212">
        <f t="shared" si="14"/>
        <v>3.4311087190527605E-2</v>
      </c>
      <c r="E212">
        <f t="shared" si="15"/>
        <v>3.373558885545775E-2</v>
      </c>
      <c r="F212">
        <f t="shared" si="12"/>
        <v>5.0352628639209858</v>
      </c>
      <c r="G212">
        <f t="shared" si="13"/>
        <v>12.758453754746165</v>
      </c>
    </row>
    <row r="213" spans="1:7" x14ac:dyDescent="0.25">
      <c r="A213" s="1">
        <v>43932</v>
      </c>
      <c r="B213">
        <v>151.49</v>
      </c>
      <c r="C213">
        <v>329791</v>
      </c>
      <c r="D213">
        <f t="shared" si="14"/>
        <v>-1.4635098217770261E-2</v>
      </c>
      <c r="E213">
        <f t="shared" si="15"/>
        <v>-1.4743247750753745E-2</v>
      </c>
      <c r="F213">
        <f t="shared" si="12"/>
        <v>5.0205196161702323</v>
      </c>
      <c r="G213">
        <f t="shared" si="13"/>
        <v>12.706214399469054</v>
      </c>
    </row>
    <row r="214" spans="1:7" x14ac:dyDescent="0.25">
      <c r="A214" s="1">
        <v>43962</v>
      </c>
      <c r="B214">
        <v>157.29</v>
      </c>
      <c r="C214">
        <v>432931</v>
      </c>
      <c r="D214">
        <f t="shared" si="14"/>
        <v>3.8286355535018697E-2</v>
      </c>
      <c r="E214">
        <f t="shared" si="15"/>
        <v>3.7571619082318861E-2</v>
      </c>
      <c r="F214">
        <f t="shared" si="12"/>
        <v>5.0580912352525509</v>
      </c>
      <c r="G214">
        <f t="shared" si="13"/>
        <v>12.978333640937803</v>
      </c>
    </row>
    <row r="215" spans="1:7" x14ac:dyDescent="0.25">
      <c r="A215" s="1">
        <v>43993</v>
      </c>
      <c r="B215">
        <v>157.83000000000001</v>
      </c>
      <c r="C215">
        <v>345439</v>
      </c>
      <c r="D215">
        <f t="shared" si="14"/>
        <v>3.433148960518917E-3</v>
      </c>
      <c r="E215">
        <f t="shared" si="15"/>
        <v>3.4272691582744844E-3</v>
      </c>
      <c r="F215">
        <f t="shared" si="12"/>
        <v>5.0615185044108255</v>
      </c>
      <c r="G215">
        <f t="shared" si="13"/>
        <v>12.752571350885713</v>
      </c>
    </row>
    <row r="216" spans="1:7" x14ac:dyDescent="0.25">
      <c r="A216" s="1">
        <v>44085</v>
      </c>
      <c r="B216">
        <v>179.34</v>
      </c>
      <c r="C216">
        <v>1392957</v>
      </c>
      <c r="D216">
        <f t="shared" si="14"/>
        <v>0.1362858772096559</v>
      </c>
      <c r="E216">
        <f t="shared" si="15"/>
        <v>0.12776494111307579</v>
      </c>
      <c r="F216">
        <f t="shared" si="12"/>
        <v>5.1892834455239019</v>
      </c>
      <c r="G216">
        <f t="shared" si="13"/>
        <v>14.146939383656639</v>
      </c>
    </row>
    <row r="217" spans="1:7" x14ac:dyDescent="0.25">
      <c r="A217" s="1">
        <v>44115</v>
      </c>
      <c r="B217">
        <v>188.69</v>
      </c>
      <c r="C217">
        <v>982820</v>
      </c>
      <c r="D217">
        <f t="shared" si="14"/>
        <v>5.2135608341697302E-2</v>
      </c>
      <c r="E217">
        <f t="shared" si="15"/>
        <v>5.0822011275721085E-2</v>
      </c>
      <c r="F217">
        <f t="shared" si="12"/>
        <v>5.2401054567996228</v>
      </c>
      <c r="G217">
        <f t="shared" si="13"/>
        <v>13.798181269442452</v>
      </c>
    </row>
    <row r="218" spans="1:7" x14ac:dyDescent="0.25">
      <c r="A218" s="1">
        <v>44146</v>
      </c>
      <c r="B218">
        <v>182.23</v>
      </c>
      <c r="C218">
        <v>678589</v>
      </c>
      <c r="D218">
        <f t="shared" si="14"/>
        <v>-3.4236048545232961E-2</v>
      </c>
      <c r="E218">
        <f t="shared" si="15"/>
        <v>-3.4835831301658911E-2</v>
      </c>
      <c r="F218">
        <f t="shared" si="12"/>
        <v>5.205269625497964</v>
      </c>
      <c r="G218">
        <f t="shared" si="13"/>
        <v>13.427770921357089</v>
      </c>
    </row>
    <row r="219" spans="1:7" x14ac:dyDescent="0.25">
      <c r="A219" s="1">
        <v>44176</v>
      </c>
      <c r="B219">
        <v>176.63</v>
      </c>
      <c r="C219">
        <v>534297</v>
      </c>
      <c r="D219">
        <f t="shared" si="14"/>
        <v>-3.0730395653844014E-2</v>
      </c>
      <c r="E219">
        <f t="shared" si="15"/>
        <v>-3.1212476330611697E-2</v>
      </c>
      <c r="F219">
        <f t="shared" si="12"/>
        <v>5.1740571491673517</v>
      </c>
      <c r="G219">
        <f t="shared" si="13"/>
        <v>13.188707143106967</v>
      </c>
    </row>
    <row r="220" spans="1:7" x14ac:dyDescent="0.25">
      <c r="A220" t="s">
        <v>180</v>
      </c>
      <c r="B220">
        <v>187.04</v>
      </c>
      <c r="C220">
        <v>533611</v>
      </c>
      <c r="D220">
        <f t="shared" si="14"/>
        <v>5.8936760459718039E-2</v>
      </c>
      <c r="E220">
        <f t="shared" si="15"/>
        <v>5.7265348556406089E-2</v>
      </c>
      <c r="F220">
        <f t="shared" si="12"/>
        <v>5.2313224977237587</v>
      </c>
      <c r="G220">
        <f t="shared" si="13"/>
        <v>13.187422388063725</v>
      </c>
    </row>
    <row r="221" spans="1:7" x14ac:dyDescent="0.25">
      <c r="A221" t="s">
        <v>181</v>
      </c>
      <c r="B221">
        <v>202.4</v>
      </c>
      <c r="C221">
        <v>839077</v>
      </c>
      <c r="D221">
        <f t="shared" si="14"/>
        <v>8.2121471343028302E-2</v>
      </c>
      <c r="E221">
        <f t="shared" si="15"/>
        <v>7.8923439689552233E-2</v>
      </c>
      <c r="F221">
        <f t="shared" si="12"/>
        <v>5.3102459374133106</v>
      </c>
      <c r="G221">
        <f t="shared" si="13"/>
        <v>13.640057757161909</v>
      </c>
    </row>
    <row r="222" spans="1:7" x14ac:dyDescent="0.25">
      <c r="A222" t="s">
        <v>182</v>
      </c>
      <c r="B222">
        <v>210.08</v>
      </c>
      <c r="C222">
        <v>722605</v>
      </c>
      <c r="D222">
        <f t="shared" si="14"/>
        <v>3.7944664031620584E-2</v>
      </c>
      <c r="E222">
        <f t="shared" si="15"/>
        <v>3.7242473141175583E-2</v>
      </c>
      <c r="F222">
        <f t="shared" si="12"/>
        <v>5.3474884105544858</v>
      </c>
      <c r="G222">
        <f t="shared" si="13"/>
        <v>13.490618017129252</v>
      </c>
    </row>
    <row r="223" spans="1:7" x14ac:dyDescent="0.25">
      <c r="A223" t="s">
        <v>183</v>
      </c>
      <c r="B223">
        <v>203.32</v>
      </c>
      <c r="C223">
        <v>1025965</v>
      </c>
      <c r="D223">
        <f t="shared" si="14"/>
        <v>-3.2178217821782269E-2</v>
      </c>
      <c r="E223">
        <f t="shared" si="15"/>
        <v>-3.2707317975784446E-2</v>
      </c>
      <c r="F223">
        <f t="shared" si="12"/>
        <v>5.314781092578702</v>
      </c>
      <c r="G223">
        <f t="shared" si="13"/>
        <v>13.84114419107056</v>
      </c>
    </row>
    <row r="224" spans="1:7" x14ac:dyDescent="0.25">
      <c r="A224" t="s">
        <v>184</v>
      </c>
      <c r="B224">
        <v>205.57</v>
      </c>
      <c r="C224">
        <v>617800</v>
      </c>
      <c r="D224">
        <f t="shared" si="14"/>
        <v>1.1066299429470785E-2</v>
      </c>
      <c r="E224">
        <f t="shared" si="15"/>
        <v>1.1005515958879856E-2</v>
      </c>
      <c r="F224">
        <f t="shared" si="12"/>
        <v>5.325786608537582</v>
      </c>
      <c r="G224">
        <f t="shared" si="13"/>
        <v>13.333920059466619</v>
      </c>
    </row>
    <row r="225" spans="1:7" x14ac:dyDescent="0.25">
      <c r="A225" t="s">
        <v>185</v>
      </c>
      <c r="B225">
        <v>199.65</v>
      </c>
      <c r="C225">
        <v>451017</v>
      </c>
      <c r="D225">
        <f t="shared" si="14"/>
        <v>-2.8797976358417996E-2</v>
      </c>
      <c r="E225">
        <f t="shared" si="15"/>
        <v>-2.922077502835118E-2</v>
      </c>
      <c r="F225">
        <f t="shared" si="12"/>
        <v>5.2965658335092307</v>
      </c>
      <c r="G225">
        <f t="shared" si="13"/>
        <v>13.019260311787718</v>
      </c>
    </row>
    <row r="226" spans="1:7" x14ac:dyDescent="0.25">
      <c r="A226" t="s">
        <v>186</v>
      </c>
      <c r="B226">
        <v>211.29</v>
      </c>
      <c r="C226">
        <v>535551</v>
      </c>
      <c r="D226">
        <f t="shared" si="14"/>
        <v>5.8302028549962366E-2</v>
      </c>
      <c r="E226">
        <f t="shared" si="15"/>
        <v>5.6665763916198375E-2</v>
      </c>
      <c r="F226">
        <f t="shared" si="12"/>
        <v>5.3532315974254283</v>
      </c>
      <c r="G226">
        <f t="shared" si="13"/>
        <v>13.191051402430318</v>
      </c>
    </row>
    <row r="227" spans="1:7" x14ac:dyDescent="0.25">
      <c r="A227" t="s">
        <v>187</v>
      </c>
      <c r="B227">
        <v>218.46</v>
      </c>
      <c r="C227">
        <v>577873</v>
      </c>
      <c r="D227">
        <f t="shared" si="14"/>
        <v>3.3934402953287028E-2</v>
      </c>
      <c r="E227">
        <f t="shared" si="15"/>
        <v>3.3371333989968541E-2</v>
      </c>
      <c r="F227">
        <f t="shared" si="12"/>
        <v>5.3866029314153971</v>
      </c>
      <c r="G227">
        <f t="shared" si="13"/>
        <v>13.267109400328449</v>
      </c>
    </row>
    <row r="228" spans="1:7" x14ac:dyDescent="0.25">
      <c r="A228" t="s">
        <v>188</v>
      </c>
      <c r="B228">
        <v>217.56</v>
      </c>
      <c r="C228">
        <v>343516</v>
      </c>
      <c r="D228">
        <f t="shared" si="14"/>
        <v>-4.1197473221642666E-3</v>
      </c>
      <c r="E228">
        <f t="shared" si="15"/>
        <v>-4.1282568606370871E-3</v>
      </c>
      <c r="F228">
        <f t="shared" si="12"/>
        <v>5.3824746745547598</v>
      </c>
      <c r="G228">
        <f t="shared" si="13"/>
        <v>12.746988968890181</v>
      </c>
    </row>
    <row r="229" spans="1:7" x14ac:dyDescent="0.25">
      <c r="A229" t="s">
        <v>189</v>
      </c>
      <c r="B229">
        <v>216.57</v>
      </c>
      <c r="C229">
        <v>236434</v>
      </c>
      <c r="D229">
        <f t="shared" si="14"/>
        <v>-4.5504688361831637E-3</v>
      </c>
      <c r="E229">
        <f t="shared" si="15"/>
        <v>-4.5608537355806902E-3</v>
      </c>
      <c r="F229">
        <f t="shared" si="12"/>
        <v>5.3779138208191792</v>
      </c>
      <c r="G229">
        <f t="shared" si="13"/>
        <v>12.37342437819947</v>
      </c>
    </row>
    <row r="230" spans="1:7" x14ac:dyDescent="0.25">
      <c r="A230" t="s">
        <v>190</v>
      </c>
      <c r="B230">
        <v>210.98</v>
      </c>
      <c r="C230">
        <v>336850</v>
      </c>
      <c r="D230">
        <f t="shared" si="14"/>
        <v>-2.581151590709703E-2</v>
      </c>
      <c r="E230">
        <f t="shared" si="15"/>
        <v>-2.615047856551669E-2</v>
      </c>
      <c r="F230">
        <f t="shared" si="12"/>
        <v>5.3517633422536628</v>
      </c>
      <c r="G230">
        <f t="shared" si="13"/>
        <v>12.727393006388805</v>
      </c>
    </row>
    <row r="231" spans="1:7" x14ac:dyDescent="0.25">
      <c r="A231" s="1">
        <v>43842</v>
      </c>
      <c r="B231">
        <v>213.09</v>
      </c>
      <c r="C231">
        <v>412546</v>
      </c>
      <c r="D231">
        <f t="shared" si="14"/>
        <v>1.0000947957152402E-2</v>
      </c>
      <c r="E231">
        <f t="shared" si="15"/>
        <v>9.951269424165585E-3</v>
      </c>
      <c r="F231">
        <f t="shared" si="12"/>
        <v>5.3617146116778285</v>
      </c>
      <c r="G231">
        <f t="shared" si="13"/>
        <v>12.930102993691035</v>
      </c>
    </row>
    <row r="232" spans="1:7" x14ac:dyDescent="0.25">
      <c r="A232" s="1">
        <v>43873</v>
      </c>
      <c r="B232">
        <v>223.8</v>
      </c>
      <c r="C232">
        <v>743943</v>
      </c>
      <c r="D232">
        <f t="shared" si="14"/>
        <v>5.026045332957909E-2</v>
      </c>
      <c r="E232">
        <f t="shared" si="15"/>
        <v>4.9038184199996691E-2</v>
      </c>
      <c r="F232">
        <f t="shared" si="12"/>
        <v>5.4107527958778245</v>
      </c>
      <c r="G232">
        <f t="shared" si="13"/>
        <v>13.519719697977084</v>
      </c>
    </row>
    <row r="233" spans="1:7" x14ac:dyDescent="0.25">
      <c r="A233" s="1">
        <v>43902</v>
      </c>
      <c r="B233">
        <v>237.2</v>
      </c>
      <c r="C233">
        <v>1380549</v>
      </c>
      <c r="D233">
        <f t="shared" si="14"/>
        <v>5.9874888293118753E-2</v>
      </c>
      <c r="E233">
        <f t="shared" si="15"/>
        <v>5.81508712457455E-2</v>
      </c>
      <c r="F233">
        <f t="shared" si="12"/>
        <v>5.4689036671235707</v>
      </c>
      <c r="G233">
        <f t="shared" si="13"/>
        <v>14.137991804108527</v>
      </c>
    </row>
    <row r="234" spans="1:7" x14ac:dyDescent="0.25">
      <c r="A234" s="1">
        <v>43933</v>
      </c>
      <c r="B234">
        <v>232.58</v>
      </c>
      <c r="C234">
        <v>820506</v>
      </c>
      <c r="D234">
        <f t="shared" si="14"/>
        <v>-1.9477234401348974E-2</v>
      </c>
      <c r="E234">
        <f t="shared" si="15"/>
        <v>-1.9669415258673124E-2</v>
      </c>
      <c r="F234">
        <f t="shared" si="12"/>
        <v>5.4492342518648975</v>
      </c>
      <c r="G234">
        <f t="shared" si="13"/>
        <v>13.617676502099805</v>
      </c>
    </row>
    <row r="235" spans="1:7" x14ac:dyDescent="0.25">
      <c r="A235" s="1">
        <v>44024</v>
      </c>
      <c r="B235">
        <v>237.99</v>
      </c>
      <c r="C235">
        <v>765350</v>
      </c>
      <c r="D235">
        <f t="shared" si="14"/>
        <v>2.3260813483532532E-2</v>
      </c>
      <c r="E235">
        <f t="shared" si="15"/>
        <v>2.2994404117124147E-2</v>
      </c>
      <c r="F235">
        <f t="shared" si="12"/>
        <v>5.472228655982021</v>
      </c>
      <c r="G235">
        <f t="shared" si="13"/>
        <v>13.548088524519853</v>
      </c>
    </row>
    <row r="236" spans="1:7" x14ac:dyDescent="0.25">
      <c r="A236" s="1">
        <v>44055</v>
      </c>
      <c r="B236">
        <v>236.47</v>
      </c>
      <c r="C236">
        <v>457962</v>
      </c>
      <c r="D236">
        <f t="shared" si="14"/>
        <v>-6.3868229757553267E-3</v>
      </c>
      <c r="E236">
        <f t="shared" si="15"/>
        <v>-6.4073059904536742E-3</v>
      </c>
      <c r="F236">
        <f t="shared" si="12"/>
        <v>5.4658213499915673</v>
      </c>
      <c r="G236">
        <f t="shared" si="13"/>
        <v>13.034541490221853</v>
      </c>
    </row>
    <row r="237" spans="1:7" x14ac:dyDescent="0.25">
      <c r="A237" s="1">
        <v>44086</v>
      </c>
      <c r="B237">
        <v>231.96</v>
      </c>
      <c r="C237">
        <v>533279</v>
      </c>
      <c r="D237">
        <f t="shared" si="14"/>
        <v>-1.9072186746733163E-2</v>
      </c>
      <c r="E237">
        <f t="shared" si="15"/>
        <v>-1.9256406983327746E-2</v>
      </c>
      <c r="F237">
        <f t="shared" si="12"/>
        <v>5.4465649430082399</v>
      </c>
      <c r="G237">
        <f t="shared" si="13"/>
        <v>13.18680001835229</v>
      </c>
    </row>
    <row r="238" spans="1:7" x14ac:dyDescent="0.25">
      <c r="A238" s="1">
        <v>44116</v>
      </c>
      <c r="B238">
        <v>234.43</v>
      </c>
      <c r="C238">
        <v>435904</v>
      </c>
      <c r="D238">
        <f t="shared" si="14"/>
        <v>1.0648387653043623E-2</v>
      </c>
      <c r="E238">
        <f t="shared" si="15"/>
        <v>1.0592092853186711E-2</v>
      </c>
      <c r="F238">
        <f t="shared" si="12"/>
        <v>5.4571570358614263</v>
      </c>
      <c r="G238">
        <f t="shared" si="13"/>
        <v>12.985177314600991</v>
      </c>
    </row>
    <row r="239" spans="1:7" x14ac:dyDescent="0.25">
      <c r="A239" s="1">
        <v>44147</v>
      </c>
      <c r="B239">
        <v>230.32</v>
      </c>
      <c r="C239">
        <v>501656</v>
      </c>
      <c r="D239">
        <f t="shared" si="14"/>
        <v>-1.7531885850787073E-2</v>
      </c>
      <c r="E239">
        <f t="shared" si="15"/>
        <v>-1.7687389557506098E-2</v>
      </c>
      <c r="F239">
        <f t="shared" si="12"/>
        <v>5.4394696463039205</v>
      </c>
      <c r="G239">
        <f t="shared" si="13"/>
        <v>13.125669904812483</v>
      </c>
    </row>
    <row r="240" spans="1:7" x14ac:dyDescent="0.25">
      <c r="A240" t="s">
        <v>191</v>
      </c>
      <c r="B240">
        <v>228.8</v>
      </c>
      <c r="C240">
        <v>416300</v>
      </c>
      <c r="D240">
        <f t="shared" si="14"/>
        <v>-6.5995137200416023E-3</v>
      </c>
      <c r="E240">
        <f t="shared" si="15"/>
        <v>-6.621386798277556E-3</v>
      </c>
      <c r="F240">
        <f t="shared" si="12"/>
        <v>5.4328482595056427</v>
      </c>
      <c r="G240">
        <f t="shared" si="13"/>
        <v>12.939161433183067</v>
      </c>
    </row>
    <row r="241" spans="1:7" x14ac:dyDescent="0.25">
      <c r="A241" t="s">
        <v>192</v>
      </c>
      <c r="B241">
        <v>229.4</v>
      </c>
      <c r="C241">
        <v>469853</v>
      </c>
      <c r="D241">
        <f t="shared" si="14"/>
        <v>2.6223776223775973E-3</v>
      </c>
      <c r="E241">
        <f t="shared" si="15"/>
        <v>2.6189451896273517E-3</v>
      </c>
      <c r="F241">
        <f t="shared" si="12"/>
        <v>5.4354672046952706</v>
      </c>
      <c r="G241">
        <f t="shared" si="13"/>
        <v>13.060175158807322</v>
      </c>
    </row>
    <row r="242" spans="1:7" x14ac:dyDescent="0.25">
      <c r="A242" t="s">
        <v>193</v>
      </c>
      <c r="B242">
        <v>225.9</v>
      </c>
      <c r="C242">
        <v>525845</v>
      </c>
      <c r="D242">
        <f t="shared" si="14"/>
        <v>-1.5257192676547515E-2</v>
      </c>
      <c r="E242">
        <f t="shared" si="15"/>
        <v>-1.5374781221312674E-2</v>
      </c>
      <c r="F242">
        <f t="shared" si="12"/>
        <v>5.4200924234739576</v>
      </c>
      <c r="G242">
        <f t="shared" si="13"/>
        <v>13.172761771488021</v>
      </c>
    </row>
    <row r="243" spans="1:7" x14ac:dyDescent="0.25">
      <c r="A243" t="s">
        <v>194</v>
      </c>
      <c r="B243">
        <v>221.2</v>
      </c>
      <c r="C243">
        <v>504032</v>
      </c>
      <c r="D243">
        <f t="shared" si="14"/>
        <v>-2.0805666223992991E-2</v>
      </c>
      <c r="E243">
        <f t="shared" si="15"/>
        <v>-2.1025153825777982E-2</v>
      </c>
      <c r="F243">
        <f t="shared" si="12"/>
        <v>5.3990672696481798</v>
      </c>
      <c r="G243">
        <f t="shared" si="13"/>
        <v>13.130395037101461</v>
      </c>
    </row>
    <row r="244" spans="1:7" x14ac:dyDescent="0.25">
      <c r="A244" t="s">
        <v>195</v>
      </c>
      <c r="B244">
        <v>220.19</v>
      </c>
      <c r="C244">
        <v>454797</v>
      </c>
      <c r="D244">
        <f t="shared" si="14"/>
        <v>-4.5660036166364874E-3</v>
      </c>
      <c r="E244">
        <f t="shared" si="15"/>
        <v>-4.5764596514855814E-3</v>
      </c>
      <c r="F244">
        <f t="shared" si="12"/>
        <v>5.3944908099966939</v>
      </c>
      <c r="G244">
        <f t="shared" si="13"/>
        <v>13.027606444530694</v>
      </c>
    </row>
    <row r="245" spans="1:7" x14ac:dyDescent="0.25">
      <c r="A245" t="s">
        <v>196</v>
      </c>
      <c r="B245">
        <v>219.25</v>
      </c>
      <c r="C245">
        <v>459189</v>
      </c>
      <c r="D245">
        <f t="shared" si="14"/>
        <v>-4.2690403742222521E-3</v>
      </c>
      <c r="E245">
        <f t="shared" si="15"/>
        <v>-4.2781787444017109E-3</v>
      </c>
      <c r="F245">
        <f t="shared" si="12"/>
        <v>5.3902126312522922</v>
      </c>
      <c r="G245">
        <f t="shared" si="13"/>
        <v>13.037217168996742</v>
      </c>
    </row>
    <row r="246" spans="1:7" x14ac:dyDescent="0.25">
      <c r="A246" t="s">
        <v>197</v>
      </c>
      <c r="B246">
        <v>218.82</v>
      </c>
      <c r="C246">
        <v>291092</v>
      </c>
      <c r="D246">
        <f t="shared" si="14"/>
        <v>-1.9612314709236342E-3</v>
      </c>
      <c r="E246">
        <f t="shared" si="15"/>
        <v>-1.9631572036486033E-3</v>
      </c>
      <c r="F246">
        <f t="shared" si="12"/>
        <v>5.388249474048644</v>
      </c>
      <c r="G246">
        <f t="shared" si="13"/>
        <v>12.581394647391118</v>
      </c>
    </row>
    <row r="247" spans="1:7" x14ac:dyDescent="0.25">
      <c r="A247" t="s">
        <v>198</v>
      </c>
      <c r="B247">
        <v>219.57</v>
      </c>
      <c r="C247">
        <v>351640</v>
      </c>
      <c r="D247">
        <f t="shared" si="14"/>
        <v>3.4274746366876885E-3</v>
      </c>
      <c r="E247">
        <f t="shared" si="15"/>
        <v>3.4216142326016961E-3</v>
      </c>
      <c r="F247">
        <f t="shared" si="12"/>
        <v>5.3916710882812451</v>
      </c>
      <c r="G247">
        <f t="shared" si="13"/>
        <v>12.770363203965115</v>
      </c>
    </row>
    <row r="248" spans="1:7" x14ac:dyDescent="0.25">
      <c r="A248" t="s">
        <v>199</v>
      </c>
      <c r="B248">
        <v>217.11</v>
      </c>
      <c r="C248">
        <v>203276</v>
      </c>
      <c r="D248">
        <f t="shared" si="14"/>
        <v>-1.1203716354693171E-2</v>
      </c>
      <c r="E248">
        <f t="shared" si="15"/>
        <v>-1.1266950735099356E-2</v>
      </c>
      <c r="F248">
        <f t="shared" si="12"/>
        <v>5.3804041375461464</v>
      </c>
      <c r="G248">
        <f t="shared" si="13"/>
        <v>12.22231994050804</v>
      </c>
    </row>
    <row r="249" spans="1:7" x14ac:dyDescent="0.25">
      <c r="A249" t="s">
        <v>200</v>
      </c>
      <c r="B249">
        <v>216.03</v>
      </c>
      <c r="C249">
        <v>187347</v>
      </c>
      <c r="D249">
        <f t="shared" si="14"/>
        <v>-4.9744369213763177E-3</v>
      </c>
      <c r="E249">
        <f t="shared" si="15"/>
        <v>-4.9868506172609578E-3</v>
      </c>
      <c r="F249">
        <f t="shared" si="12"/>
        <v>5.3754172869288848</v>
      </c>
      <c r="G249">
        <f t="shared" si="13"/>
        <v>12.140717791283379</v>
      </c>
    </row>
    <row r="250" spans="1:7" x14ac:dyDescent="0.25">
      <c r="A250" t="s">
        <v>201</v>
      </c>
      <c r="B250">
        <v>216.18</v>
      </c>
      <c r="C250">
        <v>364059</v>
      </c>
      <c r="D250">
        <f t="shared" si="14"/>
        <v>6.9434800722124553E-4</v>
      </c>
      <c r="E250">
        <f t="shared" si="15"/>
        <v>6.9410705917174965E-4</v>
      </c>
      <c r="F250">
        <f t="shared" si="12"/>
        <v>5.3761113939880572</v>
      </c>
      <c r="G250">
        <f t="shared" si="13"/>
        <v>12.805071221396139</v>
      </c>
    </row>
    <row r="251" spans="1:7" x14ac:dyDescent="0.25">
      <c r="A251" t="s">
        <v>202</v>
      </c>
      <c r="B251">
        <v>216.63</v>
      </c>
      <c r="C251">
        <v>237222</v>
      </c>
      <c r="D251">
        <f t="shared" si="14"/>
        <v>2.0815986677768E-3</v>
      </c>
      <c r="E251">
        <f t="shared" si="15"/>
        <v>2.0794351431431546E-3</v>
      </c>
      <c r="F251">
        <f t="shared" si="12"/>
        <v>5.3781908291312002</v>
      </c>
      <c r="G251">
        <f t="shared" si="13"/>
        <v>12.376751690540054</v>
      </c>
    </row>
    <row r="252" spans="1:7" x14ac:dyDescent="0.25">
      <c r="A252" t="s">
        <v>274</v>
      </c>
      <c r="B252">
        <v>214.07</v>
      </c>
      <c r="C252">
        <v>263248</v>
      </c>
      <c r="D252">
        <f t="shared" si="14"/>
        <v>-1.1817384480450549E-2</v>
      </c>
      <c r="E252">
        <f t="shared" si="15"/>
        <v>-1.1887764792068893E-2</v>
      </c>
      <c r="F252">
        <f t="shared" si="12"/>
        <v>5.3663030643391307</v>
      </c>
      <c r="G252">
        <f t="shared" si="13"/>
        <v>12.480851832626431</v>
      </c>
    </row>
    <row r="253" spans="1:7" x14ac:dyDescent="0.25">
      <c r="A253" s="1">
        <v>44287</v>
      </c>
      <c r="B253">
        <v>202.62</v>
      </c>
      <c r="C253">
        <v>575816</v>
      </c>
      <c r="D253">
        <f t="shared" si="14"/>
        <v>-5.3487177091605498E-2</v>
      </c>
      <c r="E253">
        <f t="shared" si="15"/>
        <v>-5.4970760713599763E-2</v>
      </c>
      <c r="F253">
        <f t="shared" si="12"/>
        <v>5.3113323036255311</v>
      </c>
      <c r="G253">
        <f t="shared" si="13"/>
        <v>13.263543444200339</v>
      </c>
    </row>
    <row r="254" spans="1:7" x14ac:dyDescent="0.25">
      <c r="A254" s="1">
        <v>44317</v>
      </c>
      <c r="B254">
        <v>211.59</v>
      </c>
      <c r="C254">
        <v>502666</v>
      </c>
      <c r="D254">
        <f t="shared" si="14"/>
        <v>4.4270062185371627E-2</v>
      </c>
      <c r="E254">
        <f t="shared" si="15"/>
        <v>4.3318136262666118E-2</v>
      </c>
      <c r="F254">
        <f t="shared" si="12"/>
        <v>5.3546504398881973</v>
      </c>
      <c r="G254">
        <f t="shared" si="13"/>
        <v>13.127681212621102</v>
      </c>
    </row>
    <row r="255" spans="1:7" x14ac:dyDescent="0.25">
      <c r="A255" s="1">
        <v>44348</v>
      </c>
      <c r="B255">
        <v>211</v>
      </c>
      <c r="C255">
        <v>416423</v>
      </c>
      <c r="D255">
        <f t="shared" si="14"/>
        <v>-2.7884115506404054E-3</v>
      </c>
      <c r="E255">
        <f t="shared" si="15"/>
        <v>-2.7923064121309973E-3</v>
      </c>
      <c r="F255">
        <f t="shared" si="12"/>
        <v>5.3518581334760666</v>
      </c>
      <c r="G255">
        <f t="shared" si="13"/>
        <v>12.93945684954816</v>
      </c>
    </row>
    <row r="256" spans="1:7" x14ac:dyDescent="0.25">
      <c r="A256" s="1">
        <v>44378</v>
      </c>
      <c r="B256">
        <v>212.81</v>
      </c>
      <c r="C256">
        <v>484243</v>
      </c>
      <c r="D256">
        <f t="shared" si="14"/>
        <v>8.578199052132713E-3</v>
      </c>
      <c r="E256">
        <f t="shared" si="15"/>
        <v>8.5416153685138243E-3</v>
      </c>
      <c r="F256">
        <f t="shared" si="12"/>
        <v>5.3603997488445803</v>
      </c>
      <c r="G256">
        <f t="shared" si="13"/>
        <v>13.090342125821449</v>
      </c>
    </row>
    <row r="257" spans="1:7" x14ac:dyDescent="0.25">
      <c r="A257" s="1">
        <v>44409</v>
      </c>
      <c r="B257">
        <v>209.86</v>
      </c>
      <c r="C257">
        <v>437171</v>
      </c>
      <c r="D257">
        <f t="shared" si="14"/>
        <v>-1.3862130538978378E-2</v>
      </c>
      <c r="E257">
        <f t="shared" si="15"/>
        <v>-1.3959107114815222E-2</v>
      </c>
      <c r="F257">
        <f t="shared" si="12"/>
        <v>5.3464406417297647</v>
      </c>
      <c r="G257">
        <f t="shared" si="13"/>
        <v>12.988079701885972</v>
      </c>
    </row>
    <row r="258" spans="1:7" x14ac:dyDescent="0.25">
      <c r="A258" s="1">
        <v>44501</v>
      </c>
      <c r="B258">
        <v>206.73</v>
      </c>
      <c r="C258">
        <v>541389</v>
      </c>
      <c r="D258">
        <f t="shared" si="14"/>
        <v>-1.4914705041456321E-2</v>
      </c>
      <c r="E258">
        <f t="shared" si="15"/>
        <v>-1.5027047692538788E-2</v>
      </c>
      <c r="F258">
        <f t="shared" si="12"/>
        <v>5.331413594037226</v>
      </c>
      <c r="G258">
        <f t="shared" si="13"/>
        <v>13.201893338261065</v>
      </c>
    </row>
    <row r="259" spans="1:7" x14ac:dyDescent="0.25">
      <c r="A259" s="1">
        <v>44531</v>
      </c>
      <c r="B259">
        <v>208.38</v>
      </c>
      <c r="C259">
        <v>455313</v>
      </c>
      <c r="D259">
        <f t="shared" si="14"/>
        <v>7.9814250471629943E-3</v>
      </c>
      <c r="E259">
        <f t="shared" si="15"/>
        <v>7.9497419468114571E-3</v>
      </c>
      <c r="F259">
        <f t="shared" ref="F259:F322" si="16">LN(B259)</f>
        <v>5.3393633359840376</v>
      </c>
      <c r="G259">
        <f t="shared" ref="G259:G322" si="17">LN(C259)</f>
        <v>13.028740373517936</v>
      </c>
    </row>
    <row r="260" spans="1:7" x14ac:dyDescent="0.25">
      <c r="A260" t="s">
        <v>6</v>
      </c>
      <c r="B260">
        <v>207.21</v>
      </c>
      <c r="C260">
        <v>286754</v>
      </c>
      <c r="D260">
        <f t="shared" ref="D260:D323" si="18">(B260-B259)/B259</f>
        <v>-5.6147422977252497E-3</v>
      </c>
      <c r="E260">
        <f t="shared" ref="E260:E323" si="19">LN(B260/B259)</f>
        <v>-5.6305642150464071E-3</v>
      </c>
      <c r="F260">
        <f t="shared" si="16"/>
        <v>5.3337327717689913</v>
      </c>
      <c r="G260">
        <f t="shared" si="17"/>
        <v>12.566379984327629</v>
      </c>
    </row>
    <row r="261" spans="1:7" x14ac:dyDescent="0.25">
      <c r="A261" t="s">
        <v>7</v>
      </c>
      <c r="B261">
        <v>209.94</v>
      </c>
      <c r="C261">
        <v>440834</v>
      </c>
      <c r="D261">
        <f t="shared" si="18"/>
        <v>1.317503981468071E-2</v>
      </c>
      <c r="E261">
        <f t="shared" si="19"/>
        <v>1.3089003838660273E-2</v>
      </c>
      <c r="F261">
        <f t="shared" si="16"/>
        <v>5.3468217756076513</v>
      </c>
      <c r="G261">
        <f t="shared" si="17"/>
        <v>12.996423666332673</v>
      </c>
    </row>
    <row r="262" spans="1:7" x14ac:dyDescent="0.25">
      <c r="A262" t="s">
        <v>8</v>
      </c>
      <c r="B262">
        <v>204.29</v>
      </c>
      <c r="C262">
        <v>363862</v>
      </c>
      <c r="D262">
        <f t="shared" si="18"/>
        <v>-2.6912451176526655E-2</v>
      </c>
      <c r="E262">
        <f t="shared" si="19"/>
        <v>-2.7281222608089566E-2</v>
      </c>
      <c r="F262">
        <f t="shared" si="16"/>
        <v>5.3195405529995616</v>
      </c>
      <c r="G262">
        <f t="shared" si="17"/>
        <v>12.804529953855267</v>
      </c>
    </row>
    <row r="263" spans="1:7" x14ac:dyDescent="0.25">
      <c r="A263" t="s">
        <v>9</v>
      </c>
      <c r="B263">
        <v>210.7</v>
      </c>
      <c r="C263">
        <v>433010</v>
      </c>
      <c r="D263">
        <f t="shared" si="18"/>
        <v>3.1376964119633838E-2</v>
      </c>
      <c r="E263">
        <f t="shared" si="19"/>
        <v>3.0894767810581158E-2</v>
      </c>
      <c r="F263">
        <f t="shared" si="16"/>
        <v>5.3504353208101429</v>
      </c>
      <c r="G263">
        <f t="shared" si="17"/>
        <v>12.97851610140617</v>
      </c>
    </row>
    <row r="264" spans="1:7" x14ac:dyDescent="0.25">
      <c r="A264" t="s">
        <v>10</v>
      </c>
      <c r="B264">
        <v>211.46</v>
      </c>
      <c r="C264">
        <v>362864</v>
      </c>
      <c r="D264">
        <f t="shared" si="18"/>
        <v>3.6070242050309414E-3</v>
      </c>
      <c r="E264">
        <f t="shared" si="19"/>
        <v>3.6005344942372703E-3</v>
      </c>
      <c r="F264">
        <f t="shared" si="16"/>
        <v>5.3540358553043808</v>
      </c>
      <c r="G264">
        <f t="shared" si="17"/>
        <v>12.801783387398643</v>
      </c>
    </row>
    <row r="265" spans="1:7" x14ac:dyDescent="0.25">
      <c r="A265" t="s">
        <v>11</v>
      </c>
      <c r="B265">
        <v>207.38</v>
      </c>
      <c r="C265">
        <v>385064</v>
      </c>
      <c r="D265">
        <f t="shared" si="18"/>
        <v>-1.9294429206469368E-2</v>
      </c>
      <c r="E265">
        <f t="shared" si="19"/>
        <v>-1.9482996174248458E-2</v>
      </c>
      <c r="F265">
        <f t="shared" si="16"/>
        <v>5.3345528591301319</v>
      </c>
      <c r="G265">
        <f t="shared" si="17"/>
        <v>12.861164833220853</v>
      </c>
    </row>
    <row r="266" spans="1:7" x14ac:dyDescent="0.25">
      <c r="A266" t="s">
        <v>12</v>
      </c>
      <c r="B266">
        <v>205.79</v>
      </c>
      <c r="C266">
        <v>381819</v>
      </c>
      <c r="D266">
        <f t="shared" si="18"/>
        <v>-7.6670845790336745E-3</v>
      </c>
      <c r="E266">
        <f t="shared" si="19"/>
        <v>-7.6966277756745699E-3</v>
      </c>
      <c r="F266">
        <f t="shared" si="16"/>
        <v>5.3268562313544576</v>
      </c>
      <c r="G266">
        <f t="shared" si="17"/>
        <v>12.852701953310072</v>
      </c>
    </row>
    <row r="267" spans="1:7" x14ac:dyDescent="0.25">
      <c r="A267" t="s">
        <v>13</v>
      </c>
      <c r="B267">
        <v>203.36</v>
      </c>
      <c r="C267">
        <v>361556</v>
      </c>
      <c r="D267">
        <f t="shared" si="18"/>
        <v>-1.1808153943340194E-2</v>
      </c>
      <c r="E267">
        <f t="shared" si="19"/>
        <v>-1.1878423913313525E-2</v>
      </c>
      <c r="F267">
        <f t="shared" si="16"/>
        <v>5.314977807441144</v>
      </c>
      <c r="G267">
        <f t="shared" si="17"/>
        <v>12.798172218680445</v>
      </c>
    </row>
    <row r="268" spans="1:7" x14ac:dyDescent="0.25">
      <c r="A268" t="s">
        <v>14</v>
      </c>
      <c r="B268">
        <v>202</v>
      </c>
      <c r="C268">
        <v>294044</v>
      </c>
      <c r="D268">
        <f t="shared" si="18"/>
        <v>-6.687647521636573E-3</v>
      </c>
      <c r="E268">
        <f t="shared" si="19"/>
        <v>-6.7101100399391831E-3</v>
      </c>
      <c r="F268">
        <f t="shared" si="16"/>
        <v>5.3082676974012051</v>
      </c>
      <c r="G268">
        <f t="shared" si="17"/>
        <v>12.591484694986844</v>
      </c>
    </row>
    <row r="269" spans="1:7" x14ac:dyDescent="0.25">
      <c r="A269" t="s">
        <v>15</v>
      </c>
      <c r="B269">
        <v>194.07</v>
      </c>
      <c r="C269">
        <v>644232</v>
      </c>
      <c r="D269">
        <f t="shared" si="18"/>
        <v>-3.9257425742574292E-2</v>
      </c>
      <c r="E269">
        <f t="shared" si="19"/>
        <v>-4.0048778677201045E-2</v>
      </c>
      <c r="F269">
        <f t="shared" si="16"/>
        <v>5.2682189187240036</v>
      </c>
      <c r="G269">
        <f t="shared" si="17"/>
        <v>13.375814188659804</v>
      </c>
    </row>
    <row r="270" spans="1:7" x14ac:dyDescent="0.25">
      <c r="A270" t="s">
        <v>16</v>
      </c>
      <c r="B270">
        <v>197.22</v>
      </c>
      <c r="C270">
        <v>368493</v>
      </c>
      <c r="D270">
        <f t="shared" si="18"/>
        <v>1.6231256763023682E-2</v>
      </c>
      <c r="E270">
        <f t="shared" si="19"/>
        <v>1.6100938180179252E-2</v>
      </c>
      <c r="F270">
        <f t="shared" si="16"/>
        <v>5.2843198569041832</v>
      </c>
      <c r="G270">
        <f t="shared" si="17"/>
        <v>12.81717699450166</v>
      </c>
    </row>
    <row r="271" spans="1:7" x14ac:dyDescent="0.25">
      <c r="A271" t="s">
        <v>17</v>
      </c>
      <c r="B271">
        <v>194.2</v>
      </c>
      <c r="C271">
        <v>446903</v>
      </c>
      <c r="D271">
        <f t="shared" si="18"/>
        <v>-1.5312848595477184E-2</v>
      </c>
      <c r="E271">
        <f t="shared" si="19"/>
        <v>-1.5431301046958586E-2</v>
      </c>
      <c r="F271">
        <f t="shared" si="16"/>
        <v>5.2688885558572247</v>
      </c>
      <c r="G271">
        <f t="shared" si="17"/>
        <v>13.010096847810177</v>
      </c>
    </row>
    <row r="272" spans="1:7" x14ac:dyDescent="0.25">
      <c r="A272" s="1">
        <v>44198</v>
      </c>
      <c r="B272">
        <v>195.68</v>
      </c>
      <c r="C272">
        <v>332544</v>
      </c>
      <c r="D272">
        <f t="shared" si="18"/>
        <v>7.6210092687951508E-3</v>
      </c>
      <c r="E272">
        <f t="shared" si="19"/>
        <v>7.5921160816377958E-3</v>
      </c>
      <c r="F272">
        <f t="shared" si="16"/>
        <v>5.2764806719388622</v>
      </c>
      <c r="G272">
        <f t="shared" si="17"/>
        <v>12.714527461150162</v>
      </c>
    </row>
    <row r="273" spans="1:7" x14ac:dyDescent="0.25">
      <c r="A273" s="1">
        <v>44229</v>
      </c>
      <c r="B273">
        <v>201.03</v>
      </c>
      <c r="C273">
        <v>410697</v>
      </c>
      <c r="D273">
        <f t="shared" si="18"/>
        <v>2.7340556009811907E-2</v>
      </c>
      <c r="E273">
        <f t="shared" si="19"/>
        <v>2.697347871432677E-2</v>
      </c>
      <c r="F273">
        <f t="shared" si="16"/>
        <v>5.3034541506531889</v>
      </c>
      <c r="G273">
        <f t="shared" si="17"/>
        <v>12.925610995316072</v>
      </c>
    </row>
    <row r="274" spans="1:7" x14ac:dyDescent="0.25">
      <c r="A274" s="1">
        <v>44257</v>
      </c>
      <c r="B274">
        <v>207.41</v>
      </c>
      <c r="C274">
        <v>534985</v>
      </c>
      <c r="D274">
        <f t="shared" si="18"/>
        <v>3.1736556732825924E-2</v>
      </c>
      <c r="E274">
        <f t="shared" si="19"/>
        <v>3.1243359987598019E-2</v>
      </c>
      <c r="F274">
        <f t="shared" si="16"/>
        <v>5.3346975106407868</v>
      </c>
      <c r="G274">
        <f t="shared" si="17"/>
        <v>13.189993988101911</v>
      </c>
    </row>
    <row r="275" spans="1:7" x14ac:dyDescent="0.25">
      <c r="A275" s="1">
        <v>44288</v>
      </c>
      <c r="B275">
        <v>210.65</v>
      </c>
      <c r="C275">
        <v>567266</v>
      </c>
      <c r="D275">
        <f t="shared" si="18"/>
        <v>1.562123330601229E-2</v>
      </c>
      <c r="E275">
        <f t="shared" si="19"/>
        <v>1.5500477784238508E-2</v>
      </c>
      <c r="F275">
        <f t="shared" si="16"/>
        <v>5.3501979884250259</v>
      </c>
      <c r="G275">
        <f t="shared" si="17"/>
        <v>13.248583608502562</v>
      </c>
    </row>
    <row r="276" spans="1:7" x14ac:dyDescent="0.25">
      <c r="A276" s="1">
        <v>44318</v>
      </c>
      <c r="B276">
        <v>207.92</v>
      </c>
      <c r="C276">
        <v>366140</v>
      </c>
      <c r="D276">
        <f t="shared" si="18"/>
        <v>-1.2959886066935761E-2</v>
      </c>
      <c r="E276">
        <f t="shared" si="19"/>
        <v>-1.3044598091790814E-2</v>
      </c>
      <c r="F276">
        <f t="shared" si="16"/>
        <v>5.3371533903332349</v>
      </c>
      <c r="G276">
        <f t="shared" si="17"/>
        <v>12.810771052905006</v>
      </c>
    </row>
    <row r="277" spans="1:7" x14ac:dyDescent="0.25">
      <c r="A277" s="1">
        <v>44410</v>
      </c>
      <c r="B277">
        <v>211.94</v>
      </c>
      <c r="C277">
        <v>481712</v>
      </c>
      <c r="D277">
        <f t="shared" si="18"/>
        <v>1.9334359368988124E-2</v>
      </c>
      <c r="E277">
        <f t="shared" si="19"/>
        <v>1.914982541345514E-2</v>
      </c>
      <c r="F277">
        <f t="shared" si="16"/>
        <v>5.3563032157466903</v>
      </c>
      <c r="G277">
        <f t="shared" si="17"/>
        <v>13.085101704078831</v>
      </c>
    </row>
    <row r="278" spans="1:7" x14ac:dyDescent="0.25">
      <c r="A278" s="1">
        <v>44441</v>
      </c>
      <c r="B278">
        <v>215.15</v>
      </c>
      <c r="C278">
        <v>566362</v>
      </c>
      <c r="D278">
        <f t="shared" si="18"/>
        <v>1.5145795979994376E-2</v>
      </c>
      <c r="E278">
        <f t="shared" si="19"/>
        <v>1.5032243537918684E-2</v>
      </c>
      <c r="F278">
        <f t="shared" si="16"/>
        <v>5.3713354592846088</v>
      </c>
      <c r="G278">
        <f t="shared" si="17"/>
        <v>13.246988728715506</v>
      </c>
    </row>
    <row r="279" spans="1:7" x14ac:dyDescent="0.25">
      <c r="A279" s="1">
        <v>44471</v>
      </c>
      <c r="B279">
        <v>211.9</v>
      </c>
      <c r="C279">
        <v>425525</v>
      </c>
      <c r="D279">
        <f t="shared" si="18"/>
        <v>-1.5105740181268881E-2</v>
      </c>
      <c r="E279">
        <f t="shared" si="19"/>
        <v>-1.5220994010355243E-2</v>
      </c>
      <c r="F279">
        <f t="shared" si="16"/>
        <v>5.3561144652742536</v>
      </c>
      <c r="G279">
        <f t="shared" si="17"/>
        <v>12.961078979676174</v>
      </c>
    </row>
    <row r="280" spans="1:7" x14ac:dyDescent="0.25">
      <c r="A280" s="1">
        <v>44502</v>
      </c>
      <c r="B280">
        <v>210.53</v>
      </c>
      <c r="C280">
        <v>294068</v>
      </c>
      <c r="D280">
        <f t="shared" si="18"/>
        <v>-6.4653138272770388E-3</v>
      </c>
      <c r="E280">
        <f t="shared" si="19"/>
        <v>-6.4863044917893688E-3</v>
      </c>
      <c r="F280">
        <f t="shared" si="16"/>
        <v>5.3496281607824638</v>
      </c>
      <c r="G280">
        <f t="shared" si="17"/>
        <v>12.591566312093835</v>
      </c>
    </row>
    <row r="281" spans="1:7" x14ac:dyDescent="0.25">
      <c r="A281" s="1">
        <v>44532</v>
      </c>
      <c r="B281">
        <v>210.97</v>
      </c>
      <c r="C281">
        <v>239497</v>
      </c>
      <c r="D281">
        <f t="shared" si="18"/>
        <v>2.0899634256400404E-3</v>
      </c>
      <c r="E281">
        <f t="shared" si="19"/>
        <v>2.0877824902678132E-3</v>
      </c>
      <c r="F281">
        <f t="shared" si="16"/>
        <v>5.3517159432727315</v>
      </c>
      <c r="G281">
        <f t="shared" si="17"/>
        <v>12.386296169658621</v>
      </c>
    </row>
    <row r="282" spans="1:7" x14ac:dyDescent="0.25">
      <c r="A282" t="s">
        <v>18</v>
      </c>
      <c r="B282">
        <v>217.17</v>
      </c>
      <c r="C282">
        <v>357801</v>
      </c>
      <c r="D282">
        <f t="shared" si="18"/>
        <v>2.9388064653742184E-2</v>
      </c>
      <c r="E282">
        <f t="shared" si="19"/>
        <v>2.8964513700427699E-2</v>
      </c>
      <c r="F282">
        <f t="shared" si="16"/>
        <v>5.3806804569731597</v>
      </c>
      <c r="G282">
        <f t="shared" si="17"/>
        <v>12.787732244910313</v>
      </c>
    </row>
    <row r="283" spans="1:7" x14ac:dyDescent="0.25">
      <c r="A283" t="s">
        <v>19</v>
      </c>
      <c r="B283">
        <v>215.48</v>
      </c>
      <c r="C283">
        <v>347059</v>
      </c>
      <c r="D283">
        <f t="shared" si="18"/>
        <v>-7.781921996592521E-3</v>
      </c>
      <c r="E283">
        <f t="shared" si="19"/>
        <v>-7.8123591608267673E-3</v>
      </c>
      <c r="F283">
        <f t="shared" si="16"/>
        <v>5.3728680978123329</v>
      </c>
      <c r="G283">
        <f t="shared" si="17"/>
        <v>12.757250073294179</v>
      </c>
    </row>
    <row r="284" spans="1:7" x14ac:dyDescent="0.25">
      <c r="A284" t="s">
        <v>20</v>
      </c>
      <c r="B284">
        <v>208.46</v>
      </c>
      <c r="C284">
        <v>373508</v>
      </c>
      <c r="D284">
        <f t="shared" si="18"/>
        <v>-3.257842955262661E-2</v>
      </c>
      <c r="E284">
        <f t="shared" si="19"/>
        <v>-3.3120921501156649E-2</v>
      </c>
      <c r="F284">
        <f t="shared" si="16"/>
        <v>5.3397471763111763</v>
      </c>
      <c r="G284">
        <f t="shared" si="17"/>
        <v>12.830694702334997</v>
      </c>
    </row>
    <row r="285" spans="1:7" x14ac:dyDescent="0.25">
      <c r="A285" t="s">
        <v>21</v>
      </c>
      <c r="B285">
        <v>217.47</v>
      </c>
      <c r="C285">
        <v>584333</v>
      </c>
      <c r="D285">
        <f t="shared" si="18"/>
        <v>4.3221721193514299E-2</v>
      </c>
      <c r="E285">
        <f t="shared" si="19"/>
        <v>4.2313733669719716E-2</v>
      </c>
      <c r="F285">
        <f t="shared" si="16"/>
        <v>5.382060909980896</v>
      </c>
      <c r="G285">
        <f t="shared" si="17"/>
        <v>13.278226304784443</v>
      </c>
    </row>
    <row r="286" spans="1:7" x14ac:dyDescent="0.25">
      <c r="A286" t="s">
        <v>22</v>
      </c>
      <c r="B286">
        <v>212.88</v>
      </c>
      <c r="C286">
        <v>802162</v>
      </c>
      <c r="D286">
        <f t="shared" si="18"/>
        <v>-2.1106359497861788E-2</v>
      </c>
      <c r="E286">
        <f t="shared" si="19"/>
        <v>-2.1332283311462343E-2</v>
      </c>
      <c r="F286">
        <f t="shared" si="16"/>
        <v>5.3607286266694336</v>
      </c>
      <c r="G286">
        <f t="shared" si="17"/>
        <v>13.595065861462874</v>
      </c>
    </row>
    <row r="287" spans="1:7" x14ac:dyDescent="0.25">
      <c r="A287" t="s">
        <v>275</v>
      </c>
      <c r="B287">
        <v>211.97</v>
      </c>
      <c r="C287">
        <v>714151</v>
      </c>
      <c r="D287">
        <f t="shared" si="18"/>
        <v>-4.2747087561067106E-3</v>
      </c>
      <c r="E287">
        <f t="shared" si="19"/>
        <v>-4.2838714447881419E-3</v>
      </c>
      <c r="F287">
        <f t="shared" si="16"/>
        <v>5.3564447552246452</v>
      </c>
      <c r="G287">
        <f t="shared" si="17"/>
        <v>13.478849703555845</v>
      </c>
    </row>
    <row r="288" spans="1:7" x14ac:dyDescent="0.25">
      <c r="A288" t="s">
        <v>23</v>
      </c>
      <c r="B288">
        <v>229.55</v>
      </c>
      <c r="C288">
        <v>1220684</v>
      </c>
      <c r="D288">
        <f t="shared" si="18"/>
        <v>8.2936264565740492E-2</v>
      </c>
      <c r="E288">
        <f t="shared" si="19"/>
        <v>7.967611547058559E-2</v>
      </c>
      <c r="F288">
        <f t="shared" si="16"/>
        <v>5.4361208706952313</v>
      </c>
      <c r="G288">
        <f t="shared" si="17"/>
        <v>14.014921915338435</v>
      </c>
    </row>
    <row r="289" spans="1:7" x14ac:dyDescent="0.25">
      <c r="A289" t="s">
        <v>24</v>
      </c>
      <c r="B289">
        <v>216.5</v>
      </c>
      <c r="C289">
        <v>762121</v>
      </c>
      <c r="D289">
        <f t="shared" si="18"/>
        <v>-5.6850359398823831E-2</v>
      </c>
      <c r="E289">
        <f t="shared" si="19"/>
        <v>-5.8530323252686617E-2</v>
      </c>
      <c r="F289">
        <f t="shared" si="16"/>
        <v>5.3775905474425443</v>
      </c>
      <c r="G289">
        <f t="shared" si="17"/>
        <v>13.543860614713484</v>
      </c>
    </row>
    <row r="290" spans="1:7" x14ac:dyDescent="0.25">
      <c r="A290" t="s">
        <v>25</v>
      </c>
      <c r="B290">
        <v>212</v>
      </c>
      <c r="C290">
        <v>496110</v>
      </c>
      <c r="D290">
        <f t="shared" si="18"/>
        <v>-2.0785219399538105E-2</v>
      </c>
      <c r="E290">
        <f t="shared" si="19"/>
        <v>-2.1004272770532125E-2</v>
      </c>
      <c r="F290">
        <f t="shared" si="16"/>
        <v>5.3565862746720123</v>
      </c>
      <c r="G290">
        <f t="shared" si="17"/>
        <v>13.114552955312352</v>
      </c>
    </row>
    <row r="291" spans="1:7" x14ac:dyDescent="0.25">
      <c r="A291" s="1">
        <v>44199</v>
      </c>
      <c r="B291">
        <v>224.37</v>
      </c>
      <c r="C291">
        <v>578514</v>
      </c>
      <c r="D291">
        <f t="shared" si="18"/>
        <v>5.8349056603773604E-2</v>
      </c>
      <c r="E291">
        <f t="shared" si="19"/>
        <v>5.6710200199673509E-2</v>
      </c>
      <c r="F291">
        <f t="shared" si="16"/>
        <v>5.4132964748716859</v>
      </c>
      <c r="G291">
        <f t="shared" si="17"/>
        <v>13.268218025841623</v>
      </c>
    </row>
    <row r="292" spans="1:7" x14ac:dyDescent="0.25">
      <c r="A292" s="1">
        <v>44230</v>
      </c>
      <c r="B292">
        <v>223.09</v>
      </c>
      <c r="C292">
        <v>390542</v>
      </c>
      <c r="D292">
        <f t="shared" si="18"/>
        <v>-5.7048625038998131E-3</v>
      </c>
      <c r="E292">
        <f t="shared" si="19"/>
        <v>-5.7211973871275287E-3</v>
      </c>
      <c r="F292">
        <f t="shared" si="16"/>
        <v>5.4075752774845585</v>
      </c>
      <c r="G292">
        <f t="shared" si="17"/>
        <v>12.87529079689573</v>
      </c>
    </row>
    <row r="293" spans="1:7" x14ac:dyDescent="0.25">
      <c r="A293" s="1">
        <v>44258</v>
      </c>
      <c r="B293">
        <v>228.48</v>
      </c>
      <c r="C293">
        <v>1046654</v>
      </c>
      <c r="D293">
        <f t="shared" si="18"/>
        <v>2.4160652651396237E-2</v>
      </c>
      <c r="E293">
        <f t="shared" si="19"/>
        <v>2.3873401666661142E-2</v>
      </c>
      <c r="F293">
        <f t="shared" si="16"/>
        <v>5.4314486791512193</v>
      </c>
      <c r="G293">
        <f t="shared" si="17"/>
        <v>13.861108967232269</v>
      </c>
    </row>
    <row r="294" spans="1:7" x14ac:dyDescent="0.25">
      <c r="A294" s="1">
        <v>44289</v>
      </c>
      <c r="B294">
        <v>224.7</v>
      </c>
      <c r="C294">
        <v>892105</v>
      </c>
      <c r="D294">
        <f t="shared" si="18"/>
        <v>-1.6544117647058831E-2</v>
      </c>
      <c r="E294">
        <f t="shared" si="19"/>
        <v>-1.6682499959936134E-2</v>
      </c>
      <c r="F294">
        <f t="shared" si="16"/>
        <v>5.4147661791912833</v>
      </c>
      <c r="G294">
        <f t="shared" si="17"/>
        <v>13.701339117638998</v>
      </c>
    </row>
    <row r="295" spans="1:7" x14ac:dyDescent="0.25">
      <c r="A295" s="1">
        <v>44319</v>
      </c>
      <c r="B295">
        <v>223.13</v>
      </c>
      <c r="C295">
        <v>578678</v>
      </c>
      <c r="D295">
        <f t="shared" si="18"/>
        <v>-6.987093902981723E-3</v>
      </c>
      <c r="E295">
        <f t="shared" si="19"/>
        <v>-7.0116179448715373E-3</v>
      </c>
      <c r="F295">
        <f t="shared" si="16"/>
        <v>5.4077545612464117</v>
      </c>
      <c r="G295">
        <f t="shared" si="17"/>
        <v>13.268501470595991</v>
      </c>
    </row>
    <row r="296" spans="1:7" x14ac:dyDescent="0.25">
      <c r="A296" s="1">
        <v>44411</v>
      </c>
      <c r="B296">
        <v>223.9</v>
      </c>
      <c r="C296">
        <v>406937</v>
      </c>
      <c r="D296">
        <f t="shared" si="18"/>
        <v>3.450903060995878E-3</v>
      </c>
      <c r="E296">
        <f t="shared" si="19"/>
        <v>3.4449623582973625E-3</v>
      </c>
      <c r="F296">
        <f t="shared" si="16"/>
        <v>5.4111995236047088</v>
      </c>
      <c r="G296">
        <f t="shared" si="17"/>
        <v>12.916413661288553</v>
      </c>
    </row>
    <row r="297" spans="1:7" x14ac:dyDescent="0.25">
      <c r="A297" s="1">
        <v>44442</v>
      </c>
      <c r="B297">
        <v>230.61</v>
      </c>
      <c r="C297">
        <v>633643</v>
      </c>
      <c r="D297">
        <f t="shared" si="18"/>
        <v>2.996873604287632E-2</v>
      </c>
      <c r="E297">
        <f t="shared" si="19"/>
        <v>2.9528448424441297E-2</v>
      </c>
      <c r="F297">
        <f t="shared" si="16"/>
        <v>5.4407279720291504</v>
      </c>
      <c r="G297">
        <f t="shared" si="17"/>
        <v>13.359240983341165</v>
      </c>
    </row>
    <row r="298" spans="1:7" x14ac:dyDescent="0.25">
      <c r="A298" s="1">
        <v>44472</v>
      </c>
      <c r="B298">
        <v>245.3</v>
      </c>
      <c r="C298">
        <v>1014390</v>
      </c>
      <c r="D298">
        <f t="shared" si="18"/>
        <v>6.3700620094531882E-2</v>
      </c>
      <c r="E298">
        <f t="shared" si="19"/>
        <v>6.1753979235293237E-2</v>
      </c>
      <c r="F298">
        <f t="shared" si="16"/>
        <v>5.5024819512644436</v>
      </c>
      <c r="G298">
        <f t="shared" si="17"/>
        <v>13.829798004572345</v>
      </c>
    </row>
    <row r="299" spans="1:7" x14ac:dyDescent="0.25">
      <c r="A299" s="1">
        <v>44503</v>
      </c>
      <c r="B299">
        <v>252.06</v>
      </c>
      <c r="C299">
        <v>920620</v>
      </c>
      <c r="D299">
        <f t="shared" si="18"/>
        <v>2.7558092132083125E-2</v>
      </c>
      <c r="E299">
        <f t="shared" si="19"/>
        <v>2.718520314490196E-2</v>
      </c>
      <c r="F299">
        <f t="shared" si="16"/>
        <v>5.5296671544093456</v>
      </c>
      <c r="G299">
        <f t="shared" si="17"/>
        <v>13.732802635091275</v>
      </c>
    </row>
    <row r="300" spans="1:7" x14ac:dyDescent="0.25">
      <c r="A300" s="1">
        <v>44533</v>
      </c>
      <c r="B300">
        <v>269.10000000000002</v>
      </c>
      <c r="C300">
        <v>1244789</v>
      </c>
      <c r="D300">
        <f t="shared" si="18"/>
        <v>6.7602951678171944E-2</v>
      </c>
      <c r="E300">
        <f t="shared" si="19"/>
        <v>6.5415903323514546E-2</v>
      </c>
      <c r="F300">
        <f t="shared" si="16"/>
        <v>5.5950830577328601</v>
      </c>
      <c r="G300">
        <f t="shared" si="17"/>
        <v>14.034476595606295</v>
      </c>
    </row>
    <row r="301" spans="1:7" x14ac:dyDescent="0.25">
      <c r="A301" t="s">
        <v>26</v>
      </c>
      <c r="B301">
        <v>265.57</v>
      </c>
      <c r="C301">
        <v>910391</v>
      </c>
      <c r="D301">
        <f t="shared" si="18"/>
        <v>-1.3117800074321923E-2</v>
      </c>
      <c r="E301">
        <f t="shared" si="19"/>
        <v>-1.3204598317346163E-2</v>
      </c>
      <c r="F301">
        <f t="shared" si="16"/>
        <v>5.5818784594155142</v>
      </c>
      <c r="G301">
        <f t="shared" si="17"/>
        <v>13.721629456540841</v>
      </c>
    </row>
    <row r="302" spans="1:7" x14ac:dyDescent="0.25">
      <c r="A302" t="s">
        <v>27</v>
      </c>
      <c r="B302">
        <v>255.29</v>
      </c>
      <c r="C302">
        <v>844073</v>
      </c>
      <c r="D302">
        <f t="shared" si="18"/>
        <v>-3.8709191550250412E-2</v>
      </c>
      <c r="E302">
        <f t="shared" si="19"/>
        <v>-3.9478305539611971E-2</v>
      </c>
      <c r="F302">
        <f t="shared" si="16"/>
        <v>5.542400153875902</v>
      </c>
      <c r="G302">
        <f t="shared" si="17"/>
        <v>13.645994262728795</v>
      </c>
    </row>
    <row r="303" spans="1:7" x14ac:dyDescent="0.25">
      <c r="A303" t="s">
        <v>28</v>
      </c>
      <c r="B303">
        <v>263.52</v>
      </c>
      <c r="C303">
        <v>665012</v>
      </c>
      <c r="D303">
        <f t="shared" si="18"/>
        <v>3.2237847154216737E-2</v>
      </c>
      <c r="E303">
        <f t="shared" si="19"/>
        <v>3.1729112553427891E-2</v>
      </c>
      <c r="F303">
        <f t="shared" si="16"/>
        <v>5.5741292664293303</v>
      </c>
      <c r="G303">
        <f t="shared" si="17"/>
        <v>13.407560364587962</v>
      </c>
    </row>
    <row r="304" spans="1:7" x14ac:dyDescent="0.25">
      <c r="A304" t="s">
        <v>29</v>
      </c>
      <c r="B304">
        <v>256.16000000000003</v>
      </c>
      <c r="C304">
        <v>806261</v>
      </c>
      <c r="D304">
        <f t="shared" si="18"/>
        <v>-2.7929568913175308E-2</v>
      </c>
      <c r="E304">
        <f t="shared" si="19"/>
        <v>-2.8327017180925489E-2</v>
      </c>
      <c r="F304">
        <f t="shared" si="16"/>
        <v>5.5458022492484043</v>
      </c>
      <c r="G304">
        <f t="shared" si="17"/>
        <v>13.600162790409902</v>
      </c>
    </row>
    <row r="305" spans="1:7" x14ac:dyDescent="0.25">
      <c r="A305" t="s">
        <v>30</v>
      </c>
      <c r="B305">
        <v>255.82</v>
      </c>
      <c r="C305">
        <v>466629</v>
      </c>
      <c r="D305">
        <f t="shared" si="18"/>
        <v>-1.3272954403499054E-3</v>
      </c>
      <c r="E305">
        <f t="shared" si="19"/>
        <v>-1.3281770771576089E-3</v>
      </c>
      <c r="F305">
        <f t="shared" si="16"/>
        <v>5.5444740721712469</v>
      </c>
      <c r="G305">
        <f t="shared" si="17"/>
        <v>13.053289788374089</v>
      </c>
    </row>
    <row r="306" spans="1:7" x14ac:dyDescent="0.25">
      <c r="A306" t="s">
        <v>31</v>
      </c>
      <c r="B306">
        <v>251.19</v>
      </c>
      <c r="C306">
        <v>359384</v>
      </c>
      <c r="D306">
        <f t="shared" si="18"/>
        <v>-1.8098663122507998E-2</v>
      </c>
      <c r="E306">
        <f t="shared" si="19"/>
        <v>-1.826444728679686E-2</v>
      </c>
      <c r="F306">
        <f t="shared" si="16"/>
        <v>5.5262096248844506</v>
      </c>
      <c r="G306">
        <f t="shared" si="17"/>
        <v>12.792146733698431</v>
      </c>
    </row>
    <row r="307" spans="1:7" x14ac:dyDescent="0.25">
      <c r="A307" t="s">
        <v>32</v>
      </c>
      <c r="B307">
        <v>241.32</v>
      </c>
      <c r="C307">
        <v>580309</v>
      </c>
      <c r="D307">
        <f t="shared" si="18"/>
        <v>-3.9292965484294777E-2</v>
      </c>
      <c r="E307">
        <f t="shared" si="19"/>
        <v>-4.0085771311889166E-2</v>
      </c>
      <c r="F307">
        <f t="shared" si="16"/>
        <v>5.4861238535725612</v>
      </c>
      <c r="G307">
        <f t="shared" si="17"/>
        <v>13.271315999277801</v>
      </c>
    </row>
    <row r="308" spans="1:7" x14ac:dyDescent="0.25">
      <c r="A308" t="s">
        <v>33</v>
      </c>
      <c r="B308">
        <v>239.16</v>
      </c>
      <c r="C308">
        <v>558175</v>
      </c>
      <c r="D308">
        <f t="shared" si="18"/>
        <v>-8.9507707608155011E-3</v>
      </c>
      <c r="E308">
        <f t="shared" si="19"/>
        <v>-8.9910695598573315E-3</v>
      </c>
      <c r="F308">
        <f t="shared" si="16"/>
        <v>5.4771327840127038</v>
      </c>
      <c r="G308">
        <f t="shared" si="17"/>
        <v>13.232427812266637</v>
      </c>
    </row>
    <row r="309" spans="1:7" x14ac:dyDescent="0.25">
      <c r="A309" t="s">
        <v>34</v>
      </c>
      <c r="B309">
        <v>247.37</v>
      </c>
      <c r="C309">
        <v>787948</v>
      </c>
      <c r="D309">
        <f t="shared" si="18"/>
        <v>3.4328483023917077E-2</v>
      </c>
      <c r="E309">
        <f t="shared" si="19"/>
        <v>3.3752407477358075E-2</v>
      </c>
      <c r="F309">
        <f t="shared" si="16"/>
        <v>5.5108851914900621</v>
      </c>
      <c r="G309">
        <f t="shared" si="17"/>
        <v>13.577187376814875</v>
      </c>
    </row>
    <row r="310" spans="1:7" x14ac:dyDescent="0.25">
      <c r="A310" t="s">
        <v>35</v>
      </c>
      <c r="B310">
        <v>245</v>
      </c>
      <c r="C310">
        <v>532277</v>
      </c>
      <c r="D310">
        <f t="shared" si="18"/>
        <v>-9.5807899098516568E-3</v>
      </c>
      <c r="E310">
        <f t="shared" si="19"/>
        <v>-9.6269809453348263E-3</v>
      </c>
      <c r="F310">
        <f t="shared" si="16"/>
        <v>5.5012582105447274</v>
      </c>
      <c r="G310">
        <f t="shared" si="17"/>
        <v>13.184919309510436</v>
      </c>
    </row>
    <row r="311" spans="1:7" x14ac:dyDescent="0.25">
      <c r="A311" t="s">
        <v>36</v>
      </c>
      <c r="B311">
        <v>250.73</v>
      </c>
      <c r="C311">
        <v>465862</v>
      </c>
      <c r="D311">
        <f t="shared" si="18"/>
        <v>2.3387755102040775E-2</v>
      </c>
      <c r="E311">
        <f t="shared" si="19"/>
        <v>2.3118452398416166E-2</v>
      </c>
      <c r="F311">
        <f t="shared" si="16"/>
        <v>5.5243766629431432</v>
      </c>
      <c r="G311">
        <f t="shared" si="17"/>
        <v>13.051644731911406</v>
      </c>
    </row>
    <row r="312" spans="1:7" x14ac:dyDescent="0.25">
      <c r="A312" t="s">
        <v>37</v>
      </c>
      <c r="B312">
        <v>251.9</v>
      </c>
      <c r="C312">
        <v>244569</v>
      </c>
      <c r="D312">
        <f t="shared" si="18"/>
        <v>4.6663741873729349E-3</v>
      </c>
      <c r="E312">
        <f t="shared" si="19"/>
        <v>4.6555204154213152E-3</v>
      </c>
      <c r="F312">
        <f t="shared" si="16"/>
        <v>5.5290321833585647</v>
      </c>
      <c r="G312">
        <f t="shared" si="17"/>
        <v>12.407252756672667</v>
      </c>
    </row>
    <row r="313" spans="1:7" x14ac:dyDescent="0.25">
      <c r="A313" t="s">
        <v>38</v>
      </c>
      <c r="B313">
        <v>254.62</v>
      </c>
      <c r="C313">
        <v>499191</v>
      </c>
      <c r="D313">
        <f t="shared" si="18"/>
        <v>1.0797935688765378E-2</v>
      </c>
      <c r="E313">
        <f t="shared" si="19"/>
        <v>1.0740054274934732E-2</v>
      </c>
      <c r="F313">
        <f t="shared" si="16"/>
        <v>5.5397722376334997</v>
      </c>
      <c r="G313">
        <f t="shared" si="17"/>
        <v>13.12074406702868</v>
      </c>
    </row>
    <row r="314" spans="1:7" x14ac:dyDescent="0.25">
      <c r="A314" s="1">
        <v>44200</v>
      </c>
      <c r="B314">
        <v>252.98</v>
      </c>
      <c r="C314">
        <v>343568</v>
      </c>
      <c r="D314">
        <f t="shared" si="18"/>
        <v>-6.4409708585343442E-3</v>
      </c>
      <c r="E314">
        <f t="shared" si="19"/>
        <v>-6.461803414103638E-3</v>
      </c>
      <c r="F314">
        <f t="shared" si="16"/>
        <v>5.5333104342193957</v>
      </c>
      <c r="G314">
        <f t="shared" si="17"/>
        <v>12.747140333206913</v>
      </c>
    </row>
    <row r="315" spans="1:7" x14ac:dyDescent="0.25">
      <c r="A315" s="1">
        <v>44320</v>
      </c>
      <c r="B315">
        <v>259.41500000000002</v>
      </c>
      <c r="C315">
        <v>406846</v>
      </c>
      <c r="D315">
        <f t="shared" si="18"/>
        <v>2.5436793422405055E-2</v>
      </c>
      <c r="E315">
        <f t="shared" si="19"/>
        <v>2.5118661742838395E-2</v>
      </c>
      <c r="F315">
        <f t="shared" si="16"/>
        <v>5.558429095962234</v>
      </c>
      <c r="G315">
        <f t="shared" si="17"/>
        <v>12.916190014443192</v>
      </c>
    </row>
    <row r="316" spans="1:7" x14ac:dyDescent="0.25">
      <c r="A316" s="1">
        <v>44351</v>
      </c>
      <c r="B316">
        <v>255.19</v>
      </c>
      <c r="C316">
        <v>311927</v>
      </c>
      <c r="D316">
        <f t="shared" si="18"/>
        <v>-1.6286644951140152E-2</v>
      </c>
      <c r="E316">
        <f t="shared" si="19"/>
        <v>-1.6420730212327636E-2</v>
      </c>
      <c r="F316">
        <f t="shared" si="16"/>
        <v>5.5420083657499069</v>
      </c>
      <c r="G316">
        <f t="shared" si="17"/>
        <v>12.650524465056375</v>
      </c>
    </row>
    <row r="317" spans="1:7" x14ac:dyDescent="0.25">
      <c r="A317" s="1">
        <v>44381</v>
      </c>
      <c r="B317">
        <v>252.55</v>
      </c>
      <c r="C317">
        <v>251218</v>
      </c>
      <c r="D317">
        <f t="shared" si="18"/>
        <v>-1.0345232963674072E-2</v>
      </c>
      <c r="E317">
        <f t="shared" si="19"/>
        <v>-1.0399116835844793E-2</v>
      </c>
      <c r="F317">
        <f t="shared" si="16"/>
        <v>5.5316092489140614</v>
      </c>
      <c r="G317">
        <f t="shared" si="17"/>
        <v>12.434076367059964</v>
      </c>
    </row>
    <row r="318" spans="1:7" x14ac:dyDescent="0.25">
      <c r="A318" s="1">
        <v>44412</v>
      </c>
      <c r="B318">
        <v>254.86</v>
      </c>
      <c r="C318">
        <v>296448</v>
      </c>
      <c r="D318">
        <f t="shared" si="18"/>
        <v>9.1467036230449498E-3</v>
      </c>
      <c r="E318">
        <f t="shared" si="19"/>
        <v>9.1051258700716071E-3</v>
      </c>
      <c r="F318">
        <f t="shared" si="16"/>
        <v>5.540714374784133</v>
      </c>
      <c r="G318">
        <f t="shared" si="17"/>
        <v>12.599627102612503</v>
      </c>
    </row>
    <row r="319" spans="1:7" x14ac:dyDescent="0.25">
      <c r="A319" s="1">
        <v>44443</v>
      </c>
      <c r="B319">
        <v>252.27</v>
      </c>
      <c r="C319">
        <v>402282</v>
      </c>
      <c r="D319">
        <f t="shared" si="18"/>
        <v>-1.0162442125088296E-2</v>
      </c>
      <c r="E319">
        <f t="shared" si="19"/>
        <v>-1.021443227121684E-2</v>
      </c>
      <c r="F319">
        <f t="shared" si="16"/>
        <v>5.5304999425129164</v>
      </c>
      <c r="G319">
        <f t="shared" si="17"/>
        <v>12.904908614207587</v>
      </c>
    </row>
    <row r="320" spans="1:7" x14ac:dyDescent="0.25">
      <c r="A320" s="1">
        <v>44534</v>
      </c>
      <c r="B320">
        <v>249.57</v>
      </c>
      <c r="C320">
        <v>273519</v>
      </c>
      <c r="D320">
        <f t="shared" si="18"/>
        <v>-1.0702818408847731E-2</v>
      </c>
      <c r="E320">
        <f t="shared" si="19"/>
        <v>-1.0760505549010259E-2</v>
      </c>
      <c r="F320">
        <f t="shared" si="16"/>
        <v>5.5197394369639063</v>
      </c>
      <c r="G320">
        <f t="shared" si="17"/>
        <v>12.519126368266722</v>
      </c>
    </row>
    <row r="321" spans="1:7" x14ac:dyDescent="0.25">
      <c r="A321" t="s">
        <v>39</v>
      </c>
      <c r="B321">
        <v>253.19</v>
      </c>
      <c r="C321">
        <v>495213</v>
      </c>
      <c r="D321">
        <f t="shared" si="18"/>
        <v>1.4504948511439695E-2</v>
      </c>
      <c r="E321">
        <f t="shared" si="19"/>
        <v>1.4400758055413842E-2</v>
      </c>
      <c r="F321">
        <f t="shared" si="16"/>
        <v>5.5341401950193196</v>
      </c>
      <c r="G321">
        <f t="shared" si="17"/>
        <v>13.112743252027331</v>
      </c>
    </row>
    <row r="322" spans="1:7" x14ac:dyDescent="0.25">
      <c r="A322" t="s">
        <v>40</v>
      </c>
      <c r="B322">
        <v>252.38</v>
      </c>
      <c r="C322">
        <v>473471</v>
      </c>
      <c r="D322">
        <f t="shared" si="18"/>
        <v>-3.1991784825625117E-3</v>
      </c>
      <c r="E322">
        <f t="shared" si="19"/>
        <v>-3.2043067945552849E-3</v>
      </c>
      <c r="F322">
        <f t="shared" si="16"/>
        <v>5.5309358882247643</v>
      </c>
      <c r="G322">
        <f t="shared" si="17"/>
        <v>13.067845943692529</v>
      </c>
    </row>
    <row r="323" spans="1:7" x14ac:dyDescent="0.25">
      <c r="A323" t="s">
        <v>41</v>
      </c>
      <c r="B323">
        <v>251.21</v>
      </c>
      <c r="C323">
        <v>279863</v>
      </c>
      <c r="D323">
        <f t="shared" si="18"/>
        <v>-4.6358665504397639E-3</v>
      </c>
      <c r="E323">
        <f t="shared" si="19"/>
        <v>-4.6466455058773891E-3</v>
      </c>
      <c r="F323">
        <f t="shared" ref="F323:F334" si="20">LN(B323)</f>
        <v>5.526289242718887</v>
      </c>
      <c r="G323">
        <f t="shared" ref="G323:G334" si="21">LN(C323)</f>
        <v>12.542055476697787</v>
      </c>
    </row>
    <row r="324" spans="1:7" x14ac:dyDescent="0.25">
      <c r="A324" t="s">
        <v>42</v>
      </c>
      <c r="B324">
        <v>248.19</v>
      </c>
      <c r="C324">
        <v>403560</v>
      </c>
      <c r="D324">
        <f t="shared" ref="D324:D334" si="22">(B324-B323)/B323</f>
        <v>-1.2021814418215876E-2</v>
      </c>
      <c r="E324">
        <f t="shared" ref="E324:E334" si="23">LN(B324/B323)</f>
        <v>-1.2094660848686023E-2</v>
      </c>
      <c r="F324">
        <f t="shared" si="20"/>
        <v>5.5141945818702016</v>
      </c>
      <c r="G324">
        <f t="shared" si="21"/>
        <v>12.908080454522315</v>
      </c>
    </row>
    <row r="325" spans="1:7" x14ac:dyDescent="0.25">
      <c r="A325" t="s">
        <v>43</v>
      </c>
      <c r="B325">
        <v>244.11</v>
      </c>
      <c r="C325">
        <v>284673</v>
      </c>
      <c r="D325">
        <f t="shared" si="22"/>
        <v>-1.643901849389574E-2</v>
      </c>
      <c r="E325">
        <f t="shared" si="23"/>
        <v>-1.657563849352555E-2</v>
      </c>
      <c r="F325">
        <f t="shared" si="20"/>
        <v>5.4976189433766756</v>
      </c>
      <c r="G325">
        <f t="shared" si="21"/>
        <v>12.559096432098668</v>
      </c>
    </row>
    <row r="326" spans="1:7" x14ac:dyDescent="0.25">
      <c r="A326" t="s">
        <v>44</v>
      </c>
      <c r="B326">
        <v>234.09</v>
      </c>
      <c r="C326">
        <v>585451</v>
      </c>
      <c r="D326">
        <f t="shared" si="22"/>
        <v>-4.1047068944328413E-2</v>
      </c>
      <c r="E326">
        <f t="shared" si="23"/>
        <v>-4.191328657989607E-2</v>
      </c>
      <c r="F326">
        <f t="shared" si="20"/>
        <v>5.4557056567967797</v>
      </c>
      <c r="G326">
        <f t="shared" si="21"/>
        <v>13.280137769363208</v>
      </c>
    </row>
    <row r="327" spans="1:7" x14ac:dyDescent="0.25">
      <c r="A327" t="s">
        <v>45</v>
      </c>
      <c r="B327">
        <v>235.92</v>
      </c>
      <c r="C327">
        <v>408877</v>
      </c>
      <c r="D327">
        <f t="shared" si="22"/>
        <v>7.8175060874022123E-3</v>
      </c>
      <c r="E327">
        <f t="shared" si="23"/>
        <v>7.7871077102411356E-3</v>
      </c>
      <c r="F327">
        <f t="shared" si="20"/>
        <v>5.4634927645070208</v>
      </c>
      <c r="G327">
        <f t="shared" si="21"/>
        <v>12.92116965629922</v>
      </c>
    </row>
    <row r="328" spans="1:7" x14ac:dyDescent="0.25">
      <c r="A328" t="s">
        <v>46</v>
      </c>
      <c r="B328">
        <v>234.33</v>
      </c>
      <c r="C328">
        <v>452519</v>
      </c>
      <c r="D328">
        <f t="shared" si="22"/>
        <v>-6.739572736520749E-3</v>
      </c>
      <c r="E328">
        <f t="shared" si="23"/>
        <v>-6.7623862167050268E-3</v>
      </c>
      <c r="F328">
        <f t="shared" si="20"/>
        <v>5.4567303782903158</v>
      </c>
      <c r="G328">
        <f t="shared" si="21"/>
        <v>13.022585030190882</v>
      </c>
    </row>
    <row r="329" spans="1:7" x14ac:dyDescent="0.25">
      <c r="A329" t="s">
        <v>47</v>
      </c>
      <c r="B329">
        <v>238.42</v>
      </c>
      <c r="C329">
        <v>502121</v>
      </c>
      <c r="D329">
        <f t="shared" si="22"/>
        <v>1.7454017838091473E-2</v>
      </c>
      <c r="E329">
        <f t="shared" si="23"/>
        <v>1.7303445999539851E-2</v>
      </c>
      <c r="F329">
        <f t="shared" si="20"/>
        <v>5.4740338242898554</v>
      </c>
      <c r="G329">
        <f t="shared" si="21"/>
        <v>13.126596405485964</v>
      </c>
    </row>
    <row r="330" spans="1:7" x14ac:dyDescent="0.25">
      <c r="A330" t="s">
        <v>48</v>
      </c>
      <c r="B330">
        <v>241.39</v>
      </c>
      <c r="C330">
        <v>343012</v>
      </c>
      <c r="D330">
        <f t="shared" si="22"/>
        <v>1.2457008640214743E-2</v>
      </c>
      <c r="E330">
        <f t="shared" si="23"/>
        <v>1.2380058494823184E-2</v>
      </c>
      <c r="F330">
        <f t="shared" si="20"/>
        <v>5.4864138827846789</v>
      </c>
      <c r="G330">
        <f t="shared" si="21"/>
        <v>12.745520710958841</v>
      </c>
    </row>
    <row r="331" spans="1:7" x14ac:dyDescent="0.25">
      <c r="A331" t="s">
        <v>49</v>
      </c>
      <c r="B331">
        <v>242.18</v>
      </c>
      <c r="C331">
        <v>322450</v>
      </c>
      <c r="D331">
        <f t="shared" si="22"/>
        <v>3.2727122084594247E-3</v>
      </c>
      <c r="E331">
        <f t="shared" si="23"/>
        <v>3.2673685415416211E-3</v>
      </c>
      <c r="F331">
        <f t="shared" si="20"/>
        <v>5.4896812513262203</v>
      </c>
      <c r="G331">
        <f t="shared" si="21"/>
        <v>12.683703364438523</v>
      </c>
    </row>
    <row r="332" spans="1:7" x14ac:dyDescent="0.25">
      <c r="A332" t="s">
        <v>50</v>
      </c>
      <c r="B332">
        <v>235.49</v>
      </c>
      <c r="C332">
        <v>550422</v>
      </c>
      <c r="D332">
        <f t="shared" si="22"/>
        <v>-2.7624081261871325E-2</v>
      </c>
      <c r="E332">
        <f t="shared" si="23"/>
        <v>-2.8012801616330518E-2</v>
      </c>
      <c r="F332">
        <f t="shared" si="20"/>
        <v>5.4616684497098893</v>
      </c>
      <c r="G332">
        <f t="shared" si="21"/>
        <v>13.218440535732688</v>
      </c>
    </row>
    <row r="333" spans="1:7" x14ac:dyDescent="0.25">
      <c r="A333" t="s">
        <v>51</v>
      </c>
      <c r="B333">
        <v>235.86</v>
      </c>
      <c r="C333">
        <v>386768</v>
      </c>
      <c r="D333">
        <f t="shared" si="22"/>
        <v>1.5711919826744429E-3</v>
      </c>
      <c r="E333">
        <f t="shared" si="23"/>
        <v>1.5699589519342476E-3</v>
      </c>
      <c r="F333">
        <f t="shared" si="20"/>
        <v>5.463238408661824</v>
      </c>
      <c r="G333">
        <f t="shared" si="21"/>
        <v>12.865580309045882</v>
      </c>
    </row>
    <row r="334" spans="1:7" x14ac:dyDescent="0.25">
      <c r="A334" t="s">
        <v>52</v>
      </c>
      <c r="B334">
        <v>234.37</v>
      </c>
      <c r="C334">
        <v>403201</v>
      </c>
      <c r="D334">
        <f t="shared" si="22"/>
        <v>-6.3173068769609474E-3</v>
      </c>
      <c r="E334">
        <f t="shared" si="23"/>
        <v>-6.3373454980408814E-3</v>
      </c>
      <c r="F334">
        <f t="shared" si="20"/>
        <v>5.4569010631637829</v>
      </c>
      <c r="G334">
        <f t="shared" si="21"/>
        <v>12.90719047589495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B070-54D3-4AD1-9325-BF4B8F3C8CAC}">
  <dimension ref="A1:P334"/>
  <sheetViews>
    <sheetView tabSelected="1" workbookViewId="0">
      <selection activeCell="H4" sqref="H4"/>
    </sheetView>
  </sheetViews>
  <sheetFormatPr defaultRowHeight="15" x14ac:dyDescent="0.25"/>
  <cols>
    <col min="1" max="1" width="10.7109375" bestFit="1" customWidth="1"/>
    <col min="8" max="8" width="14.7109375" customWidth="1"/>
    <col min="9" max="9" width="13.7109375" bestFit="1" customWidth="1"/>
    <col min="12" max="12" width="13.7109375" bestFit="1" customWidth="1"/>
    <col min="16" max="16" width="12.5703125" bestFit="1" customWidth="1"/>
  </cols>
  <sheetData>
    <row r="1" spans="1:16" ht="55.5" customHeight="1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248</v>
      </c>
      <c r="L1" s="18" t="s">
        <v>247</v>
      </c>
      <c r="M1" s="18"/>
      <c r="O1" s="18"/>
      <c r="P1" s="18"/>
    </row>
    <row r="2" spans="1:16" x14ac:dyDescent="0.25">
      <c r="A2" s="1">
        <v>43862</v>
      </c>
      <c r="B2">
        <v>333.22</v>
      </c>
      <c r="C2">
        <v>237719</v>
      </c>
      <c r="F2">
        <f>LN(B2)</f>
        <v>5.8088029325009227</v>
      </c>
      <c r="G2">
        <f>LN(C2)</f>
        <v>12.378844582842101</v>
      </c>
      <c r="H2">
        <f t="shared" ref="H2:H33" si="0">IF(AND(E2&gt;=$M$5,E2&lt;=$M$6),0,"Выброс")</f>
        <v>0</v>
      </c>
      <c r="L2" t="s">
        <v>210</v>
      </c>
      <c r="M2">
        <f>_xlfn.QUARTILE.INC(E2:E334,1)</f>
        <v>-2.0904348281722333E-2</v>
      </c>
    </row>
    <row r="3" spans="1:16" x14ac:dyDescent="0.25">
      <c r="A3" s="1">
        <v>43891</v>
      </c>
      <c r="B3">
        <v>332.78</v>
      </c>
      <c r="C3">
        <v>174620</v>
      </c>
      <c r="D3">
        <f>(B3-B2)/B2</f>
        <v>-1.3204489526440625E-3</v>
      </c>
      <c r="E3">
        <f>LN(B3/B2)</f>
        <v>-1.3213215135616657E-3</v>
      </c>
      <c r="F3">
        <f t="shared" ref="F3:G66" si="1">LN(B3)</f>
        <v>5.8074816109873613</v>
      </c>
      <c r="G3">
        <f t="shared" si="1"/>
        <v>12.070367463364798</v>
      </c>
      <c r="H3">
        <f t="shared" si="0"/>
        <v>0</v>
      </c>
      <c r="L3" t="s">
        <v>211</v>
      </c>
      <c r="M3">
        <f>_xlfn.QUARTILE.INC(E2:E334,3)</f>
        <v>1.7372115969654222E-2</v>
      </c>
    </row>
    <row r="4" spans="1:16" x14ac:dyDescent="0.25">
      <c r="A4" s="1">
        <v>43983</v>
      </c>
      <c r="B4">
        <v>333.77</v>
      </c>
      <c r="C4">
        <v>246924</v>
      </c>
      <c r="D4">
        <f t="shared" ref="D4:D67" si="2">(B4-B3)/B3</f>
        <v>2.9749383977402764E-3</v>
      </c>
      <c r="E4">
        <f t="shared" ref="E4:E67" si="3">LN(B4/B3)</f>
        <v>2.9705220252943419E-3</v>
      </c>
      <c r="F4">
        <f t="shared" si="1"/>
        <v>5.8104521330126557</v>
      </c>
      <c r="G4">
        <f t="shared" si="1"/>
        <v>12.416835875955432</v>
      </c>
      <c r="H4">
        <f t="shared" si="0"/>
        <v>0</v>
      </c>
      <c r="L4" t="s">
        <v>212</v>
      </c>
      <c r="M4">
        <f>M3-M2</f>
        <v>3.8276464251376555E-2</v>
      </c>
    </row>
    <row r="5" spans="1:16" x14ac:dyDescent="0.25">
      <c r="A5" s="1">
        <v>44013</v>
      </c>
      <c r="B5">
        <v>337.19</v>
      </c>
      <c r="C5">
        <v>484959</v>
      </c>
      <c r="D5">
        <f t="shared" si="2"/>
        <v>1.0246576984150811E-2</v>
      </c>
      <c r="E5">
        <f t="shared" si="3"/>
        <v>1.0194436684787294E-2</v>
      </c>
      <c r="F5">
        <f t="shared" si="1"/>
        <v>5.820646569697443</v>
      </c>
      <c r="G5">
        <f t="shared" si="1"/>
        <v>13.091819630263769</v>
      </c>
      <c r="H5">
        <f t="shared" si="0"/>
        <v>0</v>
      </c>
      <c r="L5" t="s">
        <v>213</v>
      </c>
      <c r="M5">
        <f>M2-(1.5*M4)</f>
        <v>-7.8319044658787168E-2</v>
      </c>
    </row>
    <row r="6" spans="1:16" x14ac:dyDescent="0.25">
      <c r="A6" s="1">
        <v>44044</v>
      </c>
      <c r="B6">
        <v>331.28</v>
      </c>
      <c r="C6">
        <v>429560</v>
      </c>
      <c r="D6">
        <f t="shared" si="2"/>
        <v>-1.7527210178237863E-2</v>
      </c>
      <c r="E6">
        <f t="shared" si="3"/>
        <v>-1.7682630460131011E-2</v>
      </c>
      <c r="F6">
        <f t="shared" si="1"/>
        <v>5.802963939237312</v>
      </c>
      <c r="G6">
        <f t="shared" si="1"/>
        <v>12.970516707972152</v>
      </c>
      <c r="H6">
        <f t="shared" si="0"/>
        <v>0</v>
      </c>
      <c r="L6" t="s">
        <v>214</v>
      </c>
      <c r="M6" s="4">
        <f>M3+(1.5*M4)</f>
        <v>7.478681234671905E-2</v>
      </c>
      <c r="P6" s="4"/>
    </row>
    <row r="7" spans="1:16" x14ac:dyDescent="0.25">
      <c r="A7" s="1">
        <v>44075</v>
      </c>
      <c r="B7">
        <v>336.32</v>
      </c>
      <c r="C7">
        <v>398144</v>
      </c>
      <c r="D7">
        <f t="shared" si="2"/>
        <v>1.5213716493600643E-2</v>
      </c>
      <c r="E7">
        <f t="shared" si="3"/>
        <v>1.5099148451274504E-2</v>
      </c>
      <c r="F7">
        <f t="shared" si="1"/>
        <v>5.8180630876885866</v>
      </c>
      <c r="G7">
        <f t="shared" si="1"/>
        <v>12.894569027874692</v>
      </c>
      <c r="H7">
        <f t="shared" si="0"/>
        <v>0</v>
      </c>
    </row>
    <row r="8" spans="1:16" x14ac:dyDescent="0.25">
      <c r="A8" s="1">
        <v>44105</v>
      </c>
      <c r="B8">
        <v>329.66</v>
      </c>
      <c r="C8">
        <v>423046</v>
      </c>
      <c r="D8">
        <f t="shared" si="2"/>
        <v>-1.9802568981921884E-2</v>
      </c>
      <c r="E8">
        <f t="shared" si="3"/>
        <v>-2.000126738537631E-2</v>
      </c>
      <c r="F8">
        <f t="shared" si="1"/>
        <v>5.7980618203032099</v>
      </c>
      <c r="G8">
        <f t="shared" si="1"/>
        <v>12.955236199160801</v>
      </c>
      <c r="H8">
        <f t="shared" si="0"/>
        <v>0</v>
      </c>
      <c r="M8">
        <v>3.7595528000000003E-2</v>
      </c>
    </row>
    <row r="9" spans="1:16" x14ac:dyDescent="0.25">
      <c r="A9" t="s">
        <v>53</v>
      </c>
      <c r="B9">
        <v>330.12</v>
      </c>
      <c r="C9">
        <v>241626</v>
      </c>
      <c r="D9">
        <f t="shared" si="2"/>
        <v>1.3953770551476657E-3</v>
      </c>
      <c r="E9">
        <f t="shared" si="3"/>
        <v>1.3944044212734295E-3</v>
      </c>
      <c r="F9">
        <f t="shared" si="1"/>
        <v>5.7994562247244836</v>
      </c>
      <c r="G9">
        <f t="shared" si="1"/>
        <v>12.395146355146661</v>
      </c>
      <c r="H9">
        <f t="shared" si="0"/>
        <v>0</v>
      </c>
    </row>
    <row r="10" spans="1:16" x14ac:dyDescent="0.25">
      <c r="A10" t="s">
        <v>54</v>
      </c>
      <c r="B10">
        <v>332.5</v>
      </c>
      <c r="C10">
        <v>326662</v>
      </c>
      <c r="D10">
        <f t="shared" si="2"/>
        <v>7.209499575911776E-3</v>
      </c>
      <c r="E10">
        <f t="shared" si="3"/>
        <v>7.1836353714253287E-3</v>
      </c>
      <c r="F10">
        <f t="shared" si="1"/>
        <v>5.8066398600959088</v>
      </c>
      <c r="G10">
        <f t="shared" si="1"/>
        <v>12.696681276162318</v>
      </c>
      <c r="H10">
        <f t="shared" si="0"/>
        <v>0</v>
      </c>
    </row>
    <row r="11" spans="1:16" x14ac:dyDescent="0.25">
      <c r="A11" t="s">
        <v>55</v>
      </c>
      <c r="B11">
        <v>329.8</v>
      </c>
      <c r="C11">
        <v>195431</v>
      </c>
      <c r="D11">
        <f t="shared" si="2"/>
        <v>-8.1203007518796649E-3</v>
      </c>
      <c r="E11">
        <f t="shared" si="3"/>
        <v>-8.1534499704102419E-3</v>
      </c>
      <c r="F11">
        <f t="shared" si="1"/>
        <v>5.7984864101254985</v>
      </c>
      <c r="G11">
        <f t="shared" si="1"/>
        <v>12.182962654932691</v>
      </c>
      <c r="H11">
        <f t="shared" si="0"/>
        <v>0</v>
      </c>
    </row>
    <row r="12" spans="1:16" x14ac:dyDescent="0.25">
      <c r="A12" t="s">
        <v>56</v>
      </c>
      <c r="B12">
        <v>332.06</v>
      </c>
      <c r="C12">
        <v>207272</v>
      </c>
      <c r="D12">
        <f t="shared" si="2"/>
        <v>6.8526379624014276E-3</v>
      </c>
      <c r="E12">
        <f t="shared" si="3"/>
        <v>6.8292653541417369E-3</v>
      </c>
      <c r="F12">
        <f t="shared" si="1"/>
        <v>5.8053156754796404</v>
      </c>
      <c r="G12">
        <f t="shared" si="1"/>
        <v>12.241787219354167</v>
      </c>
      <c r="H12">
        <f t="shared" si="0"/>
        <v>0</v>
      </c>
    </row>
    <row r="13" spans="1:16" x14ac:dyDescent="0.25">
      <c r="A13" t="s">
        <v>57</v>
      </c>
      <c r="B13">
        <v>324.11</v>
      </c>
      <c r="C13">
        <v>651916</v>
      </c>
      <c r="D13">
        <f t="shared" si="2"/>
        <v>-2.39414563633078E-2</v>
      </c>
      <c r="E13">
        <f t="shared" si="3"/>
        <v>-2.4232711133651049E-2</v>
      </c>
      <c r="F13">
        <f t="shared" si="1"/>
        <v>5.7810829643459893</v>
      </c>
      <c r="G13">
        <f t="shared" si="1"/>
        <v>13.387670998253103</v>
      </c>
      <c r="H13">
        <f t="shared" si="0"/>
        <v>0</v>
      </c>
    </row>
    <row r="14" spans="1:16" x14ac:dyDescent="0.25">
      <c r="A14" t="s">
        <v>58</v>
      </c>
      <c r="B14">
        <v>313.33999999999997</v>
      </c>
      <c r="C14">
        <v>868026</v>
      </c>
      <c r="D14">
        <f t="shared" si="2"/>
        <v>-3.3229459134244667E-2</v>
      </c>
      <c r="E14">
        <f t="shared" si="3"/>
        <v>-3.3794101380648332E-2</v>
      </c>
      <c r="F14">
        <f t="shared" si="1"/>
        <v>5.7472888629653411</v>
      </c>
      <c r="G14">
        <f t="shared" si="1"/>
        <v>13.673976947110928</v>
      </c>
      <c r="H14">
        <f t="shared" si="0"/>
        <v>0</v>
      </c>
    </row>
    <row r="15" spans="1:16" x14ac:dyDescent="0.25">
      <c r="A15" t="s">
        <v>59</v>
      </c>
      <c r="B15">
        <v>308.89</v>
      </c>
      <c r="C15">
        <v>796352</v>
      </c>
      <c r="D15">
        <f t="shared" si="2"/>
        <v>-1.4201825493074581E-2</v>
      </c>
      <c r="E15">
        <f t="shared" si="3"/>
        <v>-1.4303636501045087E-2</v>
      </c>
      <c r="F15">
        <f t="shared" si="1"/>
        <v>5.7329852264642955</v>
      </c>
      <c r="G15">
        <f t="shared" si="1"/>
        <v>13.587796578135302</v>
      </c>
      <c r="H15">
        <f t="shared" si="0"/>
        <v>0</v>
      </c>
    </row>
    <row r="16" spans="1:16" x14ac:dyDescent="0.25">
      <c r="A16" t="s">
        <v>60</v>
      </c>
      <c r="B16">
        <v>317.95999999999998</v>
      </c>
      <c r="C16">
        <v>438430</v>
      </c>
      <c r="D16">
        <f t="shared" si="2"/>
        <v>2.9363203729482968E-2</v>
      </c>
      <c r="E16">
        <f t="shared" si="3"/>
        <v>2.8940362240615875E-2</v>
      </c>
      <c r="F16">
        <f t="shared" si="1"/>
        <v>5.7619255887049121</v>
      </c>
      <c r="G16">
        <f t="shared" si="1"/>
        <v>12.990955442931607</v>
      </c>
      <c r="H16">
        <f t="shared" si="0"/>
        <v>0</v>
      </c>
    </row>
    <row r="17" spans="1:11" x14ac:dyDescent="0.25">
      <c r="A17" t="s">
        <v>61</v>
      </c>
      <c r="B17">
        <v>323.06</v>
      </c>
      <c r="C17">
        <v>1057048</v>
      </c>
      <c r="D17">
        <f t="shared" si="2"/>
        <v>1.6039753428104236E-2</v>
      </c>
      <c r="E17">
        <f t="shared" si="3"/>
        <v>1.5912475780700198E-2</v>
      </c>
      <c r="F17">
        <f t="shared" si="1"/>
        <v>5.7778380644856124</v>
      </c>
      <c r="G17">
        <f t="shared" si="1"/>
        <v>13.870990675363402</v>
      </c>
      <c r="H17">
        <f t="shared" si="0"/>
        <v>0</v>
      </c>
    </row>
    <row r="18" spans="1:11" x14ac:dyDescent="0.25">
      <c r="A18" t="s">
        <v>62</v>
      </c>
      <c r="B18">
        <v>316.60000000000002</v>
      </c>
      <c r="C18">
        <v>360748</v>
      </c>
      <c r="D18">
        <f t="shared" si="2"/>
        <v>-1.9996285519717636E-2</v>
      </c>
      <c r="E18">
        <f t="shared" si="3"/>
        <v>-2.0198917038700175E-2</v>
      </c>
      <c r="F18">
        <f t="shared" si="1"/>
        <v>5.7576391474469117</v>
      </c>
      <c r="G18">
        <f t="shared" si="1"/>
        <v>12.795934932615205</v>
      </c>
      <c r="H18">
        <f t="shared" si="0"/>
        <v>0</v>
      </c>
    </row>
    <row r="19" spans="1:11" x14ac:dyDescent="0.25">
      <c r="A19" t="s">
        <v>63</v>
      </c>
      <c r="B19">
        <v>316.55</v>
      </c>
      <c r="C19">
        <v>278400</v>
      </c>
      <c r="D19">
        <f t="shared" si="2"/>
        <v>-1.5792798483894936E-4</v>
      </c>
      <c r="E19">
        <f t="shared" si="3"/>
        <v>-1.5794045677626167E-4</v>
      </c>
      <c r="F19">
        <f t="shared" si="1"/>
        <v>5.7574812069901355</v>
      </c>
      <c r="G19">
        <f t="shared" si="1"/>
        <v>12.536814207442402</v>
      </c>
      <c r="H19">
        <f t="shared" si="0"/>
        <v>0</v>
      </c>
    </row>
    <row r="20" spans="1:11" x14ac:dyDescent="0.25">
      <c r="A20" t="s">
        <v>64</v>
      </c>
      <c r="B20">
        <v>321.83999999999997</v>
      </c>
      <c r="C20">
        <v>592295</v>
      </c>
      <c r="D20">
        <f t="shared" si="2"/>
        <v>1.6711419996840827E-2</v>
      </c>
      <c r="E20">
        <f t="shared" si="3"/>
        <v>1.6573320651397085E-2</v>
      </c>
      <c r="F20">
        <f t="shared" si="1"/>
        <v>5.7740545276415327</v>
      </c>
      <c r="G20">
        <f t="shared" si="1"/>
        <v>13.291760100561351</v>
      </c>
      <c r="H20">
        <f t="shared" si="0"/>
        <v>0</v>
      </c>
    </row>
    <row r="21" spans="1:11" x14ac:dyDescent="0.25">
      <c r="A21" t="s">
        <v>65</v>
      </c>
      <c r="B21">
        <v>323.20999999999998</v>
      </c>
      <c r="C21">
        <v>449458</v>
      </c>
      <c r="D21">
        <f t="shared" si="2"/>
        <v>4.2567735520755799E-3</v>
      </c>
      <c r="E21">
        <f t="shared" si="3"/>
        <v>4.2477391208166149E-3</v>
      </c>
      <c r="F21">
        <f t="shared" si="1"/>
        <v>5.7783022667623491</v>
      </c>
      <c r="G21">
        <f t="shared" si="1"/>
        <v>13.015797691375898</v>
      </c>
      <c r="H21">
        <f t="shared" si="0"/>
        <v>0</v>
      </c>
    </row>
    <row r="22" spans="1:11" x14ac:dyDescent="0.25">
      <c r="A22" t="s">
        <v>66</v>
      </c>
      <c r="B22">
        <v>318.16000000000003</v>
      </c>
      <c r="C22">
        <v>389884</v>
      </c>
      <c r="D22">
        <f t="shared" si="2"/>
        <v>-1.562451656817535E-2</v>
      </c>
      <c r="E22">
        <f t="shared" si="3"/>
        <v>-1.5747865862914052E-2</v>
      </c>
      <c r="F22">
        <f t="shared" si="1"/>
        <v>5.7625544008994352</v>
      </c>
      <c r="G22">
        <f t="shared" si="1"/>
        <v>12.873604537965564</v>
      </c>
      <c r="H22">
        <f t="shared" si="0"/>
        <v>0</v>
      </c>
      <c r="K22">
        <v>6.9201781000000004E-2</v>
      </c>
    </row>
    <row r="23" spans="1:11" x14ac:dyDescent="0.25">
      <c r="A23" s="1">
        <v>43892</v>
      </c>
      <c r="B23">
        <v>316.14</v>
      </c>
      <c r="C23">
        <v>191145</v>
      </c>
      <c r="D23">
        <f t="shared" si="2"/>
        <v>-6.3490067890370839E-3</v>
      </c>
      <c r="E23">
        <f t="shared" si="3"/>
        <v>-6.3692474501858606E-3</v>
      </c>
      <c r="F23">
        <f t="shared" si="1"/>
        <v>5.7561851534492492</v>
      </c>
      <c r="G23">
        <f t="shared" si="1"/>
        <v>12.160787581314489</v>
      </c>
      <c r="H23">
        <f t="shared" si="0"/>
        <v>0</v>
      </c>
      <c r="K23">
        <v>-0.10151439499999999</v>
      </c>
    </row>
    <row r="24" spans="1:11" x14ac:dyDescent="0.25">
      <c r="A24" s="1">
        <v>43923</v>
      </c>
      <c r="B24">
        <v>318.04000000000002</v>
      </c>
      <c r="C24">
        <v>193400</v>
      </c>
      <c r="D24">
        <f t="shared" si="2"/>
        <v>6.0099955715823185E-3</v>
      </c>
      <c r="E24">
        <f t="shared" si="3"/>
        <v>5.9920075840333145E-3</v>
      </c>
      <c r="F24">
        <f t="shared" si="1"/>
        <v>5.762177161033283</v>
      </c>
      <c r="G24">
        <f t="shared" si="1"/>
        <v>12.172515862001331</v>
      </c>
      <c r="H24">
        <f t="shared" si="0"/>
        <v>0</v>
      </c>
    </row>
    <row r="25" spans="1:11" x14ac:dyDescent="0.25">
      <c r="A25" s="1">
        <v>43953</v>
      </c>
      <c r="B25">
        <v>329.57</v>
      </c>
      <c r="C25">
        <v>381196</v>
      </c>
      <c r="D25">
        <f t="shared" si="2"/>
        <v>3.6253301471512928E-2</v>
      </c>
      <c r="E25">
        <f t="shared" si="3"/>
        <v>3.5611613442039579E-2</v>
      </c>
      <c r="F25">
        <f t="shared" si="1"/>
        <v>5.7977887744753227</v>
      </c>
      <c r="G25">
        <f t="shared" si="1"/>
        <v>12.851068957527698</v>
      </c>
      <c r="H25">
        <f t="shared" si="0"/>
        <v>0</v>
      </c>
    </row>
    <row r="26" spans="1:11" x14ac:dyDescent="0.25">
      <c r="A26" s="1">
        <v>43984</v>
      </c>
      <c r="B26">
        <v>341.43</v>
      </c>
      <c r="C26">
        <v>665539</v>
      </c>
      <c r="D26">
        <f t="shared" si="2"/>
        <v>3.5986285159450238E-2</v>
      </c>
      <c r="E26">
        <f t="shared" si="3"/>
        <v>3.5353905486585707E-2</v>
      </c>
      <c r="F26">
        <f t="shared" si="1"/>
        <v>5.8331426799619077</v>
      </c>
      <c r="G26">
        <f t="shared" si="1"/>
        <v>13.408352517654711</v>
      </c>
      <c r="H26" t="str">
        <f>IF(AND(E26&gt;=$M$5,E26&lt;=$M$6),"Выброс",0)</f>
        <v>Выброс</v>
      </c>
    </row>
    <row r="27" spans="1:11" x14ac:dyDescent="0.25">
      <c r="A27" s="1">
        <v>44014</v>
      </c>
      <c r="B27">
        <v>336.9</v>
      </c>
      <c r="C27">
        <v>334558</v>
      </c>
      <c r="D27">
        <f t="shared" si="2"/>
        <v>-1.3267726913276599E-2</v>
      </c>
      <c r="E27">
        <f t="shared" si="3"/>
        <v>-1.3356529549401032E-2</v>
      </c>
      <c r="F27">
        <f t="shared" si="1"/>
        <v>5.819786150412507</v>
      </c>
      <c r="G27">
        <f t="shared" si="1"/>
        <v>12.720565536643635</v>
      </c>
      <c r="H27">
        <f t="shared" si="0"/>
        <v>0</v>
      </c>
    </row>
    <row r="28" spans="1:11" x14ac:dyDescent="0.25">
      <c r="A28" s="1">
        <v>44106</v>
      </c>
      <c r="B28">
        <v>344.63</v>
      </c>
      <c r="C28">
        <v>286872</v>
      </c>
      <c r="D28">
        <f t="shared" si="2"/>
        <v>2.2944493915108395E-2</v>
      </c>
      <c r="E28">
        <f t="shared" si="3"/>
        <v>2.2685227349963821E-2</v>
      </c>
      <c r="F28">
        <f t="shared" si="1"/>
        <v>5.8424713777624708</v>
      </c>
      <c r="G28">
        <f t="shared" si="1"/>
        <v>12.566791402225926</v>
      </c>
      <c r="H28">
        <f t="shared" si="0"/>
        <v>0</v>
      </c>
    </row>
    <row r="29" spans="1:11" x14ac:dyDescent="0.25">
      <c r="A29" s="1">
        <v>44137</v>
      </c>
      <c r="B29">
        <v>344.47</v>
      </c>
      <c r="C29">
        <v>218020</v>
      </c>
      <c r="D29">
        <f t="shared" si="2"/>
        <v>-4.642660244319072E-4</v>
      </c>
      <c r="E29">
        <f t="shared" si="3"/>
        <v>-4.6437382927070887E-4</v>
      </c>
      <c r="F29">
        <f t="shared" si="1"/>
        <v>5.8420070039332002</v>
      </c>
      <c r="G29">
        <f t="shared" si="1"/>
        <v>12.292342080682349</v>
      </c>
      <c r="H29">
        <f t="shared" si="0"/>
        <v>0</v>
      </c>
    </row>
    <row r="30" spans="1:11" x14ac:dyDescent="0.25">
      <c r="A30" s="1">
        <v>44167</v>
      </c>
      <c r="B30">
        <v>347.67</v>
      </c>
      <c r="C30">
        <v>226872</v>
      </c>
      <c r="D30">
        <f t="shared" si="2"/>
        <v>9.2896333497836919E-3</v>
      </c>
      <c r="E30">
        <f t="shared" si="3"/>
        <v>9.2467500812090601E-3</v>
      </c>
      <c r="F30">
        <f t="shared" si="1"/>
        <v>5.8512537540144089</v>
      </c>
      <c r="G30">
        <f t="shared" si="1"/>
        <v>12.33214126077333</v>
      </c>
      <c r="H30">
        <f t="shared" si="0"/>
        <v>0</v>
      </c>
    </row>
    <row r="31" spans="1:11" x14ac:dyDescent="0.25">
      <c r="A31" t="s">
        <v>67</v>
      </c>
      <c r="B31">
        <v>342.83</v>
      </c>
      <c r="C31">
        <v>143247</v>
      </c>
      <c r="D31">
        <f t="shared" si="2"/>
        <v>-1.3921247159662989E-2</v>
      </c>
      <c r="E31">
        <f t="shared" si="3"/>
        <v>-1.4019056534198392E-2</v>
      </c>
      <c r="F31">
        <f t="shared" si="1"/>
        <v>5.837234697480211</v>
      </c>
      <c r="G31">
        <f t="shared" si="1"/>
        <v>11.872325691949314</v>
      </c>
      <c r="H31" t="str">
        <f>IF(AND(E31&gt;=$M$5,E31&lt;=$M$6),"Выброс",0)</f>
        <v>Выброс</v>
      </c>
    </row>
    <row r="32" spans="1:11" x14ac:dyDescent="0.25">
      <c r="A32" t="s">
        <v>68</v>
      </c>
      <c r="B32">
        <v>340.48</v>
      </c>
      <c r="C32">
        <v>207896</v>
      </c>
      <c r="D32">
        <f t="shared" si="2"/>
        <v>-6.8547093311552842E-3</v>
      </c>
      <c r="E32">
        <f t="shared" si="3"/>
        <v>-6.8783107669860896E-3</v>
      </c>
      <c r="F32">
        <f t="shared" si="1"/>
        <v>5.8303563867132251</v>
      </c>
      <c r="G32">
        <f t="shared" si="1"/>
        <v>12.244793233641772</v>
      </c>
      <c r="H32">
        <f t="shared" si="0"/>
        <v>0</v>
      </c>
    </row>
    <row r="33" spans="1:8" x14ac:dyDescent="0.25">
      <c r="A33" t="s">
        <v>69</v>
      </c>
      <c r="B33">
        <v>338.90499999999997</v>
      </c>
      <c r="C33">
        <v>120334</v>
      </c>
      <c r="D33">
        <f t="shared" si="2"/>
        <v>-4.6258223684211858E-3</v>
      </c>
      <c r="E33">
        <f t="shared" si="3"/>
        <v>-4.6365545944173246E-3</v>
      </c>
      <c r="F33">
        <f t="shared" si="1"/>
        <v>5.825719832118808</v>
      </c>
      <c r="G33">
        <f t="shared" si="1"/>
        <v>11.698026488797767</v>
      </c>
      <c r="H33">
        <f t="shared" si="0"/>
        <v>0</v>
      </c>
    </row>
    <row r="34" spans="1:8" x14ac:dyDescent="0.25">
      <c r="A34" t="s">
        <v>70</v>
      </c>
      <c r="B34">
        <v>338.49</v>
      </c>
      <c r="C34">
        <v>226897</v>
      </c>
      <c r="D34">
        <f t="shared" si="2"/>
        <v>-1.2245319484810305E-3</v>
      </c>
      <c r="E34">
        <f t="shared" si="3"/>
        <v>-1.2252823003432371E-3</v>
      </c>
      <c r="F34">
        <f t="shared" si="1"/>
        <v>5.8244945498184642</v>
      </c>
      <c r="G34">
        <f t="shared" si="1"/>
        <v>12.332251448996965</v>
      </c>
      <c r="H34">
        <f t="shared" ref="H34:H65" si="4">IF(AND(E34&gt;=$M$5,E34&lt;=$M$6),0,"Выброс")</f>
        <v>0</v>
      </c>
    </row>
    <row r="35" spans="1:8" x14ac:dyDescent="0.25">
      <c r="A35" t="s">
        <v>71</v>
      </c>
      <c r="B35">
        <v>336.29</v>
      </c>
      <c r="C35">
        <v>141048</v>
      </c>
      <c r="D35">
        <f t="shared" si="2"/>
        <v>-6.4994534550503373E-3</v>
      </c>
      <c r="E35">
        <f t="shared" si="3"/>
        <v>-6.5206668696823743E-3</v>
      </c>
      <c r="F35">
        <f t="shared" si="1"/>
        <v>5.8179738829487819</v>
      </c>
      <c r="G35">
        <f t="shared" si="1"/>
        <v>11.856855536960596</v>
      </c>
      <c r="H35">
        <f t="shared" si="4"/>
        <v>0</v>
      </c>
    </row>
    <row r="36" spans="1:8" x14ac:dyDescent="0.25">
      <c r="A36" t="s">
        <v>72</v>
      </c>
      <c r="B36">
        <v>330.36</v>
      </c>
      <c r="C36">
        <v>245977</v>
      </c>
      <c r="D36">
        <f t="shared" si="2"/>
        <v>-1.7633590056201513E-2</v>
      </c>
      <c r="E36">
        <f t="shared" si="3"/>
        <v>-1.7790914006265694E-2</v>
      </c>
      <c r="F36">
        <f t="shared" si="1"/>
        <v>5.8001829689425159</v>
      </c>
      <c r="G36">
        <f t="shared" si="1"/>
        <v>12.412993314608523</v>
      </c>
      <c r="H36">
        <f t="shared" si="4"/>
        <v>0</v>
      </c>
    </row>
    <row r="37" spans="1:8" x14ac:dyDescent="0.25">
      <c r="A37" t="s">
        <v>272</v>
      </c>
      <c r="B37">
        <v>318.05</v>
      </c>
      <c r="C37">
        <v>301818</v>
      </c>
      <c r="D37">
        <f t="shared" si="2"/>
        <v>-3.7262380433466524E-2</v>
      </c>
      <c r="E37">
        <f t="shared" si="3"/>
        <v>-3.7974365817703019E-2</v>
      </c>
      <c r="F37">
        <f t="shared" si="1"/>
        <v>5.7622086031248134</v>
      </c>
      <c r="G37">
        <f t="shared" si="1"/>
        <v>12.61757946568448</v>
      </c>
      <c r="H37">
        <f t="shared" si="4"/>
        <v>0</v>
      </c>
    </row>
    <row r="38" spans="1:8" x14ac:dyDescent="0.25">
      <c r="A38" t="s">
        <v>73</v>
      </c>
      <c r="B38">
        <v>305.49</v>
      </c>
      <c r="C38">
        <v>303917</v>
      </c>
      <c r="D38">
        <f t="shared" si="2"/>
        <v>-3.9490646124823149E-2</v>
      </c>
      <c r="E38">
        <f t="shared" si="3"/>
        <v>-4.0291558273129462E-2</v>
      </c>
      <c r="F38">
        <f t="shared" si="1"/>
        <v>5.7219170448516836</v>
      </c>
      <c r="G38">
        <f t="shared" si="1"/>
        <v>12.6245099167941</v>
      </c>
      <c r="H38">
        <f t="shared" si="4"/>
        <v>0</v>
      </c>
    </row>
    <row r="39" spans="1:8" x14ac:dyDescent="0.25">
      <c r="A39" t="s">
        <v>74</v>
      </c>
      <c r="B39">
        <v>288</v>
      </c>
      <c r="C39">
        <v>518162</v>
      </c>
      <c r="D39">
        <f t="shared" si="2"/>
        <v>-5.7252283217126609E-2</v>
      </c>
      <c r="E39">
        <f t="shared" si="3"/>
        <v>-5.8956564715737847E-2</v>
      </c>
      <c r="F39">
        <f t="shared" si="1"/>
        <v>5.6629604801359461</v>
      </c>
      <c r="G39">
        <f t="shared" si="1"/>
        <v>13.15804321366099</v>
      </c>
      <c r="H39">
        <f t="shared" si="4"/>
        <v>0</v>
      </c>
    </row>
    <row r="40" spans="1:8" x14ac:dyDescent="0.25">
      <c r="A40" t="s">
        <v>75</v>
      </c>
      <c r="B40">
        <v>275.01</v>
      </c>
      <c r="C40">
        <v>765401</v>
      </c>
      <c r="D40">
        <f t="shared" si="2"/>
        <v>-4.5104166666666695E-2</v>
      </c>
      <c r="E40">
        <f t="shared" si="3"/>
        <v>-4.6153019494152056E-2</v>
      </c>
      <c r="F40">
        <f t="shared" si="1"/>
        <v>5.6168074606417937</v>
      </c>
      <c r="G40">
        <f t="shared" si="1"/>
        <v>13.548155158479288</v>
      </c>
      <c r="H40">
        <f t="shared" si="4"/>
        <v>0</v>
      </c>
    </row>
    <row r="41" spans="1:8" x14ac:dyDescent="0.25">
      <c r="A41" s="1">
        <v>43864</v>
      </c>
      <c r="B41">
        <v>289.05</v>
      </c>
      <c r="C41">
        <v>475004</v>
      </c>
      <c r="D41">
        <f t="shared" si="2"/>
        <v>5.10526889931276E-2</v>
      </c>
      <c r="E41">
        <f t="shared" si="3"/>
        <v>4.9792222886691169E-2</v>
      </c>
      <c r="F41">
        <f t="shared" si="1"/>
        <v>5.6665996835284851</v>
      </c>
      <c r="G41">
        <f t="shared" si="1"/>
        <v>13.071078504033952</v>
      </c>
      <c r="H41">
        <f t="shared" si="4"/>
        <v>0</v>
      </c>
    </row>
    <row r="42" spans="1:8" x14ac:dyDescent="0.25">
      <c r="A42" s="1">
        <v>43893</v>
      </c>
      <c r="B42">
        <v>281.05</v>
      </c>
      <c r="C42">
        <v>336638</v>
      </c>
      <c r="D42">
        <f t="shared" si="2"/>
        <v>-2.7676872513405983E-2</v>
      </c>
      <c r="E42">
        <f t="shared" si="3"/>
        <v>-2.8067094080401124E-2</v>
      </c>
      <c r="F42">
        <f t="shared" si="1"/>
        <v>5.6385325894480838</v>
      </c>
      <c r="G42">
        <f t="shared" si="1"/>
        <v>12.726763448009141</v>
      </c>
      <c r="H42">
        <f t="shared" si="4"/>
        <v>0</v>
      </c>
    </row>
    <row r="43" spans="1:8" x14ac:dyDescent="0.25">
      <c r="A43" s="1">
        <v>43924</v>
      </c>
      <c r="B43">
        <v>282.95999999999998</v>
      </c>
      <c r="C43">
        <v>344554</v>
      </c>
      <c r="D43">
        <f t="shared" si="2"/>
        <v>6.7959437822450383E-3</v>
      </c>
      <c r="E43">
        <f t="shared" si="3"/>
        <v>6.7729554491411702E-3</v>
      </c>
      <c r="F43">
        <f t="shared" si="1"/>
        <v>5.6453055448972247</v>
      </c>
      <c r="G43">
        <f t="shared" si="1"/>
        <v>12.750006106063489</v>
      </c>
      <c r="H43">
        <f t="shared" si="4"/>
        <v>0</v>
      </c>
    </row>
    <row r="44" spans="1:8" x14ac:dyDescent="0.25">
      <c r="A44" s="1">
        <v>43954</v>
      </c>
      <c r="B44">
        <v>260.45</v>
      </c>
      <c r="C44">
        <v>687418</v>
      </c>
      <c r="D44">
        <f t="shared" si="2"/>
        <v>-7.9551880124399177E-2</v>
      </c>
      <c r="E44">
        <f t="shared" si="3"/>
        <v>-8.2894640706024592E-2</v>
      </c>
      <c r="F44">
        <f t="shared" si="1"/>
        <v>5.5624109041912009</v>
      </c>
      <c r="G44">
        <f t="shared" si="1"/>
        <v>13.440697828682033</v>
      </c>
      <c r="H44" t="str">
        <f t="shared" si="4"/>
        <v>Выброс</v>
      </c>
    </row>
    <row r="45" spans="1:8" x14ac:dyDescent="0.25">
      <c r="A45" s="1">
        <v>43985</v>
      </c>
      <c r="B45">
        <v>262.06</v>
      </c>
      <c r="C45">
        <v>764184</v>
      </c>
      <c r="D45">
        <f t="shared" si="2"/>
        <v>6.1816087540795305E-3</v>
      </c>
      <c r="E45">
        <f t="shared" si="3"/>
        <v>6.1625809852387855E-3</v>
      </c>
      <c r="F45">
        <f t="shared" si="1"/>
        <v>5.5685734851764392</v>
      </c>
      <c r="G45">
        <f t="shared" si="1"/>
        <v>13.54656387684825</v>
      </c>
      <c r="H45">
        <f t="shared" si="4"/>
        <v>0</v>
      </c>
    </row>
    <row r="46" spans="1:8" x14ac:dyDescent="0.25">
      <c r="A46" s="1">
        <v>44077</v>
      </c>
      <c r="B46">
        <v>228.1</v>
      </c>
      <c r="C46">
        <v>462188</v>
      </c>
      <c r="D46">
        <f t="shared" si="2"/>
        <v>-0.12958864382202551</v>
      </c>
      <c r="E46">
        <f t="shared" si="3"/>
        <v>-0.13878935588609689</v>
      </c>
      <c r="F46">
        <f t="shared" si="1"/>
        <v>5.4297841292903426</v>
      </c>
      <c r="G46">
        <f t="shared" si="1"/>
        <v>13.043727013698707</v>
      </c>
      <c r="H46" t="str">
        <f t="shared" si="4"/>
        <v>Выброс</v>
      </c>
    </row>
    <row r="47" spans="1:8" x14ac:dyDescent="0.25">
      <c r="A47" s="1">
        <v>44107</v>
      </c>
      <c r="B47">
        <v>231.01</v>
      </c>
      <c r="C47">
        <v>577963</v>
      </c>
      <c r="D47">
        <f t="shared" si="2"/>
        <v>1.2757562472599722E-2</v>
      </c>
      <c r="E47">
        <f t="shared" si="3"/>
        <v>1.2676870337754354E-2</v>
      </c>
      <c r="F47">
        <f t="shared" si="1"/>
        <v>5.4424609996280964</v>
      </c>
      <c r="G47">
        <f t="shared" si="1"/>
        <v>13.267265131764711</v>
      </c>
      <c r="H47">
        <f t="shared" si="4"/>
        <v>0</v>
      </c>
    </row>
    <row r="48" spans="1:8" x14ac:dyDescent="0.25">
      <c r="A48" s="1">
        <v>44138</v>
      </c>
      <c r="B48">
        <v>188.68</v>
      </c>
      <c r="C48">
        <v>1497985</v>
      </c>
      <c r="D48">
        <f t="shared" si="2"/>
        <v>-0.18323882083026702</v>
      </c>
      <c r="E48">
        <f t="shared" si="3"/>
        <v>-0.20240854121203566</v>
      </c>
      <c r="F48">
        <f t="shared" si="1"/>
        <v>5.240052458416061</v>
      </c>
      <c r="G48">
        <f t="shared" si="1"/>
        <v>14.219631429658033</v>
      </c>
      <c r="H48" t="str">
        <f t="shared" si="4"/>
        <v>Выброс</v>
      </c>
    </row>
    <row r="49" spans="1:8" x14ac:dyDescent="0.25">
      <c r="A49" s="1">
        <v>44168</v>
      </c>
      <c r="B49">
        <v>155.065</v>
      </c>
      <c r="C49">
        <v>1432833</v>
      </c>
      <c r="D49">
        <f t="shared" si="2"/>
        <v>-0.17815878736485058</v>
      </c>
      <c r="E49">
        <f t="shared" si="3"/>
        <v>-0.1962080745627704</v>
      </c>
      <c r="F49">
        <f t="shared" si="1"/>
        <v>5.0438443838532905</v>
      </c>
      <c r="G49">
        <f t="shared" si="1"/>
        <v>14.175164161289207</v>
      </c>
      <c r="H49" t="str">
        <f t="shared" si="4"/>
        <v>Выброс</v>
      </c>
    </row>
    <row r="50" spans="1:8" x14ac:dyDescent="0.25">
      <c r="A50" t="s">
        <v>76</v>
      </c>
      <c r="B50">
        <v>170.15</v>
      </c>
      <c r="C50">
        <v>1028247</v>
      </c>
      <c r="D50">
        <f t="shared" si="2"/>
        <v>9.7281785057879003E-2</v>
      </c>
      <c r="E50">
        <f t="shared" si="3"/>
        <v>9.283601709362431E-2</v>
      </c>
      <c r="F50">
        <f t="shared" si="1"/>
        <v>5.1366804009469149</v>
      </c>
      <c r="G50">
        <f t="shared" si="1"/>
        <v>13.843365968510005</v>
      </c>
      <c r="H50" t="str">
        <f t="shared" si="4"/>
        <v>Выброс</v>
      </c>
    </row>
    <row r="51" spans="1:8" x14ac:dyDescent="0.25">
      <c r="A51" t="s">
        <v>77</v>
      </c>
      <c r="B51">
        <v>129.61000000000001</v>
      </c>
      <c r="C51">
        <v>1229959</v>
      </c>
      <c r="D51">
        <f t="shared" si="2"/>
        <v>-0.23826035850719948</v>
      </c>
      <c r="E51">
        <f t="shared" si="3"/>
        <v>-0.27215045951163103</v>
      </c>
      <c r="F51">
        <f t="shared" si="1"/>
        <v>4.8645299414352836</v>
      </c>
      <c r="G51">
        <f t="shared" si="1"/>
        <v>14.022491393459699</v>
      </c>
      <c r="H51" t="str">
        <f t="shared" si="4"/>
        <v>Выброс</v>
      </c>
    </row>
    <row r="52" spans="1:8" x14ac:dyDescent="0.25">
      <c r="A52" t="s">
        <v>78</v>
      </c>
      <c r="B52">
        <v>124.75</v>
      </c>
      <c r="C52">
        <v>2564785</v>
      </c>
      <c r="D52">
        <f t="shared" si="2"/>
        <v>-3.7497106704729673E-2</v>
      </c>
      <c r="E52">
        <f t="shared" si="3"/>
        <v>-3.8218206803655806E-2</v>
      </c>
      <c r="F52">
        <f t="shared" si="1"/>
        <v>4.826311734631628</v>
      </c>
      <c r="G52">
        <f t="shared" si="1"/>
        <v>14.757385212411091</v>
      </c>
      <c r="H52">
        <f t="shared" si="4"/>
        <v>0</v>
      </c>
    </row>
    <row r="53" spans="1:8" x14ac:dyDescent="0.25">
      <c r="A53" t="s">
        <v>79</v>
      </c>
      <c r="B53">
        <v>100.97</v>
      </c>
      <c r="C53">
        <v>2673522</v>
      </c>
      <c r="D53">
        <f t="shared" si="2"/>
        <v>-0.19062124248496995</v>
      </c>
      <c r="E53">
        <f t="shared" si="3"/>
        <v>-0.21148829161539834</v>
      </c>
      <c r="F53">
        <f t="shared" si="1"/>
        <v>4.6148234430162294</v>
      </c>
      <c r="G53">
        <f t="shared" si="1"/>
        <v>14.798907262250475</v>
      </c>
      <c r="H53" t="str">
        <f t="shared" si="4"/>
        <v>Выброс</v>
      </c>
    </row>
    <row r="54" spans="1:8" x14ac:dyDescent="0.25">
      <c r="A54" t="s">
        <v>80</v>
      </c>
      <c r="B54">
        <v>97.75</v>
      </c>
      <c r="C54">
        <v>2066256</v>
      </c>
      <c r="D54">
        <f t="shared" si="2"/>
        <v>-3.1890660592255114E-2</v>
      </c>
      <c r="E54">
        <f t="shared" si="3"/>
        <v>-3.241024415075449E-2</v>
      </c>
      <c r="F54">
        <f t="shared" si="1"/>
        <v>4.582413198865475</v>
      </c>
      <c r="G54">
        <f t="shared" si="1"/>
        <v>14.541248831924408</v>
      </c>
      <c r="H54">
        <f t="shared" si="4"/>
        <v>0</v>
      </c>
    </row>
    <row r="55" spans="1:8" x14ac:dyDescent="0.25">
      <c r="A55" t="s">
        <v>81</v>
      </c>
      <c r="B55">
        <v>95</v>
      </c>
      <c r="C55">
        <v>1534153</v>
      </c>
      <c r="D55">
        <f t="shared" si="2"/>
        <v>-2.8132992327365727E-2</v>
      </c>
      <c r="E55">
        <f t="shared" si="3"/>
        <v>-2.853630726493436E-2</v>
      </c>
      <c r="F55">
        <f t="shared" si="1"/>
        <v>4.5538768916005408</v>
      </c>
      <c r="G55">
        <f t="shared" si="1"/>
        <v>14.243488995179518</v>
      </c>
      <c r="H55" t="str">
        <f>IF(AND(E55&gt;=$M$5,E55&lt;=$M$6),"Выброс",0)</f>
        <v>Выброс</v>
      </c>
    </row>
    <row r="56" spans="1:8" x14ac:dyDescent="0.25">
      <c r="A56" t="s">
        <v>82</v>
      </c>
      <c r="B56">
        <v>105.71</v>
      </c>
      <c r="C56">
        <v>1964573</v>
      </c>
      <c r="D56">
        <f t="shared" si="2"/>
        <v>0.11273684210526309</v>
      </c>
      <c r="E56">
        <f t="shared" si="3"/>
        <v>0.10682260418003071</v>
      </c>
      <c r="F56">
        <f t="shared" si="1"/>
        <v>4.6606994957805714</v>
      </c>
      <c r="G56">
        <f t="shared" si="1"/>
        <v>14.490785476872842</v>
      </c>
      <c r="H56" t="str">
        <f t="shared" si="4"/>
        <v>Выброс</v>
      </c>
    </row>
    <row r="57" spans="1:8" x14ac:dyDescent="0.25">
      <c r="A57" t="s">
        <v>83</v>
      </c>
      <c r="B57">
        <v>127.63</v>
      </c>
      <c r="C57">
        <v>2237646</v>
      </c>
      <c r="D57">
        <f t="shared" si="2"/>
        <v>0.20735975782802007</v>
      </c>
      <c r="E57">
        <f t="shared" si="3"/>
        <v>0.18843595721402781</v>
      </c>
      <c r="F57">
        <f t="shared" si="1"/>
        <v>4.8491354529945996</v>
      </c>
      <c r="G57">
        <f t="shared" si="1"/>
        <v>14.620934978399015</v>
      </c>
      <c r="H57" t="str">
        <f t="shared" si="4"/>
        <v>Выброс</v>
      </c>
    </row>
    <row r="58" spans="1:8" x14ac:dyDescent="0.25">
      <c r="A58" t="s">
        <v>84</v>
      </c>
      <c r="B58">
        <v>158.69</v>
      </c>
      <c r="C58">
        <v>3728550</v>
      </c>
      <c r="D58">
        <f t="shared" si="2"/>
        <v>0.24335971166653611</v>
      </c>
      <c r="E58">
        <f t="shared" si="3"/>
        <v>0.21781716058015149</v>
      </c>
      <c r="F58">
        <f t="shared" si="1"/>
        <v>5.0669526135747507</v>
      </c>
      <c r="G58">
        <f t="shared" si="1"/>
        <v>15.131529976094656</v>
      </c>
      <c r="H58" t="str">
        <f t="shared" si="4"/>
        <v>Выброс</v>
      </c>
    </row>
    <row r="59" spans="1:8" x14ac:dyDescent="0.25">
      <c r="A59" t="s">
        <v>85</v>
      </c>
      <c r="B59">
        <v>180.27</v>
      </c>
      <c r="C59">
        <v>2978115</v>
      </c>
      <c r="D59">
        <f t="shared" si="2"/>
        <v>0.13598840506648191</v>
      </c>
      <c r="E59">
        <f t="shared" si="3"/>
        <v>0.1275031134391954</v>
      </c>
      <c r="F59">
        <f t="shared" si="1"/>
        <v>5.1944557270139464</v>
      </c>
      <c r="G59">
        <f t="shared" si="1"/>
        <v>14.906801108001648</v>
      </c>
      <c r="H59" t="str">
        <f t="shared" si="4"/>
        <v>Выброс</v>
      </c>
    </row>
    <row r="60" spans="1:8" x14ac:dyDescent="0.25">
      <c r="A60" t="s">
        <v>86</v>
      </c>
      <c r="B60">
        <v>161.97</v>
      </c>
      <c r="C60">
        <v>1694567</v>
      </c>
      <c r="D60">
        <f t="shared" si="2"/>
        <v>-0.10151439507405564</v>
      </c>
      <c r="E60">
        <f t="shared" si="3"/>
        <v>-0.10704459411564107</v>
      </c>
      <c r="F60">
        <f t="shared" si="1"/>
        <v>5.0874111328983052</v>
      </c>
      <c r="G60">
        <f t="shared" si="1"/>
        <v>14.342937808934794</v>
      </c>
      <c r="H60" t="str">
        <f>IF(AND(E60&gt;=$M$5,E60&lt;=$M$6),0,"Выброс")</f>
        <v>Выброс</v>
      </c>
    </row>
    <row r="61" spans="1:8" x14ac:dyDescent="0.25">
      <c r="A61" t="s">
        <v>87</v>
      </c>
      <c r="B61">
        <v>152.36000000000001</v>
      </c>
      <c r="C61">
        <v>1611300</v>
      </c>
      <c r="D61">
        <f t="shared" si="2"/>
        <v>-5.933197505710925E-2</v>
      </c>
      <c r="E61">
        <f t="shared" si="3"/>
        <v>-6.1164991287901968E-2</v>
      </c>
      <c r="F61">
        <f t="shared" si="1"/>
        <v>5.026246141610403</v>
      </c>
      <c r="G61">
        <f t="shared" si="1"/>
        <v>14.292551864561661</v>
      </c>
      <c r="H61">
        <f t="shared" si="4"/>
        <v>0</v>
      </c>
    </row>
    <row r="62" spans="1:8" x14ac:dyDescent="0.25">
      <c r="A62" t="s">
        <v>88</v>
      </c>
      <c r="B62">
        <v>149.12</v>
      </c>
      <c r="C62">
        <v>940568</v>
      </c>
      <c r="D62">
        <f t="shared" si="2"/>
        <v>-2.126542399579948E-2</v>
      </c>
      <c r="E62">
        <f t="shared" si="3"/>
        <v>-2.1494790673122266E-2</v>
      </c>
      <c r="F62">
        <f t="shared" si="1"/>
        <v>5.0047513509372807</v>
      </c>
      <c r="G62">
        <f t="shared" si="1"/>
        <v>13.754239227076599</v>
      </c>
      <c r="H62">
        <f t="shared" si="4"/>
        <v>0</v>
      </c>
    </row>
    <row r="63" spans="1:8" x14ac:dyDescent="0.25">
      <c r="A63" s="1">
        <v>43834</v>
      </c>
      <c r="B63">
        <v>130.61000000000001</v>
      </c>
      <c r="C63">
        <v>1433508</v>
      </c>
      <c r="D63">
        <f t="shared" si="2"/>
        <v>-0.12412821888412011</v>
      </c>
      <c r="E63">
        <f t="shared" si="3"/>
        <v>-0.1325355673478511</v>
      </c>
      <c r="F63">
        <f t="shared" si="1"/>
        <v>4.8722157835894295</v>
      </c>
      <c r="G63">
        <f t="shared" si="1"/>
        <v>14.175635145036415</v>
      </c>
      <c r="H63" t="str">
        <f t="shared" si="4"/>
        <v>Выброс</v>
      </c>
    </row>
    <row r="64" spans="1:8" x14ac:dyDescent="0.25">
      <c r="A64" s="1">
        <v>43865</v>
      </c>
      <c r="B64">
        <v>123.01</v>
      </c>
      <c r="C64">
        <v>1466025</v>
      </c>
      <c r="D64">
        <f t="shared" si="2"/>
        <v>-5.8188500114845783E-2</v>
      </c>
      <c r="E64">
        <f t="shared" si="3"/>
        <v>-5.9950130708736254E-2</v>
      </c>
      <c r="F64">
        <f t="shared" si="1"/>
        <v>4.8122656528806935</v>
      </c>
      <c r="G64">
        <f t="shared" si="1"/>
        <v>14.198065214489333</v>
      </c>
      <c r="H64">
        <f t="shared" si="4"/>
        <v>0</v>
      </c>
    </row>
    <row r="65" spans="1:8" x14ac:dyDescent="0.25">
      <c r="A65" s="1">
        <v>43894</v>
      </c>
      <c r="B65">
        <v>124.66</v>
      </c>
      <c r="C65">
        <v>1497240</v>
      </c>
      <c r="D65">
        <f t="shared" si="2"/>
        <v>1.3413543614340228E-2</v>
      </c>
      <c r="E65">
        <f t="shared" si="3"/>
        <v>1.3324378500010918E-2</v>
      </c>
      <c r="F65">
        <f t="shared" si="1"/>
        <v>4.8255900313807043</v>
      </c>
      <c r="G65">
        <f t="shared" si="1"/>
        <v>14.219133971193067</v>
      </c>
      <c r="H65">
        <f t="shared" si="4"/>
        <v>0</v>
      </c>
    </row>
    <row r="66" spans="1:8" x14ac:dyDescent="0.25">
      <c r="A66" s="1">
        <v>43986</v>
      </c>
      <c r="B66">
        <v>148.49</v>
      </c>
      <c r="C66">
        <v>2168318</v>
      </c>
      <c r="D66">
        <f t="shared" si="2"/>
        <v>0.19115995507781175</v>
      </c>
      <c r="E66">
        <f t="shared" si="3"/>
        <v>0.1749275845272657</v>
      </c>
      <c r="F66">
        <f t="shared" si="1"/>
        <v>5.0005176159079703</v>
      </c>
      <c r="G66">
        <f t="shared" si="1"/>
        <v>14.589462309752156</v>
      </c>
      <c r="H66" t="str">
        <f t="shared" ref="H66:H97" si="5">IF(AND(E66&gt;=$M$5,E66&lt;=$M$6),0,"Выброс")</f>
        <v>Выброс</v>
      </c>
    </row>
    <row r="67" spans="1:8" x14ac:dyDescent="0.25">
      <c r="A67" s="1">
        <v>44016</v>
      </c>
      <c r="B67">
        <v>141.5</v>
      </c>
      <c r="C67">
        <v>2473059</v>
      </c>
      <c r="D67">
        <f t="shared" si="2"/>
        <v>-4.7073877028756206E-2</v>
      </c>
      <c r="E67">
        <f t="shared" si="3"/>
        <v>-4.8217898824677863E-2</v>
      </c>
      <c r="F67">
        <f t="shared" ref="F67:G130" si="6">LN(B67)</f>
        <v>4.9522997170832923</v>
      </c>
      <c r="G67">
        <f t="shared" si="6"/>
        <v>14.720966403881722</v>
      </c>
      <c r="H67">
        <f t="shared" si="5"/>
        <v>0</v>
      </c>
    </row>
    <row r="68" spans="1:8" x14ac:dyDescent="0.25">
      <c r="A68" s="1">
        <v>44047</v>
      </c>
      <c r="B68">
        <v>146.80000000000001</v>
      </c>
      <c r="C68">
        <v>1570538</v>
      </c>
      <c r="D68">
        <f t="shared" ref="D68:D131" si="7">(B68-B67)/B67</f>
        <v>3.7455830388692657E-2</v>
      </c>
      <c r="E68">
        <f t="shared" ref="E68:E131" si="8">LN(B68/B67)</f>
        <v>3.6771399097123021E-2</v>
      </c>
      <c r="F68">
        <f t="shared" si="6"/>
        <v>4.9890711161804155</v>
      </c>
      <c r="G68">
        <f t="shared" si="6"/>
        <v>14.266928793784004</v>
      </c>
      <c r="H68">
        <f t="shared" si="5"/>
        <v>0</v>
      </c>
    </row>
    <row r="69" spans="1:8" x14ac:dyDescent="0.25">
      <c r="A69" s="1">
        <v>44078</v>
      </c>
      <c r="B69">
        <v>151.88</v>
      </c>
      <c r="C69">
        <v>1620433</v>
      </c>
      <c r="D69">
        <f t="shared" si="7"/>
        <v>3.4604904632152475E-2</v>
      </c>
      <c r="E69">
        <f t="shared" si="8"/>
        <v>3.4019619183186169E-2</v>
      </c>
      <c r="F69">
        <f t="shared" si="6"/>
        <v>5.0230907353636018</v>
      </c>
      <c r="G69">
        <f t="shared" si="6"/>
        <v>14.298203955445192</v>
      </c>
      <c r="H69">
        <f t="shared" si="5"/>
        <v>0</v>
      </c>
    </row>
    <row r="70" spans="1:8" x14ac:dyDescent="0.25">
      <c r="A70" t="s">
        <v>89</v>
      </c>
      <c r="B70">
        <v>147.35</v>
      </c>
      <c r="C70">
        <v>931140</v>
      </c>
      <c r="D70">
        <f t="shared" si="7"/>
        <v>-2.9826178562022659E-2</v>
      </c>
      <c r="E70">
        <f t="shared" si="8"/>
        <v>-3.0280026179897827E-2</v>
      </c>
      <c r="F70">
        <f t="shared" si="6"/>
        <v>4.9928107091837033</v>
      </c>
      <c r="G70">
        <f t="shared" si="6"/>
        <v>13.744164920893725</v>
      </c>
      <c r="H70">
        <f t="shared" si="5"/>
        <v>0</v>
      </c>
    </row>
    <row r="71" spans="1:8" x14ac:dyDescent="0.25">
      <c r="A71" t="s">
        <v>90</v>
      </c>
      <c r="B71">
        <v>140.97999999999999</v>
      </c>
      <c r="C71">
        <v>1289529</v>
      </c>
      <c r="D71">
        <f t="shared" si="7"/>
        <v>-4.323040380047509E-2</v>
      </c>
      <c r="E71">
        <f t="shared" si="8"/>
        <v>-4.4192672837974178E-2</v>
      </c>
      <c r="F71">
        <f t="shared" si="6"/>
        <v>4.9486180363457297</v>
      </c>
      <c r="G71">
        <f t="shared" si="6"/>
        <v>14.069787593387607</v>
      </c>
      <c r="H71">
        <f t="shared" si="5"/>
        <v>0</v>
      </c>
    </row>
    <row r="72" spans="1:8" x14ac:dyDescent="0.25">
      <c r="A72" t="s">
        <v>91</v>
      </c>
      <c r="B72">
        <v>145.9</v>
      </c>
      <c r="C72">
        <v>1530787</v>
      </c>
      <c r="D72">
        <f t="shared" si="7"/>
        <v>3.489856717264872E-2</v>
      </c>
      <c r="E72">
        <f t="shared" si="8"/>
        <v>3.4303419183010532E-2</v>
      </c>
      <c r="F72">
        <f t="shared" si="6"/>
        <v>4.9829214555287402</v>
      </c>
      <c r="G72">
        <f t="shared" si="6"/>
        <v>14.241292540206013</v>
      </c>
      <c r="H72">
        <f t="shared" si="5"/>
        <v>0</v>
      </c>
    </row>
    <row r="73" spans="1:8" x14ac:dyDescent="0.25">
      <c r="A73" t="s">
        <v>92</v>
      </c>
      <c r="B73">
        <v>134.13999999999999</v>
      </c>
      <c r="C73">
        <v>1779740</v>
      </c>
      <c r="D73">
        <f t="shared" si="7"/>
        <v>-8.0603152844414105E-2</v>
      </c>
      <c r="E73">
        <f t="shared" si="8"/>
        <v>-8.4037424857148921E-2</v>
      </c>
      <c r="F73">
        <f t="shared" si="6"/>
        <v>4.8988840306715913</v>
      </c>
      <c r="G73">
        <f t="shared" si="6"/>
        <v>14.391977844183653</v>
      </c>
      <c r="H73" t="str">
        <f t="shared" si="5"/>
        <v>Выброс</v>
      </c>
    </row>
    <row r="74" spans="1:8" x14ac:dyDescent="0.25">
      <c r="A74" t="s">
        <v>93</v>
      </c>
      <c r="B74">
        <v>153.71</v>
      </c>
      <c r="C74">
        <v>2094375</v>
      </c>
      <c r="D74">
        <f t="shared" si="7"/>
        <v>0.14589235127478772</v>
      </c>
      <c r="E74">
        <f t="shared" si="8"/>
        <v>0.13618367956524968</v>
      </c>
      <c r="F74">
        <f t="shared" si="6"/>
        <v>5.0350677102368406</v>
      </c>
      <c r="G74">
        <f t="shared" si="6"/>
        <v>14.554765737473712</v>
      </c>
      <c r="H74" t="str">
        <f t="shared" si="5"/>
        <v>Выброс</v>
      </c>
    </row>
    <row r="75" spans="1:8" x14ac:dyDescent="0.25">
      <c r="A75" t="s">
        <v>94</v>
      </c>
      <c r="B75">
        <v>136.25</v>
      </c>
      <c r="C75">
        <v>698475</v>
      </c>
      <c r="D75">
        <f t="shared" si="7"/>
        <v>-0.11359052761694104</v>
      </c>
      <c r="E75">
        <f t="shared" si="8"/>
        <v>-0.12057627669348733</v>
      </c>
      <c r="F75">
        <f t="shared" si="6"/>
        <v>4.9144914335433532</v>
      </c>
      <c r="G75">
        <f t="shared" si="6"/>
        <v>13.456654666057968</v>
      </c>
      <c r="H75" t="str">
        <f t="shared" si="5"/>
        <v>Выброс</v>
      </c>
    </row>
    <row r="76" spans="1:8" x14ac:dyDescent="0.25">
      <c r="A76" t="s">
        <v>95</v>
      </c>
      <c r="B76">
        <v>134.85</v>
      </c>
      <c r="C76">
        <v>877200</v>
      </c>
      <c r="D76">
        <f t="shared" si="7"/>
        <v>-1.0275229357798206E-2</v>
      </c>
      <c r="E76">
        <f t="shared" si="8"/>
        <v>-1.0328383957614554E-2</v>
      </c>
      <c r="F76">
        <f t="shared" si="6"/>
        <v>4.9041630495857387</v>
      </c>
      <c r="G76">
        <f t="shared" si="6"/>
        <v>13.684490295525871</v>
      </c>
      <c r="H76">
        <f t="shared" si="5"/>
        <v>0</v>
      </c>
    </row>
    <row r="77" spans="1:8" x14ac:dyDescent="0.25">
      <c r="A77" t="s">
        <v>96</v>
      </c>
      <c r="B77">
        <v>137.61000000000001</v>
      </c>
      <c r="C77">
        <v>897830</v>
      </c>
      <c r="D77">
        <f t="shared" si="7"/>
        <v>2.0467185761957874E-2</v>
      </c>
      <c r="E77">
        <f t="shared" si="8"/>
        <v>2.0260547691451442E-2</v>
      </c>
      <c r="F77">
        <f t="shared" si="6"/>
        <v>4.9244235972771904</v>
      </c>
      <c r="G77">
        <f t="shared" si="6"/>
        <v>13.707736019786179</v>
      </c>
      <c r="H77">
        <f t="shared" si="5"/>
        <v>0</v>
      </c>
    </row>
    <row r="78" spans="1:8" x14ac:dyDescent="0.25">
      <c r="A78" t="s">
        <v>97</v>
      </c>
      <c r="B78">
        <v>128.99</v>
      </c>
      <c r="C78">
        <v>1376478</v>
      </c>
      <c r="D78">
        <f t="shared" si="7"/>
        <v>-6.2640796453746123E-2</v>
      </c>
      <c r="E78">
        <f t="shared" si="8"/>
        <v>-6.4688715300145583E-2</v>
      </c>
      <c r="F78">
        <f t="shared" si="6"/>
        <v>4.8597348819770447</v>
      </c>
      <c r="G78">
        <f t="shared" si="6"/>
        <v>14.135038620872601</v>
      </c>
      <c r="H78">
        <f t="shared" si="5"/>
        <v>0</v>
      </c>
    </row>
    <row r="79" spans="1:8" x14ac:dyDescent="0.25">
      <c r="A79" t="s">
        <v>98</v>
      </c>
      <c r="B79">
        <v>128.57</v>
      </c>
      <c r="C79">
        <v>1310047</v>
      </c>
      <c r="D79">
        <f t="shared" si="7"/>
        <v>-3.2560663617335907E-3</v>
      </c>
      <c r="E79">
        <f t="shared" si="8"/>
        <v>-3.2613788808873809E-3</v>
      </c>
      <c r="F79">
        <f t="shared" si="6"/>
        <v>4.856473503096157</v>
      </c>
      <c r="G79">
        <f t="shared" si="6"/>
        <v>14.085573572396335</v>
      </c>
      <c r="H79">
        <f t="shared" si="5"/>
        <v>0</v>
      </c>
    </row>
    <row r="80" spans="1:8" x14ac:dyDescent="0.25">
      <c r="A80" t="s">
        <v>99</v>
      </c>
      <c r="B80">
        <v>130.85</v>
      </c>
      <c r="C80">
        <v>1328312</v>
      </c>
      <c r="D80">
        <f t="shared" si="7"/>
        <v>1.7733530372559706E-2</v>
      </c>
      <c r="E80">
        <f t="shared" si="8"/>
        <v>1.7578125879997335E-2</v>
      </c>
      <c r="F80">
        <f t="shared" si="6"/>
        <v>4.8740516289761544</v>
      </c>
      <c r="G80">
        <f t="shared" si="6"/>
        <v>14.099419521183529</v>
      </c>
      <c r="H80">
        <f t="shared" si="5"/>
        <v>0</v>
      </c>
    </row>
    <row r="81" spans="1:8" x14ac:dyDescent="0.25">
      <c r="A81" t="s">
        <v>100</v>
      </c>
      <c r="B81">
        <v>138.96</v>
      </c>
      <c r="C81">
        <v>2296753</v>
      </c>
      <c r="D81">
        <f t="shared" si="7"/>
        <v>6.1979365685899991E-2</v>
      </c>
      <c r="E81">
        <f t="shared" si="8"/>
        <v>6.0134492956694749E-2</v>
      </c>
      <c r="F81">
        <f t="shared" si="6"/>
        <v>4.9341861219328491</v>
      </c>
      <c r="G81">
        <f t="shared" si="6"/>
        <v>14.647006944326394</v>
      </c>
      <c r="H81" t="str">
        <f>IF(AND(E81&gt;=$M$5,E81&lt;=$M$6),"Выброс",0)</f>
        <v>Выброс</v>
      </c>
    </row>
    <row r="82" spans="1:8" x14ac:dyDescent="0.25">
      <c r="A82" t="s">
        <v>101</v>
      </c>
      <c r="B82">
        <v>140.88999999999999</v>
      </c>
      <c r="C82">
        <v>932428</v>
      </c>
      <c r="D82">
        <f t="shared" si="7"/>
        <v>1.3888888888888732E-2</v>
      </c>
      <c r="E82">
        <f t="shared" si="8"/>
        <v>1.3793322132335769E-2</v>
      </c>
      <c r="F82">
        <f t="shared" si="6"/>
        <v>4.9479794440651856</v>
      </c>
      <c r="G82">
        <f t="shared" si="6"/>
        <v>13.745547215722876</v>
      </c>
      <c r="H82">
        <f t="shared" si="5"/>
        <v>0</v>
      </c>
    </row>
    <row r="83" spans="1:8" x14ac:dyDescent="0.25">
      <c r="A83" s="1">
        <v>43835</v>
      </c>
      <c r="B83">
        <v>133.38</v>
      </c>
      <c r="C83">
        <v>1636614</v>
      </c>
      <c r="D83">
        <f t="shared" si="7"/>
        <v>-5.3303996025267877E-2</v>
      </c>
      <c r="E83">
        <f t="shared" si="8"/>
        <v>-5.4777246861025079E-2</v>
      </c>
      <c r="F83">
        <f t="shared" si="6"/>
        <v>4.8932021972041602</v>
      </c>
      <c r="G83">
        <f t="shared" si="6"/>
        <v>14.308140031358763</v>
      </c>
      <c r="H83">
        <f t="shared" si="5"/>
        <v>0</v>
      </c>
    </row>
    <row r="84" spans="1:8" x14ac:dyDescent="0.25">
      <c r="A84" s="1">
        <v>43926</v>
      </c>
      <c r="B84">
        <v>131.38</v>
      </c>
      <c r="C84">
        <v>1102204</v>
      </c>
      <c r="D84">
        <f t="shared" si="7"/>
        <v>-1.49947518368571E-2</v>
      </c>
      <c r="E84">
        <f t="shared" si="8"/>
        <v>-1.5108309739833282E-2</v>
      </c>
      <c r="F84">
        <f t="shared" si="6"/>
        <v>4.8780938874643267</v>
      </c>
      <c r="G84">
        <f t="shared" si="6"/>
        <v>13.912822369530112</v>
      </c>
      <c r="H84">
        <f t="shared" si="5"/>
        <v>0</v>
      </c>
    </row>
    <row r="85" spans="1:8" x14ac:dyDescent="0.25">
      <c r="A85" s="1">
        <v>43956</v>
      </c>
      <c r="B85">
        <v>125.3</v>
      </c>
      <c r="C85">
        <v>994944</v>
      </c>
      <c r="D85">
        <f t="shared" si="7"/>
        <v>-4.6277972294108682E-2</v>
      </c>
      <c r="E85">
        <f t="shared" si="8"/>
        <v>-4.7383025562304261E-2</v>
      </c>
      <c r="F85">
        <f t="shared" si="6"/>
        <v>4.8307108619020225</v>
      </c>
      <c r="G85">
        <f t="shared" si="6"/>
        <v>13.810441733149837</v>
      </c>
      <c r="H85">
        <f t="shared" si="5"/>
        <v>0</v>
      </c>
    </row>
    <row r="86" spans="1:8" x14ac:dyDescent="0.25">
      <c r="A86" s="1">
        <v>43987</v>
      </c>
      <c r="B86">
        <v>121.85</v>
      </c>
      <c r="C86">
        <v>991222</v>
      </c>
      <c r="D86">
        <f t="shared" si="7"/>
        <v>-2.7533918595371132E-2</v>
      </c>
      <c r="E86">
        <f t="shared" si="8"/>
        <v>-2.7920081830807408E-2</v>
      </c>
      <c r="F86">
        <f t="shared" si="6"/>
        <v>4.8027907800712155</v>
      </c>
      <c r="G86">
        <f t="shared" si="6"/>
        <v>13.806693804369562</v>
      </c>
      <c r="H86">
        <f t="shared" si="5"/>
        <v>0</v>
      </c>
    </row>
    <row r="87" spans="1:8" x14ac:dyDescent="0.25">
      <c r="A87" s="1">
        <v>44017</v>
      </c>
      <c r="B87">
        <v>128.63</v>
      </c>
      <c r="C87">
        <v>1153026</v>
      </c>
      <c r="D87">
        <f t="shared" si="7"/>
        <v>5.5642183011899889E-2</v>
      </c>
      <c r="E87">
        <f t="shared" si="8"/>
        <v>5.4149286019408806E-2</v>
      </c>
      <c r="F87">
        <f t="shared" si="6"/>
        <v>4.8569400660906243</v>
      </c>
      <c r="G87">
        <f t="shared" si="6"/>
        <v>13.957900348866856</v>
      </c>
      <c r="H87">
        <f t="shared" si="5"/>
        <v>0</v>
      </c>
    </row>
    <row r="88" spans="1:8" x14ac:dyDescent="0.25">
      <c r="A88" s="1">
        <v>44048</v>
      </c>
      <c r="B88">
        <v>133.38999999999999</v>
      </c>
      <c r="C88">
        <v>994385</v>
      </c>
      <c r="D88">
        <f t="shared" si="7"/>
        <v>3.7005364222965027E-2</v>
      </c>
      <c r="E88">
        <f t="shared" si="8"/>
        <v>3.6337102062328583E-2</v>
      </c>
      <c r="F88">
        <f t="shared" si="6"/>
        <v>4.8932771681529523</v>
      </c>
      <c r="G88">
        <f t="shared" si="6"/>
        <v>13.809879734591817</v>
      </c>
      <c r="H88">
        <f t="shared" si="5"/>
        <v>0</v>
      </c>
    </row>
    <row r="89" spans="1:8" x14ac:dyDescent="0.25">
      <c r="A89" s="1">
        <v>44140</v>
      </c>
      <c r="B89">
        <v>128.88</v>
      </c>
      <c r="C89">
        <v>754266</v>
      </c>
      <c r="D89">
        <f t="shared" si="7"/>
        <v>-3.3810630482045065E-2</v>
      </c>
      <c r="E89">
        <f t="shared" si="8"/>
        <v>-3.4395429284233635E-2</v>
      </c>
      <c r="F89">
        <f t="shared" si="6"/>
        <v>4.8588817388687193</v>
      </c>
      <c r="G89">
        <f t="shared" si="6"/>
        <v>13.533500369921933</v>
      </c>
      <c r="H89">
        <f t="shared" si="5"/>
        <v>0</v>
      </c>
    </row>
    <row r="90" spans="1:8" x14ac:dyDescent="0.25">
      <c r="A90" s="1">
        <v>44170</v>
      </c>
      <c r="B90">
        <v>125.2</v>
      </c>
      <c r="C90">
        <v>727070</v>
      </c>
      <c r="D90">
        <f t="shared" si="7"/>
        <v>-2.8553693358162574E-2</v>
      </c>
      <c r="E90">
        <f t="shared" si="8"/>
        <v>-2.8969280202720757E-2</v>
      </c>
      <c r="F90">
        <f t="shared" si="6"/>
        <v>4.8299124586659978</v>
      </c>
      <c r="G90">
        <f t="shared" si="6"/>
        <v>13.496778037987736</v>
      </c>
      <c r="H90">
        <f t="shared" si="5"/>
        <v>0</v>
      </c>
    </row>
    <row r="91" spans="1:8" x14ac:dyDescent="0.25">
      <c r="A91" t="s">
        <v>102</v>
      </c>
      <c r="B91">
        <v>121.58</v>
      </c>
      <c r="C91">
        <v>1148378</v>
      </c>
      <c r="D91">
        <f t="shared" si="7"/>
        <v>-2.8913738019169365E-2</v>
      </c>
      <c r="E91">
        <f t="shared" si="8"/>
        <v>-2.9339976345421803E-2</v>
      </c>
      <c r="F91">
        <f t="shared" si="6"/>
        <v>4.8005724823205762</v>
      </c>
      <c r="G91">
        <f t="shared" si="6"/>
        <v>13.953861069957425</v>
      </c>
      <c r="H91">
        <f t="shared" si="5"/>
        <v>0</v>
      </c>
    </row>
    <row r="92" spans="1:8" x14ac:dyDescent="0.25">
      <c r="A92" t="s">
        <v>103</v>
      </c>
      <c r="B92">
        <v>122.49</v>
      </c>
      <c r="C92">
        <v>1607276</v>
      </c>
      <c r="D92">
        <f t="shared" si="7"/>
        <v>7.4847836815265393E-3</v>
      </c>
      <c r="E92">
        <f t="shared" si="8"/>
        <v>7.4569116790176946E-3</v>
      </c>
      <c r="F92">
        <f t="shared" si="6"/>
        <v>4.8080293939995942</v>
      </c>
      <c r="G92">
        <f t="shared" si="6"/>
        <v>14.290051378572423</v>
      </c>
      <c r="H92">
        <f t="shared" si="5"/>
        <v>0</v>
      </c>
    </row>
    <row r="93" spans="1:8" x14ac:dyDescent="0.25">
      <c r="A93" t="s">
        <v>104</v>
      </c>
      <c r="B93">
        <v>119.96</v>
      </c>
      <c r="C93">
        <v>1246416</v>
      </c>
      <c r="D93">
        <f t="shared" si="7"/>
        <v>-2.0654747326312364E-2</v>
      </c>
      <c r="E93">
        <f t="shared" si="8"/>
        <v>-2.0871040118785735E-2</v>
      </c>
      <c r="F93">
        <f t="shared" si="6"/>
        <v>4.787158353880808</v>
      </c>
      <c r="G93">
        <f t="shared" si="6"/>
        <v>14.035782790986703</v>
      </c>
      <c r="H93">
        <f t="shared" si="5"/>
        <v>0</v>
      </c>
    </row>
    <row r="94" spans="1:8" x14ac:dyDescent="0.25">
      <c r="A94" t="s">
        <v>105</v>
      </c>
      <c r="B94">
        <v>135.41999999999999</v>
      </c>
      <c r="C94">
        <v>2284648</v>
      </c>
      <c r="D94">
        <f t="shared" si="7"/>
        <v>0.12887629209736573</v>
      </c>
      <c r="E94">
        <f t="shared" si="8"/>
        <v>0.12122270617669104</v>
      </c>
      <c r="F94">
        <f t="shared" si="6"/>
        <v>4.9083810600574989</v>
      </c>
      <c r="G94">
        <f t="shared" si="6"/>
        <v>14.641722522303764</v>
      </c>
      <c r="H94" t="str">
        <f t="shared" si="5"/>
        <v>Выброс</v>
      </c>
    </row>
    <row r="95" spans="1:8" x14ac:dyDescent="0.25">
      <c r="A95" t="s">
        <v>106</v>
      </c>
      <c r="B95">
        <v>130.44999999999999</v>
      </c>
      <c r="C95">
        <v>1627077</v>
      </c>
      <c r="D95">
        <f t="shared" si="7"/>
        <v>-3.6700635061290794E-2</v>
      </c>
      <c r="E95">
        <f t="shared" si="8"/>
        <v>-3.7391048474761934E-2</v>
      </c>
      <c r="F95">
        <f t="shared" si="6"/>
        <v>4.8709900115827374</v>
      </c>
      <c r="G95">
        <f t="shared" si="6"/>
        <v>14.302295711448865</v>
      </c>
      <c r="H95">
        <f t="shared" si="5"/>
        <v>0</v>
      </c>
    </row>
    <row r="96" spans="1:8" x14ac:dyDescent="0.25">
      <c r="A96" t="s">
        <v>107</v>
      </c>
      <c r="B96">
        <v>133.30000000000001</v>
      </c>
      <c r="C96">
        <v>1012029</v>
      </c>
      <c r="D96">
        <f t="shared" si="7"/>
        <v>2.1847451130701596E-2</v>
      </c>
      <c r="E96">
        <f t="shared" si="8"/>
        <v>2.1612215601925756E-2</v>
      </c>
      <c r="F96">
        <f t="shared" si="6"/>
        <v>4.8926022271846632</v>
      </c>
      <c r="G96">
        <f t="shared" si="6"/>
        <v>13.827467784545451</v>
      </c>
      <c r="H96">
        <f t="shared" si="5"/>
        <v>0</v>
      </c>
    </row>
    <row r="97" spans="1:8" x14ac:dyDescent="0.25">
      <c r="A97" t="s">
        <v>108</v>
      </c>
      <c r="B97">
        <v>138.91999999999999</v>
      </c>
      <c r="C97">
        <v>2255654</v>
      </c>
      <c r="D97">
        <f t="shared" si="7"/>
        <v>4.2160540135033578E-2</v>
      </c>
      <c r="E97">
        <f t="shared" si="8"/>
        <v>4.1296000691210095E-2</v>
      </c>
      <c r="F97">
        <f t="shared" si="6"/>
        <v>4.933898227875873</v>
      </c>
      <c r="G97">
        <f t="shared" si="6"/>
        <v>14.628950511043564</v>
      </c>
      <c r="H97">
        <f t="shared" si="5"/>
        <v>0</v>
      </c>
    </row>
    <row r="98" spans="1:8" x14ac:dyDescent="0.25">
      <c r="A98" t="s">
        <v>109</v>
      </c>
      <c r="B98">
        <v>137.53</v>
      </c>
      <c r="C98">
        <v>1105088</v>
      </c>
      <c r="D98">
        <f t="shared" si="7"/>
        <v>-1.0005758710048851E-2</v>
      </c>
      <c r="E98">
        <f t="shared" si="8"/>
        <v>-1.0056152749256747E-2</v>
      </c>
      <c r="F98">
        <f t="shared" si="6"/>
        <v>4.9238420751266165</v>
      </c>
      <c r="G98">
        <f t="shared" si="6"/>
        <v>13.915435527772102</v>
      </c>
      <c r="H98">
        <f t="shared" ref="H98:H129" si="9">IF(AND(E98&gt;=$M$5,E98&lt;=$M$6),0,"Выброс")</f>
        <v>0</v>
      </c>
    </row>
    <row r="99" spans="1:8" x14ac:dyDescent="0.25">
      <c r="A99" t="s">
        <v>110</v>
      </c>
      <c r="B99">
        <v>144.74</v>
      </c>
      <c r="C99">
        <v>1472238</v>
      </c>
      <c r="D99">
        <f t="shared" si="7"/>
        <v>5.2424925470806426E-2</v>
      </c>
      <c r="E99">
        <f t="shared" si="8"/>
        <v>5.1096954311365315E-2</v>
      </c>
      <c r="F99">
        <f t="shared" si="6"/>
        <v>4.9749390294379818</v>
      </c>
      <c r="G99">
        <f t="shared" si="6"/>
        <v>14.202294249983991</v>
      </c>
      <c r="H99">
        <f t="shared" si="9"/>
        <v>0</v>
      </c>
    </row>
    <row r="100" spans="1:8" x14ac:dyDescent="0.25">
      <c r="A100" t="s">
        <v>111</v>
      </c>
      <c r="B100">
        <v>149.49</v>
      </c>
      <c r="C100">
        <v>1775064</v>
      </c>
      <c r="D100">
        <f t="shared" si="7"/>
        <v>3.2817465800746161E-2</v>
      </c>
      <c r="E100">
        <f t="shared" si="8"/>
        <v>3.2290471523441167E-2</v>
      </c>
      <c r="F100">
        <f t="shared" si="6"/>
        <v>5.0072295009614232</v>
      </c>
      <c r="G100">
        <f t="shared" si="6"/>
        <v>14.389347036579668</v>
      </c>
      <c r="H100">
        <f t="shared" si="9"/>
        <v>0</v>
      </c>
    </row>
    <row r="101" spans="1:8" x14ac:dyDescent="0.25">
      <c r="A101" t="s">
        <v>112</v>
      </c>
      <c r="B101">
        <v>149.77000000000001</v>
      </c>
      <c r="C101">
        <v>1925483</v>
      </c>
      <c r="D101">
        <f t="shared" si="7"/>
        <v>1.8730349856177747E-3</v>
      </c>
      <c r="E101">
        <f t="shared" si="8"/>
        <v>1.8712830428813157E-3</v>
      </c>
      <c r="F101">
        <f t="shared" si="6"/>
        <v>5.0091007840043043</v>
      </c>
      <c r="G101">
        <f t="shared" si="6"/>
        <v>14.470687403322509</v>
      </c>
      <c r="H101">
        <f t="shared" si="9"/>
        <v>0</v>
      </c>
    </row>
    <row r="102" spans="1:8" x14ac:dyDescent="0.25">
      <c r="A102" t="s">
        <v>113</v>
      </c>
      <c r="B102">
        <v>145.72</v>
      </c>
      <c r="C102">
        <v>2229697</v>
      </c>
      <c r="D102">
        <f t="shared" si="7"/>
        <v>-2.7041463577485551E-2</v>
      </c>
      <c r="E102">
        <f t="shared" si="8"/>
        <v>-2.7413811863941304E-2</v>
      </c>
      <c r="F102">
        <f t="shared" si="6"/>
        <v>4.9816869721403627</v>
      </c>
      <c r="G102">
        <f t="shared" si="6"/>
        <v>14.617376259765072</v>
      </c>
      <c r="H102">
        <f t="shared" si="9"/>
        <v>0</v>
      </c>
    </row>
    <row r="103" spans="1:8" x14ac:dyDescent="0.25">
      <c r="A103" s="1">
        <v>43836</v>
      </c>
      <c r="B103">
        <v>151.36000000000001</v>
      </c>
      <c r="C103">
        <v>580585</v>
      </c>
      <c r="D103">
        <f t="shared" si="7"/>
        <v>3.8704364534724228E-2</v>
      </c>
      <c r="E103">
        <f t="shared" si="8"/>
        <v>3.797413316320522E-2</v>
      </c>
      <c r="F103">
        <f t="shared" si="6"/>
        <v>5.0196611053035678</v>
      </c>
      <c r="G103">
        <f t="shared" si="6"/>
        <v>13.271791494896179</v>
      </c>
      <c r="H103">
        <f t="shared" si="9"/>
        <v>0</v>
      </c>
    </row>
    <row r="104" spans="1:8" x14ac:dyDescent="0.25">
      <c r="A104" s="1">
        <v>43867</v>
      </c>
      <c r="B104">
        <v>153.34</v>
      </c>
      <c r="C104">
        <v>536487</v>
      </c>
      <c r="D104">
        <f t="shared" si="7"/>
        <v>1.3081395348837141E-2</v>
      </c>
      <c r="E104">
        <f t="shared" si="8"/>
        <v>1.2996572827180137E-2</v>
      </c>
      <c r="F104">
        <f t="shared" si="6"/>
        <v>5.0326576781307484</v>
      </c>
      <c r="G104">
        <f t="shared" si="6"/>
        <v>13.192797609631633</v>
      </c>
      <c r="H104">
        <f t="shared" si="9"/>
        <v>0</v>
      </c>
    </row>
    <row r="105" spans="1:8" x14ac:dyDescent="0.25">
      <c r="A105" s="1">
        <v>43896</v>
      </c>
      <c r="B105">
        <v>173.16</v>
      </c>
      <c r="C105">
        <v>1531645</v>
      </c>
      <c r="D105">
        <f t="shared" si="7"/>
        <v>0.12925524977174901</v>
      </c>
      <c r="E105">
        <f t="shared" si="8"/>
        <v>0.12155834444303136</v>
      </c>
      <c r="F105">
        <f t="shared" si="6"/>
        <v>5.1542160225737801</v>
      </c>
      <c r="G105">
        <f t="shared" si="6"/>
        <v>14.241852879193099</v>
      </c>
      <c r="H105" t="str">
        <f t="shared" si="9"/>
        <v>Выброс</v>
      </c>
    </row>
    <row r="106" spans="1:8" x14ac:dyDescent="0.25">
      <c r="A106" s="1">
        <v>43927</v>
      </c>
      <c r="B106">
        <v>184.29</v>
      </c>
      <c r="C106">
        <v>1759264</v>
      </c>
      <c r="D106">
        <f t="shared" si="7"/>
        <v>6.4275814275814247E-2</v>
      </c>
      <c r="E106">
        <f t="shared" si="8"/>
        <v>6.2294581270165843E-2</v>
      </c>
      <c r="F106">
        <f t="shared" si="6"/>
        <v>5.2165106038439459</v>
      </c>
      <c r="G106">
        <f t="shared" si="6"/>
        <v>14.380406097733752</v>
      </c>
      <c r="H106">
        <f t="shared" si="9"/>
        <v>0</v>
      </c>
    </row>
    <row r="107" spans="1:8" x14ac:dyDescent="0.25">
      <c r="A107" s="1">
        <v>43957</v>
      </c>
      <c r="B107">
        <v>205.32</v>
      </c>
      <c r="C107">
        <v>2479985</v>
      </c>
      <c r="D107">
        <f t="shared" si="7"/>
        <v>0.11411362526452874</v>
      </c>
      <c r="E107">
        <f t="shared" si="8"/>
        <v>0.10805913384815669</v>
      </c>
      <c r="F107">
        <f t="shared" si="6"/>
        <v>5.3245697376921024</v>
      </c>
      <c r="G107">
        <f t="shared" si="6"/>
        <v>14.723763069735776</v>
      </c>
      <c r="H107" t="str">
        <f t="shared" si="9"/>
        <v>Выброс</v>
      </c>
    </row>
    <row r="108" spans="1:8" x14ac:dyDescent="0.25">
      <c r="A108" s="1">
        <v>44049</v>
      </c>
      <c r="B108">
        <v>230.34</v>
      </c>
      <c r="C108">
        <v>1821212</v>
      </c>
      <c r="D108">
        <f t="shared" si="7"/>
        <v>0.12185856224430164</v>
      </c>
      <c r="E108">
        <f t="shared" si="8"/>
        <v>0.11498674054865893</v>
      </c>
      <c r="F108">
        <f t="shared" si="6"/>
        <v>5.4395564782407613</v>
      </c>
      <c r="G108">
        <f t="shared" si="6"/>
        <v>14.415012771483212</v>
      </c>
      <c r="H108" t="str">
        <f t="shared" si="9"/>
        <v>Выброс</v>
      </c>
    </row>
    <row r="109" spans="1:8" x14ac:dyDescent="0.25">
      <c r="A109" s="1">
        <v>44080</v>
      </c>
      <c r="B109">
        <v>216.8</v>
      </c>
      <c r="C109">
        <v>1221531</v>
      </c>
      <c r="D109">
        <f t="shared" si="7"/>
        <v>-5.878266909785531E-2</v>
      </c>
      <c r="E109">
        <f t="shared" si="8"/>
        <v>-6.0581208675270198E-2</v>
      </c>
      <c r="F109">
        <f t="shared" si="6"/>
        <v>5.3789752695654913</v>
      </c>
      <c r="G109">
        <f t="shared" si="6"/>
        <v>14.015615547990729</v>
      </c>
      <c r="H109">
        <f t="shared" si="9"/>
        <v>0</v>
      </c>
    </row>
    <row r="110" spans="1:8" x14ac:dyDescent="0.25">
      <c r="A110" s="1">
        <v>44110</v>
      </c>
      <c r="B110">
        <v>203.32</v>
      </c>
      <c r="C110">
        <v>1692457</v>
      </c>
      <c r="D110">
        <f t="shared" si="7"/>
        <v>-6.2177121771217793E-2</v>
      </c>
      <c r="E110">
        <f t="shared" si="8"/>
        <v>-6.4194176986789489E-2</v>
      </c>
      <c r="F110">
        <f t="shared" si="6"/>
        <v>5.314781092578702</v>
      </c>
      <c r="G110">
        <f t="shared" si="6"/>
        <v>14.341691877241983</v>
      </c>
      <c r="H110">
        <f t="shared" si="9"/>
        <v>0</v>
      </c>
    </row>
    <row r="111" spans="1:8" x14ac:dyDescent="0.25">
      <c r="A111" s="1">
        <v>44141</v>
      </c>
      <c r="B111">
        <v>169.9</v>
      </c>
      <c r="C111">
        <v>2312664</v>
      </c>
      <c r="D111">
        <f t="shared" si="7"/>
        <v>-0.16437143419240599</v>
      </c>
      <c r="E111">
        <f t="shared" si="8"/>
        <v>-0.17957106390081531</v>
      </c>
      <c r="F111">
        <f t="shared" si="6"/>
        <v>5.1352100286778866</v>
      </c>
      <c r="G111">
        <f t="shared" si="6"/>
        <v>14.653910664773008</v>
      </c>
      <c r="H111" t="str">
        <f t="shared" si="9"/>
        <v>Выброс</v>
      </c>
    </row>
    <row r="112" spans="1:8" x14ac:dyDescent="0.25">
      <c r="A112" s="1">
        <v>44171</v>
      </c>
      <c r="B112">
        <v>189.51</v>
      </c>
      <c r="C112">
        <v>2274069</v>
      </c>
      <c r="D112">
        <f t="shared" si="7"/>
        <v>0.11542083578575624</v>
      </c>
      <c r="E112">
        <f t="shared" si="8"/>
        <v>0.10923176490083229</v>
      </c>
      <c r="F112">
        <f t="shared" si="6"/>
        <v>5.2444417935787184</v>
      </c>
      <c r="G112">
        <f t="shared" si="6"/>
        <v>14.637081295840193</v>
      </c>
      <c r="H112" t="str">
        <f t="shared" si="9"/>
        <v>Выброс</v>
      </c>
    </row>
    <row r="113" spans="1:8" x14ac:dyDescent="0.25">
      <c r="A113" t="s">
        <v>114</v>
      </c>
      <c r="B113">
        <v>190.92</v>
      </c>
      <c r="C113">
        <v>1162851</v>
      </c>
      <c r="D113">
        <f t="shared" si="7"/>
        <v>7.4402406205477103E-3</v>
      </c>
      <c r="E113">
        <f t="shared" si="8"/>
        <v>7.4126985589769703E-3</v>
      </c>
      <c r="F113">
        <f t="shared" si="6"/>
        <v>5.2518544921376957</v>
      </c>
      <c r="G113">
        <f t="shared" si="6"/>
        <v>13.966385306354175</v>
      </c>
      <c r="H113">
        <f t="shared" si="9"/>
        <v>0</v>
      </c>
    </row>
    <row r="114" spans="1:8" x14ac:dyDescent="0.25">
      <c r="A114" t="s">
        <v>115</v>
      </c>
      <c r="B114">
        <v>197.76</v>
      </c>
      <c r="C114">
        <v>994003</v>
      </c>
      <c r="D114">
        <f t="shared" si="7"/>
        <v>3.5826524198617239E-2</v>
      </c>
      <c r="E114">
        <f t="shared" si="8"/>
        <v>3.5199682131630231E-2</v>
      </c>
      <c r="F114">
        <f t="shared" si="6"/>
        <v>5.2870541742693256</v>
      </c>
      <c r="G114">
        <f t="shared" si="6"/>
        <v>13.809495503742809</v>
      </c>
      <c r="H114">
        <f t="shared" si="9"/>
        <v>0</v>
      </c>
    </row>
    <row r="115" spans="1:8" x14ac:dyDescent="0.25">
      <c r="A115" t="s">
        <v>116</v>
      </c>
      <c r="B115">
        <v>192.46</v>
      </c>
      <c r="C115">
        <v>768076</v>
      </c>
      <c r="D115">
        <f t="shared" si="7"/>
        <v>-2.6800161812297649E-2</v>
      </c>
      <c r="E115">
        <f t="shared" si="8"/>
        <v>-2.7165834341071046E-2</v>
      </c>
      <c r="F115">
        <f t="shared" si="6"/>
        <v>5.2598883399282546</v>
      </c>
      <c r="G115">
        <f t="shared" si="6"/>
        <v>13.55164396556709</v>
      </c>
      <c r="H115">
        <f t="shared" si="9"/>
        <v>0</v>
      </c>
    </row>
    <row r="116" spans="1:8" x14ac:dyDescent="0.25">
      <c r="A116" t="s">
        <v>117</v>
      </c>
      <c r="B116">
        <v>192.25</v>
      </c>
      <c r="C116">
        <v>1089460</v>
      </c>
      <c r="D116">
        <f t="shared" si="7"/>
        <v>-1.0911358204302606E-3</v>
      </c>
      <c r="E116">
        <f t="shared" si="8"/>
        <v>-1.0917315425014998E-3</v>
      </c>
      <c r="F116">
        <f t="shared" si="6"/>
        <v>5.2587966083857536</v>
      </c>
      <c r="G116">
        <f t="shared" si="6"/>
        <v>13.9011927186038</v>
      </c>
      <c r="H116">
        <f t="shared" si="9"/>
        <v>0</v>
      </c>
    </row>
    <row r="117" spans="1:8" x14ac:dyDescent="0.25">
      <c r="A117" t="s">
        <v>118</v>
      </c>
      <c r="B117">
        <v>186.91</v>
      </c>
      <c r="C117">
        <v>1129960</v>
      </c>
      <c r="D117">
        <f t="shared" si="7"/>
        <v>-2.7776332899869978E-2</v>
      </c>
      <c r="E117">
        <f t="shared" si="8"/>
        <v>-2.8169390807666971E-2</v>
      </c>
      <c r="F117">
        <f t="shared" si="6"/>
        <v>5.2306272175780864</v>
      </c>
      <c r="G117">
        <f t="shared" si="6"/>
        <v>13.937692791831903</v>
      </c>
      <c r="H117">
        <f t="shared" si="9"/>
        <v>0</v>
      </c>
    </row>
    <row r="118" spans="1:8" x14ac:dyDescent="0.25">
      <c r="A118" t="s">
        <v>119</v>
      </c>
      <c r="B118">
        <v>188.48</v>
      </c>
      <c r="C118">
        <v>644452</v>
      </c>
      <c r="D118">
        <f t="shared" si="7"/>
        <v>8.3997645925846295E-3</v>
      </c>
      <c r="E118">
        <f t="shared" si="8"/>
        <v>8.3646828851353904E-3</v>
      </c>
      <c r="F118">
        <f t="shared" si="6"/>
        <v>5.2389919004632217</v>
      </c>
      <c r="G118">
        <f t="shared" si="6"/>
        <v>13.376155622249632</v>
      </c>
      <c r="H118">
        <f t="shared" si="9"/>
        <v>0</v>
      </c>
    </row>
    <row r="119" spans="1:8" x14ac:dyDescent="0.25">
      <c r="A119" t="s">
        <v>120</v>
      </c>
      <c r="B119">
        <v>187.86</v>
      </c>
      <c r="C119">
        <v>755093</v>
      </c>
      <c r="D119">
        <f t="shared" si="7"/>
        <v>-3.2894736842103999E-3</v>
      </c>
      <c r="E119">
        <f t="shared" si="8"/>
        <v>-3.2948958968524265E-3</v>
      </c>
      <c r="F119">
        <f t="shared" si="6"/>
        <v>5.2356970045663696</v>
      </c>
      <c r="G119">
        <f t="shared" si="6"/>
        <v>13.534596199453222</v>
      </c>
      <c r="H119">
        <f t="shared" si="9"/>
        <v>0</v>
      </c>
    </row>
    <row r="120" spans="1:8" x14ac:dyDescent="0.25">
      <c r="A120" t="s">
        <v>273</v>
      </c>
      <c r="B120">
        <v>176.71</v>
      </c>
      <c r="C120">
        <v>1141127</v>
      </c>
      <c r="D120">
        <f t="shared" si="7"/>
        <v>-5.9352709464494863E-2</v>
      </c>
      <c r="E120">
        <f t="shared" si="8"/>
        <v>-6.1187033746405162E-2</v>
      </c>
      <c r="F120">
        <f t="shared" si="6"/>
        <v>5.1745099708199644</v>
      </c>
      <c r="G120">
        <f t="shared" si="6"/>
        <v>13.947526928522215</v>
      </c>
      <c r="H120">
        <f t="shared" si="9"/>
        <v>0</v>
      </c>
    </row>
    <row r="121" spans="1:8" x14ac:dyDescent="0.25">
      <c r="A121" t="s">
        <v>121</v>
      </c>
      <c r="B121">
        <v>174.91</v>
      </c>
      <c r="C121">
        <v>857176</v>
      </c>
      <c r="D121">
        <f t="shared" si="7"/>
        <v>-1.018618074811845E-2</v>
      </c>
      <c r="E121">
        <f t="shared" si="8"/>
        <v>-1.0238414900992563E-2</v>
      </c>
      <c r="F121">
        <f t="shared" si="6"/>
        <v>5.1642715559189716</v>
      </c>
      <c r="G121">
        <f t="shared" si="6"/>
        <v>13.661398544056146</v>
      </c>
      <c r="H121">
        <f t="shared" si="9"/>
        <v>0</v>
      </c>
    </row>
    <row r="122" spans="1:8" x14ac:dyDescent="0.25">
      <c r="A122" t="s">
        <v>122</v>
      </c>
      <c r="B122">
        <v>169.93</v>
      </c>
      <c r="C122">
        <v>1053810</v>
      </c>
      <c r="D122">
        <f t="shared" si="7"/>
        <v>-2.8471785489680348E-2</v>
      </c>
      <c r="E122">
        <f t="shared" si="8"/>
        <v>-2.8884968372957568E-2</v>
      </c>
      <c r="F122">
        <f t="shared" si="6"/>
        <v>5.1353865875460141</v>
      </c>
      <c r="G122">
        <f t="shared" si="6"/>
        <v>13.867922726178989</v>
      </c>
      <c r="H122">
        <f t="shared" si="9"/>
        <v>0</v>
      </c>
    </row>
    <row r="123" spans="1:8" x14ac:dyDescent="0.25">
      <c r="A123" t="s">
        <v>123</v>
      </c>
      <c r="B123">
        <v>194.39</v>
      </c>
      <c r="C123">
        <v>1202881</v>
      </c>
      <c r="D123">
        <f t="shared" si="7"/>
        <v>0.14394162302124391</v>
      </c>
      <c r="E123">
        <f t="shared" si="8"/>
        <v>0.13447986282800733</v>
      </c>
      <c r="F123">
        <f t="shared" si="6"/>
        <v>5.2698664503740211</v>
      </c>
      <c r="G123">
        <f t="shared" si="6"/>
        <v>14.000230070695727</v>
      </c>
      <c r="H123" t="str">
        <f t="shared" si="9"/>
        <v>Выброс</v>
      </c>
    </row>
    <row r="124" spans="1:8" x14ac:dyDescent="0.25">
      <c r="A124" t="s">
        <v>124</v>
      </c>
      <c r="B124">
        <v>183.16</v>
      </c>
      <c r="C124">
        <v>1006998</v>
      </c>
      <c r="D124">
        <f t="shared" si="7"/>
        <v>-5.7770461443489844E-2</v>
      </c>
      <c r="E124">
        <f t="shared" si="8"/>
        <v>-5.9506362585126739E-2</v>
      </c>
      <c r="F124">
        <f t="shared" si="6"/>
        <v>5.2103600877888949</v>
      </c>
      <c r="G124">
        <f t="shared" si="6"/>
        <v>13.822484185601409</v>
      </c>
      <c r="H124">
        <f t="shared" si="9"/>
        <v>0</v>
      </c>
    </row>
    <row r="125" spans="1:8" x14ac:dyDescent="0.25">
      <c r="A125" s="1">
        <v>43837</v>
      </c>
      <c r="B125">
        <v>180.33</v>
      </c>
      <c r="C125">
        <v>747130</v>
      </c>
      <c r="D125">
        <f t="shared" si="7"/>
        <v>-1.5450971827909938E-2</v>
      </c>
      <c r="E125">
        <f t="shared" si="8"/>
        <v>-1.5571582069714198E-2</v>
      </c>
      <c r="F125">
        <f t="shared" si="6"/>
        <v>5.1947885057191803</v>
      </c>
      <c r="G125">
        <f t="shared" si="6"/>
        <v>13.523994478424724</v>
      </c>
      <c r="H125">
        <f t="shared" si="9"/>
        <v>0</v>
      </c>
    </row>
    <row r="126" spans="1:8" x14ac:dyDescent="0.25">
      <c r="A126" s="1">
        <v>43868</v>
      </c>
      <c r="B126">
        <v>180.77</v>
      </c>
      <c r="C126">
        <v>610135</v>
      </c>
      <c r="D126">
        <f t="shared" si="7"/>
        <v>2.43997116397714E-3</v>
      </c>
      <c r="E126">
        <f t="shared" si="8"/>
        <v>2.4369992675825742E-3</v>
      </c>
      <c r="F126">
        <f t="shared" si="6"/>
        <v>5.1972255049867631</v>
      </c>
      <c r="G126">
        <f t="shared" si="6"/>
        <v>13.321435523139131</v>
      </c>
      <c r="H126">
        <f t="shared" si="9"/>
        <v>0</v>
      </c>
    </row>
    <row r="127" spans="1:8" x14ac:dyDescent="0.25">
      <c r="A127" s="1">
        <v>43989</v>
      </c>
      <c r="B127">
        <v>187.9</v>
      </c>
      <c r="C127">
        <v>871616</v>
      </c>
      <c r="D127">
        <f t="shared" si="7"/>
        <v>3.9442385351551666E-2</v>
      </c>
      <c r="E127">
        <f t="shared" si="8"/>
        <v>3.8684401432656688E-2</v>
      </c>
      <c r="F127">
        <f t="shared" si="6"/>
        <v>5.2359099064194199</v>
      </c>
      <c r="G127">
        <f t="shared" si="6"/>
        <v>13.678104238928629</v>
      </c>
      <c r="H127">
        <f t="shared" si="9"/>
        <v>0</v>
      </c>
    </row>
    <row r="128" spans="1:8" x14ac:dyDescent="0.25">
      <c r="A128" s="1">
        <v>44019</v>
      </c>
      <c r="B128">
        <v>179.02</v>
      </c>
      <c r="C128">
        <v>765015</v>
      </c>
      <c r="D128">
        <f t="shared" si="7"/>
        <v>-4.7259180415114399E-2</v>
      </c>
      <c r="E128">
        <f t="shared" si="8"/>
        <v>-4.8412374976626656E-2</v>
      </c>
      <c r="F128">
        <f t="shared" si="6"/>
        <v>5.1874975314427934</v>
      </c>
      <c r="G128">
        <f t="shared" si="6"/>
        <v>13.547650720459579</v>
      </c>
      <c r="H128">
        <f t="shared" si="9"/>
        <v>0</v>
      </c>
    </row>
    <row r="129" spans="1:8" x14ac:dyDescent="0.25">
      <c r="A129" s="1">
        <v>44050</v>
      </c>
      <c r="B129">
        <v>179.97</v>
      </c>
      <c r="C129">
        <v>612332</v>
      </c>
      <c r="D129">
        <f t="shared" si="7"/>
        <v>5.3066696458495622E-3</v>
      </c>
      <c r="E129">
        <f t="shared" si="8"/>
        <v>5.2926388903183682E-3</v>
      </c>
      <c r="F129">
        <f t="shared" si="6"/>
        <v>5.1927901703331116</v>
      </c>
      <c r="G129">
        <f t="shared" si="6"/>
        <v>13.325029898063526</v>
      </c>
      <c r="H129">
        <f t="shared" si="9"/>
        <v>0</v>
      </c>
    </row>
    <row r="130" spans="1:8" x14ac:dyDescent="0.25">
      <c r="A130" s="1">
        <v>44081</v>
      </c>
      <c r="B130">
        <v>173.24</v>
      </c>
      <c r="C130">
        <v>547796</v>
      </c>
      <c r="D130">
        <f t="shared" si="7"/>
        <v>-3.7395121409123683E-2</v>
      </c>
      <c r="E130">
        <f t="shared" si="8"/>
        <v>-3.8112253986685461E-2</v>
      </c>
      <c r="F130">
        <f t="shared" si="6"/>
        <v>5.1546779163464258</v>
      </c>
      <c r="G130">
        <f t="shared" si="6"/>
        <v>13.213658233849443</v>
      </c>
      <c r="H130">
        <f t="shared" ref="H130:H135" si="10">IF(AND(E130&gt;=$M$5,E130&lt;=$M$6),0,"Выброс")</f>
        <v>0</v>
      </c>
    </row>
    <row r="131" spans="1:8" x14ac:dyDescent="0.25">
      <c r="A131" s="1">
        <v>44111</v>
      </c>
      <c r="B131">
        <v>178.41</v>
      </c>
      <c r="C131">
        <v>769084</v>
      </c>
      <c r="D131">
        <f t="shared" si="7"/>
        <v>2.9842992380512509E-2</v>
      </c>
      <c r="E131">
        <f t="shared" si="8"/>
        <v>2.9406356040186075E-2</v>
      </c>
      <c r="F131">
        <f t="shared" ref="F131:G194" si="11">LN(B131)</f>
        <v>5.1840842723866123</v>
      </c>
      <c r="G131">
        <f t="shared" si="11"/>
        <v>13.552955475292148</v>
      </c>
      <c r="H131">
        <f t="shared" si="10"/>
        <v>0</v>
      </c>
    </row>
    <row r="132" spans="1:8" x14ac:dyDescent="0.25">
      <c r="A132" t="s">
        <v>125</v>
      </c>
      <c r="B132">
        <v>175.62</v>
      </c>
      <c r="C132">
        <v>788795</v>
      </c>
      <c r="D132">
        <f t="shared" ref="D132:D195" si="12">(B132-B131)/B131</f>
        <v>-1.563813687573562E-2</v>
      </c>
      <c r="E132">
        <f t="shared" ref="E132:E195" si="13">LN(B132/B131)</f>
        <v>-1.5761702454762529E-2</v>
      </c>
      <c r="F132">
        <f t="shared" si="11"/>
        <v>5.1683225699318491</v>
      </c>
      <c r="G132">
        <f t="shared" si="11"/>
        <v>13.578261743508079</v>
      </c>
      <c r="H132">
        <f t="shared" si="10"/>
        <v>0</v>
      </c>
    </row>
    <row r="133" spans="1:8" x14ac:dyDescent="0.25">
      <c r="A133" t="s">
        <v>126</v>
      </c>
      <c r="B133">
        <v>180</v>
      </c>
      <c r="C133">
        <v>1029465</v>
      </c>
      <c r="D133">
        <f t="shared" si="12"/>
        <v>2.4940211820977082E-2</v>
      </c>
      <c r="E133">
        <f t="shared" si="13"/>
        <v>2.4634280958360948E-2</v>
      </c>
      <c r="F133">
        <f t="shared" si="11"/>
        <v>5.1929568508902104</v>
      </c>
      <c r="G133">
        <f t="shared" si="11"/>
        <v>13.844549807786104</v>
      </c>
      <c r="H133">
        <f t="shared" si="10"/>
        <v>0</v>
      </c>
    </row>
    <row r="134" spans="1:8" x14ac:dyDescent="0.25">
      <c r="A134" t="s">
        <v>127</v>
      </c>
      <c r="B134">
        <v>187.85</v>
      </c>
      <c r="C134">
        <v>1006878</v>
      </c>
      <c r="D134">
        <f t="shared" si="12"/>
        <v>4.361111111111108E-2</v>
      </c>
      <c r="E134">
        <f t="shared" si="13"/>
        <v>4.2686921129767463E-2</v>
      </c>
      <c r="F134">
        <f t="shared" si="11"/>
        <v>5.2356437720199782</v>
      </c>
      <c r="G134">
        <f t="shared" si="11"/>
        <v>13.822365012424767</v>
      </c>
      <c r="H134">
        <f t="shared" si="10"/>
        <v>0</v>
      </c>
    </row>
    <row r="135" spans="1:8" x14ac:dyDescent="0.25">
      <c r="A135" t="s">
        <v>128</v>
      </c>
      <c r="B135">
        <v>178.66</v>
      </c>
      <c r="C135">
        <v>757746</v>
      </c>
      <c r="D135">
        <f t="shared" si="12"/>
        <v>-4.8922012243811541E-2</v>
      </c>
      <c r="E135">
        <f t="shared" si="13"/>
        <v>-5.0159213746284868E-2</v>
      </c>
      <c r="F135">
        <f t="shared" si="11"/>
        <v>5.1854845582736928</v>
      </c>
      <c r="G135">
        <f t="shared" si="11"/>
        <v>13.538103516120238</v>
      </c>
      <c r="H135">
        <f t="shared" si="10"/>
        <v>0</v>
      </c>
    </row>
    <row r="136" spans="1:8" x14ac:dyDescent="0.25">
      <c r="A136" t="s">
        <v>129</v>
      </c>
      <c r="B136">
        <v>175.64</v>
      </c>
      <c r="C136">
        <v>570896</v>
      </c>
      <c r="D136">
        <f t="shared" si="12"/>
        <v>-1.6903615806560003E-2</v>
      </c>
      <c r="E136">
        <f t="shared" si="13"/>
        <v>-1.7048112580176349E-2</v>
      </c>
      <c r="F136">
        <f t="shared" si="11"/>
        <v>5.1684364456935166</v>
      </c>
      <c r="G136">
        <f t="shared" si="11"/>
        <v>13.254962335446811</v>
      </c>
      <c r="H136" t="str">
        <f>IF(AND(E136&gt;=$M$5,E136&lt;=$M$6),"Выброс",0)</f>
        <v>Выброс</v>
      </c>
    </row>
    <row r="137" spans="1:8" x14ac:dyDescent="0.25">
      <c r="A137" t="s">
        <v>130</v>
      </c>
      <c r="B137">
        <v>174.42</v>
      </c>
      <c r="C137">
        <v>457958</v>
      </c>
      <c r="D137">
        <f t="shared" si="12"/>
        <v>-6.9460259621953934E-3</v>
      </c>
      <c r="E137">
        <f t="shared" si="13"/>
        <v>-6.9702618946771416E-3</v>
      </c>
      <c r="F137">
        <f t="shared" si="11"/>
        <v>5.1614661837988391</v>
      </c>
      <c r="G137">
        <f t="shared" si="11"/>
        <v>13.03453275583457</v>
      </c>
      <c r="H137">
        <f t="shared" ref="H137:H168" si="14">IF(AND(E137&gt;=$M$5,E137&lt;=$M$6),0,"Выброс")</f>
        <v>0</v>
      </c>
    </row>
    <row r="138" spans="1:8" x14ac:dyDescent="0.25">
      <c r="A138" t="s">
        <v>131</v>
      </c>
      <c r="B138">
        <v>178.5</v>
      </c>
      <c r="C138">
        <v>991696</v>
      </c>
      <c r="D138">
        <f t="shared" si="12"/>
        <v>2.3391812865497151E-2</v>
      </c>
      <c r="E138">
        <f t="shared" si="13"/>
        <v>2.3122417420854212E-2</v>
      </c>
      <c r="F138">
        <f t="shared" si="11"/>
        <v>5.1845886012196933</v>
      </c>
      <c r="G138">
        <f t="shared" si="11"/>
        <v>13.807171887688215</v>
      </c>
      <c r="H138">
        <f t="shared" si="14"/>
        <v>0</v>
      </c>
    </row>
    <row r="139" spans="1:8" x14ac:dyDescent="0.25">
      <c r="A139" t="s">
        <v>132</v>
      </c>
      <c r="B139">
        <v>179.79</v>
      </c>
      <c r="C139">
        <v>658621</v>
      </c>
      <c r="D139">
        <f t="shared" si="12"/>
        <v>7.2268907563024761E-3</v>
      </c>
      <c r="E139">
        <f t="shared" si="13"/>
        <v>7.2009019185097405E-3</v>
      </c>
      <c r="F139">
        <f t="shared" si="11"/>
        <v>5.191789503138204</v>
      </c>
      <c r="G139">
        <f t="shared" si="11"/>
        <v>13.397903534234462</v>
      </c>
      <c r="H139">
        <f t="shared" si="14"/>
        <v>0</v>
      </c>
    </row>
    <row r="140" spans="1:8" x14ac:dyDescent="0.25">
      <c r="A140" t="s">
        <v>133</v>
      </c>
      <c r="B140">
        <v>176.45</v>
      </c>
      <c r="C140">
        <v>619863</v>
      </c>
      <c r="D140">
        <f t="shared" si="12"/>
        <v>-1.8577228989376516E-2</v>
      </c>
      <c r="E140">
        <f t="shared" si="13"/>
        <v>-1.8751953016924536E-2</v>
      </c>
      <c r="F140">
        <f t="shared" si="11"/>
        <v>5.1730375501212791</v>
      </c>
      <c r="G140">
        <f t="shared" si="11"/>
        <v>13.337253764862369</v>
      </c>
      <c r="H140">
        <f t="shared" si="14"/>
        <v>0</v>
      </c>
    </row>
    <row r="141" spans="1:8" x14ac:dyDescent="0.25">
      <c r="A141" t="s">
        <v>134</v>
      </c>
      <c r="B141">
        <v>173.79</v>
      </c>
      <c r="C141">
        <v>700014</v>
      </c>
      <c r="D141">
        <f t="shared" si="12"/>
        <v>-1.5075092094077624E-2</v>
      </c>
      <c r="E141">
        <f t="shared" si="13"/>
        <v>-1.5189876344636621E-2</v>
      </c>
      <c r="F141">
        <f t="shared" si="11"/>
        <v>5.1578476737766428</v>
      </c>
      <c r="G141">
        <f t="shared" si="11"/>
        <v>13.458855613825545</v>
      </c>
      <c r="H141">
        <f t="shared" si="14"/>
        <v>0</v>
      </c>
    </row>
    <row r="142" spans="1:8" x14ac:dyDescent="0.25">
      <c r="A142" t="s">
        <v>135</v>
      </c>
      <c r="B142">
        <v>170.155</v>
      </c>
      <c r="C142">
        <v>507640</v>
      </c>
      <c r="D142">
        <f t="shared" si="12"/>
        <v>-2.0916048104033552E-2</v>
      </c>
      <c r="E142">
        <f t="shared" si="13"/>
        <v>-2.1137887425455883E-2</v>
      </c>
      <c r="F142">
        <f t="shared" si="11"/>
        <v>5.1367097863511866</v>
      </c>
      <c r="G142">
        <f t="shared" si="11"/>
        <v>13.1375278139241</v>
      </c>
      <c r="H142">
        <f t="shared" si="14"/>
        <v>0</v>
      </c>
    </row>
    <row r="143" spans="1:8" x14ac:dyDescent="0.25">
      <c r="A143" t="s">
        <v>136</v>
      </c>
      <c r="B143">
        <v>170.93</v>
      </c>
      <c r="C143">
        <v>398437</v>
      </c>
      <c r="D143">
        <f t="shared" si="12"/>
        <v>4.5546707413828902E-3</v>
      </c>
      <c r="E143">
        <f t="shared" si="13"/>
        <v>4.5443296169901315E-3</v>
      </c>
      <c r="F143">
        <f t="shared" si="11"/>
        <v>5.1412541159681764</v>
      </c>
      <c r="G143">
        <f t="shared" si="11"/>
        <v>12.895304671866235</v>
      </c>
      <c r="H143">
        <f t="shared" si="14"/>
        <v>0</v>
      </c>
    </row>
    <row r="144" spans="1:8" x14ac:dyDescent="0.25">
      <c r="A144" t="s">
        <v>137</v>
      </c>
      <c r="B144">
        <v>165.95</v>
      </c>
      <c r="C144">
        <v>916232</v>
      </c>
      <c r="D144">
        <f t="shared" si="12"/>
        <v>-2.9134733516644345E-2</v>
      </c>
      <c r="E144">
        <f t="shared" si="13"/>
        <v>-2.9567577802193157E-2</v>
      </c>
      <c r="F144">
        <f t="shared" si="11"/>
        <v>5.1116865381659835</v>
      </c>
      <c r="G144">
        <f t="shared" si="11"/>
        <v>13.728024886696712</v>
      </c>
      <c r="H144">
        <f t="shared" si="14"/>
        <v>0</v>
      </c>
    </row>
    <row r="145" spans="1:8" x14ac:dyDescent="0.25">
      <c r="A145" t="s">
        <v>138</v>
      </c>
      <c r="B145">
        <v>161.9</v>
      </c>
      <c r="C145">
        <v>624801</v>
      </c>
      <c r="D145">
        <f t="shared" si="12"/>
        <v>-2.4404941247363563E-2</v>
      </c>
      <c r="E145">
        <f t="shared" si="13"/>
        <v>-2.4707677482394094E-2</v>
      </c>
      <c r="F145">
        <f t="shared" si="11"/>
        <v>5.0869788606835895</v>
      </c>
      <c r="G145">
        <f t="shared" si="11"/>
        <v>13.345188478018496</v>
      </c>
      <c r="H145">
        <f t="shared" si="14"/>
        <v>0</v>
      </c>
    </row>
    <row r="146" spans="1:8" x14ac:dyDescent="0.25">
      <c r="A146" t="s">
        <v>139</v>
      </c>
      <c r="B146">
        <v>158.01</v>
      </c>
      <c r="C146">
        <v>673601</v>
      </c>
      <c r="D146">
        <f t="shared" si="12"/>
        <v>-2.4027177269919795E-2</v>
      </c>
      <c r="E146">
        <f t="shared" si="13"/>
        <v>-2.4320538520181845E-2</v>
      </c>
      <c r="F146">
        <f t="shared" si="11"/>
        <v>5.0626583221634078</v>
      </c>
      <c r="G146">
        <f t="shared" si="11"/>
        <v>13.420393226469722</v>
      </c>
      <c r="H146">
        <f t="shared" si="14"/>
        <v>0</v>
      </c>
    </row>
    <row r="147" spans="1:8" x14ac:dyDescent="0.25">
      <c r="A147" s="1">
        <v>43898</v>
      </c>
      <c r="B147">
        <v>162.26</v>
      </c>
      <c r="C147">
        <v>756029</v>
      </c>
      <c r="D147">
        <f t="shared" si="12"/>
        <v>2.6897031833428266E-2</v>
      </c>
      <c r="E147">
        <f t="shared" si="13"/>
        <v>2.6541664803511316E-2</v>
      </c>
      <c r="F147">
        <f t="shared" si="11"/>
        <v>5.0891999869669187</v>
      </c>
      <c r="G147">
        <f t="shared" si="11"/>
        <v>13.535835014214312</v>
      </c>
      <c r="H147">
        <f t="shared" si="14"/>
        <v>0</v>
      </c>
    </row>
    <row r="148" spans="1:8" x14ac:dyDescent="0.25">
      <c r="A148" s="1">
        <v>43929</v>
      </c>
      <c r="B148">
        <v>165.03</v>
      </c>
      <c r="C148">
        <v>654637</v>
      </c>
      <c r="D148">
        <f t="shared" si="12"/>
        <v>1.7071366941945089E-2</v>
      </c>
      <c r="E148">
        <f t="shared" si="13"/>
        <v>1.6927288588557531E-2</v>
      </c>
      <c r="F148">
        <f t="shared" si="11"/>
        <v>5.1061272755554761</v>
      </c>
      <c r="G148">
        <f t="shared" si="11"/>
        <v>13.391836162519372</v>
      </c>
      <c r="H148">
        <f t="shared" si="14"/>
        <v>0</v>
      </c>
    </row>
    <row r="149" spans="1:8" x14ac:dyDescent="0.25">
      <c r="A149" s="1">
        <v>43959</v>
      </c>
      <c r="B149">
        <v>174.27</v>
      </c>
      <c r="C149">
        <v>958412</v>
      </c>
      <c r="D149">
        <f t="shared" si="12"/>
        <v>5.5989820032721377E-2</v>
      </c>
      <c r="E149">
        <f t="shared" si="13"/>
        <v>5.4478545117074444E-2</v>
      </c>
      <c r="F149">
        <f t="shared" si="11"/>
        <v>5.1606058206725507</v>
      </c>
      <c r="G149">
        <f t="shared" si="11"/>
        <v>13.773033027133049</v>
      </c>
      <c r="H149">
        <f t="shared" si="14"/>
        <v>0</v>
      </c>
    </row>
    <row r="150" spans="1:8" x14ac:dyDescent="0.25">
      <c r="A150" s="1">
        <v>43990</v>
      </c>
      <c r="B150">
        <v>172.19</v>
      </c>
      <c r="C150">
        <v>563845</v>
      </c>
      <c r="D150">
        <f t="shared" si="12"/>
        <v>-1.1935502381362324E-2</v>
      </c>
      <c r="E150">
        <f t="shared" si="13"/>
        <v>-1.2007302374456399E-2</v>
      </c>
      <c r="F150">
        <f t="shared" si="11"/>
        <v>5.1485985182980949</v>
      </c>
      <c r="G150">
        <f t="shared" si="11"/>
        <v>13.242534670014484</v>
      </c>
      <c r="H150">
        <f t="shared" si="14"/>
        <v>0</v>
      </c>
    </row>
    <row r="151" spans="1:8" x14ac:dyDescent="0.25">
      <c r="A151" s="1">
        <v>44020</v>
      </c>
      <c r="B151">
        <v>170.01</v>
      </c>
      <c r="C151">
        <v>383286</v>
      </c>
      <c r="D151">
        <f t="shared" si="12"/>
        <v>-1.2660433242348609E-2</v>
      </c>
      <c r="E151">
        <f t="shared" si="13"/>
        <v>-1.2741259448456912E-2</v>
      </c>
      <c r="F151">
        <f t="shared" si="11"/>
        <v>5.1358572588496374</v>
      </c>
      <c r="G151">
        <f t="shared" si="11"/>
        <v>12.856536725786386</v>
      </c>
      <c r="H151">
        <f t="shared" si="14"/>
        <v>0</v>
      </c>
    </row>
    <row r="152" spans="1:8" x14ac:dyDescent="0.25">
      <c r="A152" s="1">
        <v>44112</v>
      </c>
      <c r="B152">
        <v>179.25</v>
      </c>
      <c r="C152">
        <v>934116</v>
      </c>
      <c r="D152">
        <f t="shared" si="12"/>
        <v>5.4349744132698136E-2</v>
      </c>
      <c r="E152">
        <f t="shared" si="13"/>
        <v>5.2924220630092202E-2</v>
      </c>
      <c r="F152">
        <f t="shared" si="11"/>
        <v>5.1887814794797293</v>
      </c>
      <c r="G152">
        <f t="shared" si="11"/>
        <v>13.747355906501312</v>
      </c>
      <c r="H152">
        <f t="shared" si="14"/>
        <v>0</v>
      </c>
    </row>
    <row r="153" spans="1:8" x14ac:dyDescent="0.25">
      <c r="A153" s="1">
        <v>44143</v>
      </c>
      <c r="B153">
        <v>180.1</v>
      </c>
      <c r="C153">
        <v>1185968</v>
      </c>
      <c r="D153">
        <f t="shared" si="12"/>
        <v>4.7419804741980157E-3</v>
      </c>
      <c r="E153">
        <f t="shared" si="13"/>
        <v>4.7307727021805458E-3</v>
      </c>
      <c r="F153">
        <f t="shared" si="11"/>
        <v>5.1935122521819101</v>
      </c>
      <c r="G153">
        <f t="shared" si="11"/>
        <v>13.98606987672555</v>
      </c>
      <c r="H153">
        <f t="shared" si="14"/>
        <v>0</v>
      </c>
    </row>
    <row r="154" spans="1:8" x14ac:dyDescent="0.25">
      <c r="A154" s="1">
        <v>44173</v>
      </c>
      <c r="B154">
        <v>175.46</v>
      </c>
      <c r="C154">
        <v>751578</v>
      </c>
      <c r="D154">
        <f t="shared" si="12"/>
        <v>-2.576346474181003E-2</v>
      </c>
      <c r="E154">
        <f t="shared" si="13"/>
        <v>-2.6101155481672491E-2</v>
      </c>
      <c r="F154">
        <f t="shared" si="11"/>
        <v>5.1674110967002376</v>
      </c>
      <c r="G154">
        <f t="shared" si="11"/>
        <v>13.529930275204276</v>
      </c>
      <c r="H154">
        <f t="shared" si="14"/>
        <v>0</v>
      </c>
    </row>
    <row r="155" spans="1:8" x14ac:dyDescent="0.25">
      <c r="A155" t="s">
        <v>140</v>
      </c>
      <c r="B155">
        <v>174.74</v>
      </c>
      <c r="C155">
        <v>450342</v>
      </c>
      <c r="D155">
        <f t="shared" si="12"/>
        <v>-4.1034993730764777E-3</v>
      </c>
      <c r="E155">
        <f t="shared" si="13"/>
        <v>-4.1119418302893096E-3</v>
      </c>
      <c r="F155">
        <f t="shared" si="11"/>
        <v>5.1632991548699483</v>
      </c>
      <c r="G155">
        <f t="shared" si="11"/>
        <v>13.017762573092744</v>
      </c>
      <c r="H155">
        <f t="shared" si="14"/>
        <v>0</v>
      </c>
    </row>
    <row r="156" spans="1:8" x14ac:dyDescent="0.25">
      <c r="A156" t="s">
        <v>141</v>
      </c>
      <c r="B156">
        <v>178.07</v>
      </c>
      <c r="C156">
        <v>507668</v>
      </c>
      <c r="D156">
        <f t="shared" si="12"/>
        <v>1.9056884514135196E-2</v>
      </c>
      <c r="E156">
        <f t="shared" si="13"/>
        <v>1.8877576543274432E-2</v>
      </c>
      <c r="F156">
        <f t="shared" si="11"/>
        <v>5.1821767314132234</v>
      </c>
      <c r="G156">
        <f t="shared" si="11"/>
        <v>13.137582969601013</v>
      </c>
      <c r="H156">
        <f t="shared" si="14"/>
        <v>0</v>
      </c>
    </row>
    <row r="157" spans="1:8" x14ac:dyDescent="0.25">
      <c r="A157" t="s">
        <v>142</v>
      </c>
      <c r="B157">
        <v>172.05</v>
      </c>
      <c r="C157">
        <v>628553</v>
      </c>
      <c r="D157">
        <f t="shared" si="12"/>
        <v>-3.3806929859044092E-2</v>
      </c>
      <c r="E157">
        <f t="shared" si="13"/>
        <v>-3.4391599169733542E-2</v>
      </c>
      <c r="F157">
        <f t="shared" si="11"/>
        <v>5.1477851322434898</v>
      </c>
      <c r="G157">
        <f t="shared" si="11"/>
        <v>13.351175631221572</v>
      </c>
      <c r="H157">
        <f t="shared" si="14"/>
        <v>0</v>
      </c>
    </row>
    <row r="158" spans="1:8" x14ac:dyDescent="0.25">
      <c r="A158" t="s">
        <v>143</v>
      </c>
      <c r="B158">
        <v>170.23</v>
      </c>
      <c r="C158">
        <v>534590</v>
      </c>
      <c r="D158">
        <f t="shared" si="12"/>
        <v>-1.0578320255739735E-2</v>
      </c>
      <c r="E158">
        <f t="shared" si="13"/>
        <v>-1.0634668417010353E-2</v>
      </c>
      <c r="F158">
        <f t="shared" si="11"/>
        <v>5.1371504638264787</v>
      </c>
      <c r="G158">
        <f t="shared" si="11"/>
        <v>13.189255376937743</v>
      </c>
      <c r="H158">
        <f t="shared" si="14"/>
        <v>0</v>
      </c>
    </row>
    <row r="159" spans="1:8" x14ac:dyDescent="0.25">
      <c r="A159" t="s">
        <v>144</v>
      </c>
      <c r="B159">
        <v>169.27</v>
      </c>
      <c r="C159">
        <v>509673</v>
      </c>
      <c r="D159">
        <f t="shared" si="12"/>
        <v>-5.6394290078128394E-3</v>
      </c>
      <c r="E159">
        <f t="shared" si="13"/>
        <v>-5.6553906254731929E-3</v>
      </c>
      <c r="F159">
        <f t="shared" si="11"/>
        <v>5.1314950732010063</v>
      </c>
      <c r="G159">
        <f t="shared" si="11"/>
        <v>13.141524622588381</v>
      </c>
      <c r="H159">
        <f t="shared" si="14"/>
        <v>0</v>
      </c>
    </row>
    <row r="160" spans="1:8" x14ac:dyDescent="0.25">
      <c r="A160" t="s">
        <v>145</v>
      </c>
      <c r="B160">
        <v>169.63</v>
      </c>
      <c r="C160">
        <v>413023</v>
      </c>
      <c r="D160">
        <f t="shared" si="12"/>
        <v>2.1267797010692101E-3</v>
      </c>
      <c r="E160">
        <f t="shared" si="13"/>
        <v>2.1245213066254493E-3</v>
      </c>
      <c r="F160">
        <f t="shared" si="11"/>
        <v>5.1336195945076311</v>
      </c>
      <c r="G160">
        <f t="shared" si="11"/>
        <v>12.931258560465174</v>
      </c>
      <c r="H160">
        <f t="shared" si="14"/>
        <v>0</v>
      </c>
    </row>
    <row r="161" spans="1:8" x14ac:dyDescent="0.25">
      <c r="A161" t="s">
        <v>146</v>
      </c>
      <c r="B161">
        <v>167.47</v>
      </c>
      <c r="C161">
        <v>391161</v>
      </c>
      <c r="D161">
        <f t="shared" si="12"/>
        <v>-1.2733596651535676E-2</v>
      </c>
      <c r="E161">
        <f t="shared" si="13"/>
        <v>-1.2815363761244663E-2</v>
      </c>
      <c r="F161">
        <f t="shared" si="11"/>
        <v>5.120804230746387</v>
      </c>
      <c r="G161">
        <f t="shared" si="11"/>
        <v>12.876874518921563</v>
      </c>
      <c r="H161">
        <f t="shared" si="14"/>
        <v>0</v>
      </c>
    </row>
    <row r="162" spans="1:8" x14ac:dyDescent="0.25">
      <c r="A162" t="s">
        <v>147</v>
      </c>
      <c r="B162">
        <v>178.25</v>
      </c>
      <c r="C162">
        <v>952355</v>
      </c>
      <c r="D162">
        <f t="shared" si="12"/>
        <v>6.436973786349795E-2</v>
      </c>
      <c r="E162">
        <f t="shared" si="13"/>
        <v>6.2382828548018507E-2</v>
      </c>
      <c r="F162">
        <f t="shared" si="11"/>
        <v>5.1831870592944052</v>
      </c>
      <c r="G162">
        <f t="shared" si="11"/>
        <v>13.766693143423554</v>
      </c>
      <c r="H162">
        <f t="shared" si="14"/>
        <v>0</v>
      </c>
    </row>
    <row r="163" spans="1:8" x14ac:dyDescent="0.25">
      <c r="A163" t="s">
        <v>148</v>
      </c>
      <c r="B163">
        <v>174.71</v>
      </c>
      <c r="C163">
        <v>665550</v>
      </c>
      <c r="D163">
        <f t="shared" si="12"/>
        <v>-1.9859747545582004E-2</v>
      </c>
      <c r="E163">
        <f t="shared" si="13"/>
        <v>-2.0059602808052045E-2</v>
      </c>
      <c r="F163">
        <f t="shared" si="11"/>
        <v>5.163127456486353</v>
      </c>
      <c r="G163">
        <f t="shared" si="11"/>
        <v>13.408369045475165</v>
      </c>
      <c r="H163">
        <f t="shared" si="14"/>
        <v>0</v>
      </c>
    </row>
    <row r="164" spans="1:8" x14ac:dyDescent="0.25">
      <c r="A164" t="s">
        <v>149</v>
      </c>
      <c r="B164">
        <v>171.78</v>
      </c>
      <c r="C164">
        <v>394760</v>
      </c>
      <c r="D164">
        <f t="shared" si="12"/>
        <v>-1.6770648503233967E-2</v>
      </c>
      <c r="E164">
        <f t="shared" si="13"/>
        <v>-1.6912868148274515E-2</v>
      </c>
      <c r="F164">
        <f t="shared" si="11"/>
        <v>5.1462145883380783</v>
      </c>
      <c r="G164">
        <f t="shared" si="11"/>
        <v>12.886033264285944</v>
      </c>
      <c r="H164">
        <f t="shared" si="14"/>
        <v>0</v>
      </c>
    </row>
    <row r="165" spans="1:8" x14ac:dyDescent="0.25">
      <c r="A165" t="s">
        <v>150</v>
      </c>
      <c r="B165">
        <v>174.1</v>
      </c>
      <c r="C165">
        <v>730264</v>
      </c>
      <c r="D165">
        <f t="shared" si="12"/>
        <v>1.3505646757480458E-2</v>
      </c>
      <c r="E165">
        <f t="shared" si="13"/>
        <v>1.3415258436064736E-2</v>
      </c>
      <c r="F165">
        <f t="shared" si="11"/>
        <v>5.159629846774143</v>
      </c>
      <c r="G165">
        <f t="shared" si="11"/>
        <v>13.501161391582819</v>
      </c>
      <c r="H165">
        <f t="shared" si="14"/>
        <v>0</v>
      </c>
    </row>
    <row r="166" spans="1:8" x14ac:dyDescent="0.25">
      <c r="A166" t="s">
        <v>151</v>
      </c>
      <c r="B166">
        <v>175.8</v>
      </c>
      <c r="C166">
        <v>465200</v>
      </c>
      <c r="D166">
        <f t="shared" si="12"/>
        <v>9.7645031591040623E-3</v>
      </c>
      <c r="E166">
        <f t="shared" si="13"/>
        <v>9.7171384769333437E-3</v>
      </c>
      <c r="F166">
        <f t="shared" si="11"/>
        <v>5.1693469852510763</v>
      </c>
      <c r="G166">
        <f t="shared" si="11"/>
        <v>13.050222699626646</v>
      </c>
      <c r="H166">
        <f t="shared" si="14"/>
        <v>0</v>
      </c>
    </row>
    <row r="167" spans="1:8" x14ac:dyDescent="0.25">
      <c r="A167" t="s">
        <v>152</v>
      </c>
      <c r="B167">
        <v>171.77</v>
      </c>
      <c r="C167">
        <v>385464</v>
      </c>
      <c r="D167">
        <f t="shared" si="12"/>
        <v>-2.2923777019340164E-2</v>
      </c>
      <c r="E167">
        <f t="shared" si="13"/>
        <v>-2.3190612602142561E-2</v>
      </c>
      <c r="F167">
        <f t="shared" si="11"/>
        <v>5.1461563726489343</v>
      </c>
      <c r="G167">
        <f t="shared" si="11"/>
        <v>12.862203082410844</v>
      </c>
      <c r="H167">
        <f t="shared" si="14"/>
        <v>0</v>
      </c>
    </row>
    <row r="168" spans="1:8" x14ac:dyDescent="0.25">
      <c r="A168" s="1">
        <v>43839</v>
      </c>
      <c r="B168">
        <v>172.14</v>
      </c>
      <c r="C168">
        <v>390439</v>
      </c>
      <c r="D168">
        <f t="shared" si="12"/>
        <v>2.1540431972985742E-3</v>
      </c>
      <c r="E168">
        <f t="shared" si="13"/>
        <v>2.1517265723943026E-3</v>
      </c>
      <c r="F168">
        <f t="shared" si="11"/>
        <v>5.1483080992213281</v>
      </c>
      <c r="G168">
        <f t="shared" si="11"/>
        <v>12.875027026072631</v>
      </c>
      <c r="H168">
        <f t="shared" si="14"/>
        <v>0</v>
      </c>
    </row>
    <row r="169" spans="1:8" x14ac:dyDescent="0.25">
      <c r="A169" s="1">
        <v>43870</v>
      </c>
      <c r="B169">
        <v>174.82</v>
      </c>
      <c r="C169">
        <v>346036</v>
      </c>
      <c r="D169">
        <f t="shared" si="12"/>
        <v>1.5568723132334188E-2</v>
      </c>
      <c r="E169">
        <f t="shared" si="13"/>
        <v>1.5448773931013567E-2</v>
      </c>
      <c r="F169">
        <f t="shared" si="11"/>
        <v>5.1637568731523418</v>
      </c>
      <c r="G169">
        <f t="shared" si="11"/>
        <v>12.754298094870201</v>
      </c>
      <c r="H169">
        <f t="shared" ref="H169:H200" si="15">IF(AND(E169&gt;=$M$5,E169&lt;=$M$6),0,"Выброс")</f>
        <v>0</v>
      </c>
    </row>
    <row r="170" spans="1:8" x14ac:dyDescent="0.25">
      <c r="A170" s="1">
        <v>43899</v>
      </c>
      <c r="B170">
        <v>168.79</v>
      </c>
      <c r="C170">
        <v>741461</v>
      </c>
      <c r="D170">
        <f t="shared" si="12"/>
        <v>-3.4492620981581061E-2</v>
      </c>
      <c r="E170">
        <f t="shared" si="13"/>
        <v>-3.5101534451505413E-2</v>
      </c>
      <c r="F170">
        <f t="shared" si="11"/>
        <v>5.1286553387008365</v>
      </c>
      <c r="G170">
        <f t="shared" si="11"/>
        <v>13.516377843087893</v>
      </c>
      <c r="H170">
        <f t="shared" si="15"/>
        <v>0</v>
      </c>
    </row>
    <row r="171" spans="1:8" x14ac:dyDescent="0.25">
      <c r="A171" s="1">
        <v>43930</v>
      </c>
      <c r="B171">
        <v>171.13</v>
      </c>
      <c r="C171">
        <v>540220</v>
      </c>
      <c r="D171">
        <f t="shared" si="12"/>
        <v>1.386338053202206E-2</v>
      </c>
      <c r="E171">
        <f t="shared" si="13"/>
        <v>1.3768162888524003E-2</v>
      </c>
      <c r="F171">
        <f t="shared" si="11"/>
        <v>5.1424235015893602</v>
      </c>
      <c r="G171">
        <f t="shared" si="11"/>
        <v>13.199731742980001</v>
      </c>
      <c r="H171">
        <f t="shared" si="15"/>
        <v>0</v>
      </c>
    </row>
    <row r="172" spans="1:8" x14ac:dyDescent="0.25">
      <c r="A172" s="1">
        <v>44052</v>
      </c>
      <c r="B172">
        <v>161.05000000000001</v>
      </c>
      <c r="C172">
        <v>489923</v>
      </c>
      <c r="D172">
        <f t="shared" si="12"/>
        <v>-5.8902588675276014E-2</v>
      </c>
      <c r="E172">
        <f t="shared" si="13"/>
        <v>-6.0708625812152424E-2</v>
      </c>
      <c r="F172">
        <f t="shared" si="11"/>
        <v>5.0817148757772079</v>
      </c>
      <c r="G172">
        <f t="shared" si="11"/>
        <v>13.102003514881433</v>
      </c>
      <c r="H172">
        <f t="shared" si="15"/>
        <v>0</v>
      </c>
    </row>
    <row r="173" spans="1:8" x14ac:dyDescent="0.25">
      <c r="A173" s="1">
        <v>44083</v>
      </c>
      <c r="B173">
        <v>160.82</v>
      </c>
      <c r="C173">
        <v>357251</v>
      </c>
      <c r="D173">
        <f t="shared" si="12"/>
        <v>-1.4281279105868871E-3</v>
      </c>
      <c r="E173">
        <f t="shared" si="13"/>
        <v>-1.429148657204954E-3</v>
      </c>
      <c r="F173">
        <f t="shared" si="11"/>
        <v>5.0802857271200033</v>
      </c>
      <c r="G173">
        <f t="shared" si="11"/>
        <v>12.786193894948449</v>
      </c>
      <c r="H173">
        <f t="shared" si="15"/>
        <v>0</v>
      </c>
    </row>
    <row r="174" spans="1:8" x14ac:dyDescent="0.25">
      <c r="A174" s="1">
        <v>44113</v>
      </c>
      <c r="B174">
        <v>157.69</v>
      </c>
      <c r="C174">
        <v>331828</v>
      </c>
      <c r="D174">
        <f t="shared" si="12"/>
        <v>-1.9462753388881954E-2</v>
      </c>
      <c r="E174">
        <f t="shared" si="13"/>
        <v>-1.9654646702507435E-2</v>
      </c>
      <c r="F174">
        <f t="shared" si="11"/>
        <v>5.0606310804174957</v>
      </c>
      <c r="G174">
        <f t="shared" si="11"/>
        <v>12.712372041363652</v>
      </c>
      <c r="H174">
        <f t="shared" si="15"/>
        <v>0</v>
      </c>
    </row>
    <row r="175" spans="1:8" x14ac:dyDescent="0.25">
      <c r="A175" s="1">
        <v>44144</v>
      </c>
      <c r="B175">
        <v>160.19</v>
      </c>
      <c r="C175">
        <v>430354</v>
      </c>
      <c r="D175">
        <f t="shared" si="12"/>
        <v>1.5853890544739679E-2</v>
      </c>
      <c r="E175">
        <f t="shared" si="13"/>
        <v>1.5729530295896556E-2</v>
      </c>
      <c r="F175">
        <f t="shared" si="11"/>
        <v>5.0763606107133921</v>
      </c>
      <c r="G175">
        <f t="shared" si="11"/>
        <v>12.972363404794503</v>
      </c>
      <c r="H175">
        <f t="shared" si="15"/>
        <v>0</v>
      </c>
    </row>
    <row r="176" spans="1:8" x14ac:dyDescent="0.25">
      <c r="A176" t="s">
        <v>153</v>
      </c>
      <c r="B176">
        <v>165.36</v>
      </c>
      <c r="C176">
        <v>468854</v>
      </c>
      <c r="D176">
        <f t="shared" si="12"/>
        <v>3.2274174417878866E-2</v>
      </c>
      <c r="E176">
        <f t="shared" si="13"/>
        <v>3.1764304660120882E-2</v>
      </c>
      <c r="F176">
        <f t="shared" si="11"/>
        <v>5.1081249153735131</v>
      </c>
      <c r="G176">
        <f t="shared" si="11"/>
        <v>13.058046698324656</v>
      </c>
      <c r="H176">
        <f t="shared" si="15"/>
        <v>0</v>
      </c>
    </row>
    <row r="177" spans="1:8" x14ac:dyDescent="0.25">
      <c r="A177" t="s">
        <v>154</v>
      </c>
      <c r="B177">
        <v>163.5</v>
      </c>
      <c r="C177">
        <v>430937</v>
      </c>
      <c r="D177">
        <f t="shared" si="12"/>
        <v>-1.1248185776487745E-2</v>
      </c>
      <c r="E177">
        <f t="shared" si="13"/>
        <v>-1.1311925036204862E-2</v>
      </c>
      <c r="F177">
        <f t="shared" si="11"/>
        <v>5.0968129903373081</v>
      </c>
      <c r="G177">
        <f t="shared" si="11"/>
        <v>12.973717186708026</v>
      </c>
      <c r="H177">
        <f t="shared" si="15"/>
        <v>0</v>
      </c>
    </row>
    <row r="178" spans="1:8" x14ac:dyDescent="0.25">
      <c r="A178" t="s">
        <v>155</v>
      </c>
      <c r="B178">
        <v>167.54</v>
      </c>
      <c r="C178">
        <v>634194</v>
      </c>
      <c r="D178">
        <f t="shared" si="12"/>
        <v>2.4709480122324112E-2</v>
      </c>
      <c r="E178">
        <f t="shared" si="13"/>
        <v>2.4409138388355411E-2</v>
      </c>
      <c r="F178">
        <f t="shared" si="11"/>
        <v>5.1212221287256634</v>
      </c>
      <c r="G178">
        <f t="shared" si="11"/>
        <v>13.360110180303693</v>
      </c>
      <c r="H178">
        <f t="shared" si="15"/>
        <v>0</v>
      </c>
    </row>
    <row r="179" spans="1:8" x14ac:dyDescent="0.25">
      <c r="A179" t="s">
        <v>156</v>
      </c>
      <c r="B179">
        <v>167.6</v>
      </c>
      <c r="C179">
        <v>424337</v>
      </c>
      <c r="D179">
        <f t="shared" si="12"/>
        <v>3.5812343320999328E-4</v>
      </c>
      <c r="E179">
        <f t="shared" si="13"/>
        <v>3.5805932231920034E-4</v>
      </c>
      <c r="F179">
        <f t="shared" si="11"/>
        <v>5.1215801880479823</v>
      </c>
      <c r="G179">
        <f t="shared" si="11"/>
        <v>12.9582832298396</v>
      </c>
      <c r="H179">
        <f t="shared" si="15"/>
        <v>0</v>
      </c>
    </row>
    <row r="180" spans="1:8" x14ac:dyDescent="0.25">
      <c r="A180" t="s">
        <v>157</v>
      </c>
      <c r="B180">
        <v>161.03</v>
      </c>
      <c r="C180">
        <v>480248</v>
      </c>
      <c r="D180">
        <f t="shared" si="12"/>
        <v>-3.9200477326968935E-2</v>
      </c>
      <c r="E180">
        <f t="shared" si="13"/>
        <v>-3.998950501807802E-2</v>
      </c>
      <c r="F180">
        <f t="shared" si="11"/>
        <v>5.0815906830299049</v>
      </c>
      <c r="G180">
        <f t="shared" si="11"/>
        <v>13.082057916124475</v>
      </c>
      <c r="H180">
        <f t="shared" si="15"/>
        <v>0</v>
      </c>
    </row>
    <row r="181" spans="1:8" x14ac:dyDescent="0.25">
      <c r="A181" t="s">
        <v>158</v>
      </c>
      <c r="B181">
        <v>156.35</v>
      </c>
      <c r="C181">
        <v>551858</v>
      </c>
      <c r="D181">
        <f t="shared" si="12"/>
        <v>-2.9062907532757913E-2</v>
      </c>
      <c r="E181">
        <f t="shared" si="13"/>
        <v>-2.9493599126054339E-2</v>
      </c>
      <c r="F181">
        <f t="shared" si="11"/>
        <v>5.0520970839038499</v>
      </c>
      <c r="G181">
        <f t="shared" si="11"/>
        <v>13.221046045788896</v>
      </c>
      <c r="H181">
        <f t="shared" si="15"/>
        <v>0</v>
      </c>
    </row>
    <row r="182" spans="1:8" x14ac:dyDescent="0.25">
      <c r="A182" t="s">
        <v>159</v>
      </c>
      <c r="B182">
        <v>156.78</v>
      </c>
      <c r="C182">
        <v>440468</v>
      </c>
      <c r="D182">
        <f t="shared" si="12"/>
        <v>2.7502398464982849E-3</v>
      </c>
      <c r="E182">
        <f t="shared" si="13"/>
        <v>2.7464648567258353E-3</v>
      </c>
      <c r="F182">
        <f t="shared" si="11"/>
        <v>5.0548435487605765</v>
      </c>
      <c r="G182">
        <f t="shared" si="11"/>
        <v>12.995593076997709</v>
      </c>
      <c r="H182">
        <f t="shared" si="15"/>
        <v>0</v>
      </c>
    </row>
    <row r="183" spans="1:8" x14ac:dyDescent="0.25">
      <c r="A183" t="s">
        <v>160</v>
      </c>
      <c r="B183">
        <v>151.15</v>
      </c>
      <c r="C183">
        <v>456574</v>
      </c>
      <c r="D183">
        <f t="shared" si="12"/>
        <v>-3.5910192626610507E-2</v>
      </c>
      <c r="E183">
        <f t="shared" si="13"/>
        <v>-3.6570827535109075E-2</v>
      </c>
      <c r="F183">
        <f t="shared" si="11"/>
        <v>5.0182727212254674</v>
      </c>
      <c r="G183">
        <f t="shared" si="11"/>
        <v>13.03150606883718</v>
      </c>
      <c r="H183">
        <f t="shared" si="15"/>
        <v>0</v>
      </c>
    </row>
    <row r="184" spans="1:8" x14ac:dyDescent="0.25">
      <c r="A184" t="s">
        <v>161</v>
      </c>
      <c r="B184">
        <v>145.94999999999999</v>
      </c>
      <c r="C184">
        <v>575144</v>
      </c>
      <c r="D184">
        <f t="shared" si="12"/>
        <v>-3.4402911015547578E-2</v>
      </c>
      <c r="E184">
        <f t="shared" si="13"/>
        <v>-3.5008623925343436E-2</v>
      </c>
      <c r="F184">
        <f t="shared" si="11"/>
        <v>4.9832640973001237</v>
      </c>
      <c r="G184">
        <f t="shared" si="11"/>
        <v>13.262375723208541</v>
      </c>
      <c r="H184">
        <f t="shared" si="15"/>
        <v>0</v>
      </c>
    </row>
    <row r="185" spans="1:8" x14ac:dyDescent="0.25">
      <c r="A185" t="s">
        <v>162</v>
      </c>
      <c r="B185">
        <v>156.05000000000001</v>
      </c>
      <c r="C185">
        <v>673040</v>
      </c>
      <c r="D185">
        <f t="shared" si="12"/>
        <v>6.9201781431997414E-2</v>
      </c>
      <c r="E185">
        <f t="shared" si="13"/>
        <v>6.6912371416664812E-2</v>
      </c>
      <c r="F185">
        <f t="shared" si="11"/>
        <v>5.0501764687167885</v>
      </c>
      <c r="G185">
        <f t="shared" si="11"/>
        <v>13.419560042224695</v>
      </c>
      <c r="H185" t="str">
        <f>IF(AND(E185&gt;=$M$5,E185&lt;=$M$6),"Выброс",0)</f>
        <v>Выброс</v>
      </c>
    </row>
    <row r="186" spans="1:8" x14ac:dyDescent="0.25">
      <c r="A186" t="s">
        <v>163</v>
      </c>
      <c r="B186">
        <v>166.21</v>
      </c>
      <c r="C186">
        <v>856937</v>
      </c>
      <c r="D186">
        <f t="shared" si="12"/>
        <v>6.5107337391861558E-2</v>
      </c>
      <c r="E186">
        <f t="shared" si="13"/>
        <v>6.3075580366230316E-2</v>
      </c>
      <c r="F186">
        <f t="shared" si="11"/>
        <v>5.1132520490830187</v>
      </c>
      <c r="G186">
        <f t="shared" si="11"/>
        <v>13.661119682625717</v>
      </c>
      <c r="H186">
        <f t="shared" si="15"/>
        <v>0</v>
      </c>
    </row>
    <row r="187" spans="1:8" x14ac:dyDescent="0.25">
      <c r="A187" t="s">
        <v>164</v>
      </c>
      <c r="B187">
        <v>163.6</v>
      </c>
      <c r="C187">
        <v>458909</v>
      </c>
      <c r="D187">
        <f t="shared" si="12"/>
        <v>-1.5703026292040272E-2</v>
      </c>
      <c r="E187">
        <f t="shared" si="13"/>
        <v>-1.5827624914372108E-2</v>
      </c>
      <c r="F187">
        <f t="shared" si="11"/>
        <v>5.0974244241686471</v>
      </c>
      <c r="G187">
        <f t="shared" si="11"/>
        <v>13.036607212306539</v>
      </c>
      <c r="H187">
        <f t="shared" si="15"/>
        <v>0</v>
      </c>
    </row>
    <row r="188" spans="1:8" x14ac:dyDescent="0.25">
      <c r="A188" t="s">
        <v>165</v>
      </c>
      <c r="B188">
        <v>165.22</v>
      </c>
      <c r="C188">
        <v>774507</v>
      </c>
      <c r="D188">
        <f t="shared" si="12"/>
        <v>9.9022004889975836E-3</v>
      </c>
      <c r="E188">
        <f t="shared" si="13"/>
        <v>9.8534949657124761E-3</v>
      </c>
      <c r="F188">
        <f t="shared" si="11"/>
        <v>5.1072779191343596</v>
      </c>
      <c r="G188">
        <f t="shared" si="11"/>
        <v>13.559981976887308</v>
      </c>
      <c r="H188">
        <f t="shared" si="15"/>
        <v>0</v>
      </c>
    </row>
    <row r="189" spans="1:8" x14ac:dyDescent="0.25">
      <c r="A189" s="1">
        <v>43840</v>
      </c>
      <c r="B189">
        <v>167.99</v>
      </c>
      <c r="C189">
        <v>531958</v>
      </c>
      <c r="D189">
        <f t="shared" si="12"/>
        <v>1.6765524754872353E-2</v>
      </c>
      <c r="E189">
        <f t="shared" si="13"/>
        <v>1.6626534687763702E-2</v>
      </c>
      <c r="F189">
        <f t="shared" si="11"/>
        <v>5.1239044538221226</v>
      </c>
      <c r="G189">
        <f t="shared" si="11"/>
        <v>13.184319817838853</v>
      </c>
      <c r="H189">
        <f t="shared" si="15"/>
        <v>0</v>
      </c>
    </row>
    <row r="190" spans="1:8" x14ac:dyDescent="0.25">
      <c r="A190" s="1">
        <v>43871</v>
      </c>
      <c r="B190">
        <v>168.06</v>
      </c>
      <c r="C190">
        <v>710871</v>
      </c>
      <c r="D190">
        <f t="shared" si="12"/>
        <v>4.1669146973030046E-4</v>
      </c>
      <c r="E190">
        <f t="shared" si="13"/>
        <v>4.1660467794928796E-4</v>
      </c>
      <c r="F190">
        <f t="shared" si="11"/>
        <v>5.1243210585000725</v>
      </c>
      <c r="G190">
        <f t="shared" si="11"/>
        <v>13.474246257724975</v>
      </c>
      <c r="H190">
        <f t="shared" si="15"/>
        <v>0</v>
      </c>
    </row>
    <row r="191" spans="1:8" x14ac:dyDescent="0.25">
      <c r="A191" s="1">
        <v>43961</v>
      </c>
      <c r="B191">
        <v>171.26</v>
      </c>
      <c r="C191">
        <v>354977</v>
      </c>
      <c r="D191">
        <f t="shared" si="12"/>
        <v>1.9040818755206405E-2</v>
      </c>
      <c r="E191">
        <f t="shared" si="13"/>
        <v>1.8861811097973823E-2</v>
      </c>
      <c r="F191">
        <f t="shared" si="11"/>
        <v>5.1431828695980455</v>
      </c>
      <c r="G191">
        <f t="shared" si="11"/>
        <v>12.779808277626278</v>
      </c>
      <c r="H191">
        <f t="shared" si="15"/>
        <v>0</v>
      </c>
    </row>
    <row r="192" spans="1:8" x14ac:dyDescent="0.25">
      <c r="A192" s="1">
        <v>43992</v>
      </c>
      <c r="B192">
        <v>159.53</v>
      </c>
      <c r="C192">
        <v>944628</v>
      </c>
      <c r="D192">
        <f t="shared" si="12"/>
        <v>-6.8492350811631381E-2</v>
      </c>
      <c r="E192">
        <f t="shared" si="13"/>
        <v>-7.0950877285139755E-2</v>
      </c>
      <c r="F192">
        <f t="shared" si="11"/>
        <v>5.072231992312906</v>
      </c>
      <c r="G192">
        <f t="shared" si="11"/>
        <v>13.758546478181415</v>
      </c>
      <c r="H192">
        <f t="shared" si="15"/>
        <v>0</v>
      </c>
    </row>
    <row r="193" spans="1:8" x14ac:dyDescent="0.25">
      <c r="A193" s="1">
        <v>44022</v>
      </c>
      <c r="B193">
        <v>164.65</v>
      </c>
      <c r="C193">
        <v>488879</v>
      </c>
      <c r="D193">
        <f t="shared" si="12"/>
        <v>3.2094276938506895E-2</v>
      </c>
      <c r="E193">
        <f t="shared" si="13"/>
        <v>3.1590016509467092E-2</v>
      </c>
      <c r="F193">
        <f t="shared" si="11"/>
        <v>5.1038220088223731</v>
      </c>
      <c r="G193">
        <f t="shared" si="11"/>
        <v>13.099870294074968</v>
      </c>
      <c r="H193">
        <f t="shared" si="15"/>
        <v>0</v>
      </c>
    </row>
    <row r="194" spans="1:8" x14ac:dyDescent="0.25">
      <c r="A194" s="1">
        <v>44053</v>
      </c>
      <c r="B194">
        <v>167.95</v>
      </c>
      <c r="C194">
        <v>475434</v>
      </c>
      <c r="D194">
        <f t="shared" si="12"/>
        <v>2.0042514424536792E-2</v>
      </c>
      <c r="E194">
        <f t="shared" si="13"/>
        <v>1.9844307235928428E-2</v>
      </c>
      <c r="F194">
        <f t="shared" si="11"/>
        <v>5.1236663160583014</v>
      </c>
      <c r="G194">
        <f t="shared" si="11"/>
        <v>13.071983350071966</v>
      </c>
      <c r="H194">
        <f t="shared" si="15"/>
        <v>0</v>
      </c>
    </row>
    <row r="195" spans="1:8" x14ac:dyDescent="0.25">
      <c r="A195" s="1">
        <v>44084</v>
      </c>
      <c r="B195">
        <v>167.32</v>
      </c>
      <c r="C195">
        <v>418354</v>
      </c>
      <c r="D195">
        <f t="shared" si="12"/>
        <v>-3.7511164036915482E-3</v>
      </c>
      <c r="E195">
        <f t="shared" si="13"/>
        <v>-3.7581694843040244E-3</v>
      </c>
      <c r="F195">
        <f t="shared" ref="F195:G258" si="16">LN(B195)</f>
        <v>5.119908146573998</v>
      </c>
      <c r="G195">
        <f t="shared" si="16"/>
        <v>12.944083243050091</v>
      </c>
      <c r="H195">
        <f t="shared" si="15"/>
        <v>0</v>
      </c>
    </row>
    <row r="196" spans="1:8" x14ac:dyDescent="0.25">
      <c r="A196" s="1">
        <v>44175</v>
      </c>
      <c r="B196">
        <v>167.4</v>
      </c>
      <c r="C196">
        <v>240694</v>
      </c>
      <c r="D196">
        <f t="shared" ref="D196:D259" si="17">(B196-B195)/B195</f>
        <v>4.7812574707155456E-4</v>
      </c>
      <c r="E196">
        <f t="shared" ref="E196:E259" si="18">LN(B196/B195)</f>
        <v>4.7801148137741241E-4</v>
      </c>
      <c r="F196">
        <f t="shared" si="16"/>
        <v>5.1203861580553749</v>
      </c>
      <c r="G196">
        <f t="shared" si="16"/>
        <v>12.391281696165084</v>
      </c>
      <c r="H196">
        <f t="shared" si="15"/>
        <v>0</v>
      </c>
    </row>
    <row r="197" spans="1:8" x14ac:dyDescent="0.25">
      <c r="A197" t="s">
        <v>166</v>
      </c>
      <c r="B197">
        <v>162.13</v>
      </c>
      <c r="C197">
        <v>318395</v>
      </c>
      <c r="D197">
        <f t="shared" si="17"/>
        <v>-3.1481481481481541E-2</v>
      </c>
      <c r="E197">
        <f t="shared" si="18"/>
        <v>-3.198767549339724E-2</v>
      </c>
      <c r="F197">
        <f t="shared" si="16"/>
        <v>5.0883984825619777</v>
      </c>
      <c r="G197">
        <f t="shared" si="16"/>
        <v>12.671048029311475</v>
      </c>
      <c r="H197">
        <f t="shared" si="15"/>
        <v>0</v>
      </c>
    </row>
    <row r="198" spans="1:8" x14ac:dyDescent="0.25">
      <c r="A198" t="s">
        <v>167</v>
      </c>
      <c r="B198">
        <v>163.22</v>
      </c>
      <c r="C198">
        <v>201149</v>
      </c>
      <c r="D198">
        <f t="shared" si="17"/>
        <v>6.7230000616789205E-3</v>
      </c>
      <c r="E198">
        <f t="shared" si="18"/>
        <v>6.7005014791190493E-3</v>
      </c>
      <c r="F198">
        <f t="shared" si="16"/>
        <v>5.0950989840410967</v>
      </c>
      <c r="G198">
        <f t="shared" si="16"/>
        <v>12.211801205951209</v>
      </c>
      <c r="H198">
        <f t="shared" si="15"/>
        <v>0</v>
      </c>
    </row>
    <row r="199" spans="1:8" x14ac:dyDescent="0.25">
      <c r="A199" t="s">
        <v>168</v>
      </c>
      <c r="B199">
        <v>164.26</v>
      </c>
      <c r="C199">
        <v>395276</v>
      </c>
      <c r="D199">
        <f t="shared" si="17"/>
        <v>6.3717681656659236E-3</v>
      </c>
      <c r="E199">
        <f t="shared" si="18"/>
        <v>6.3515542709493269E-3</v>
      </c>
      <c r="F199">
        <f t="shared" si="16"/>
        <v>5.1014505383120463</v>
      </c>
      <c r="G199">
        <f t="shared" si="16"/>
        <v>12.887339534059404</v>
      </c>
      <c r="H199">
        <f t="shared" si="15"/>
        <v>0</v>
      </c>
    </row>
    <row r="200" spans="1:8" x14ac:dyDescent="0.25">
      <c r="A200" t="s">
        <v>169</v>
      </c>
      <c r="B200">
        <v>167.32</v>
      </c>
      <c r="C200">
        <v>704989</v>
      </c>
      <c r="D200">
        <f t="shared" si="17"/>
        <v>1.8629002800438343E-2</v>
      </c>
      <c r="E200">
        <f t="shared" si="18"/>
        <v>1.845760826195144E-2</v>
      </c>
      <c r="F200">
        <f t="shared" si="16"/>
        <v>5.119908146573998</v>
      </c>
      <c r="G200">
        <f t="shared" si="16"/>
        <v>13.465937478835801</v>
      </c>
      <c r="H200">
        <f t="shared" si="15"/>
        <v>0</v>
      </c>
    </row>
    <row r="201" spans="1:8" x14ac:dyDescent="0.25">
      <c r="A201" t="s">
        <v>170</v>
      </c>
      <c r="B201">
        <v>167.09</v>
      </c>
      <c r="C201">
        <v>320039</v>
      </c>
      <c r="D201">
        <f t="shared" si="17"/>
        <v>-1.3746115228304434E-3</v>
      </c>
      <c r="E201">
        <f t="shared" si="18"/>
        <v>-1.3755571679456105E-3</v>
      </c>
      <c r="F201">
        <f t="shared" si="16"/>
        <v>5.118532589406052</v>
      </c>
      <c r="G201">
        <f t="shared" si="16"/>
        <v>12.676198142349755</v>
      </c>
      <c r="H201">
        <f t="shared" ref="H201:H232" si="19">IF(AND(E201&gt;=$M$5,E201&lt;=$M$6),0,"Выброс")</f>
        <v>0</v>
      </c>
    </row>
    <row r="202" spans="1:8" x14ac:dyDescent="0.25">
      <c r="A202" t="s">
        <v>171</v>
      </c>
      <c r="B202">
        <v>167.23</v>
      </c>
      <c r="C202">
        <v>304577</v>
      </c>
      <c r="D202">
        <f t="shared" si="17"/>
        <v>8.3787180561365946E-4</v>
      </c>
      <c r="E202">
        <f t="shared" si="18"/>
        <v>8.3752098697937444E-4</v>
      </c>
      <c r="F202">
        <f t="shared" si="16"/>
        <v>5.1193701103930316</v>
      </c>
      <c r="G202">
        <f t="shared" si="16"/>
        <v>12.626679207728177</v>
      </c>
      <c r="H202">
        <f t="shared" si="19"/>
        <v>0</v>
      </c>
    </row>
    <row r="203" spans="1:8" x14ac:dyDescent="0.25">
      <c r="A203" t="s">
        <v>172</v>
      </c>
      <c r="B203">
        <v>163.87</v>
      </c>
      <c r="C203">
        <v>264399</v>
      </c>
      <c r="D203">
        <f t="shared" si="17"/>
        <v>-2.0092088740058515E-2</v>
      </c>
      <c r="E203">
        <f t="shared" si="18"/>
        <v>-2.0296679834898686E-2</v>
      </c>
      <c r="F203">
        <f t="shared" si="16"/>
        <v>5.0990734305581329</v>
      </c>
      <c r="G203">
        <f t="shared" si="16"/>
        <v>12.485214604804256</v>
      </c>
      <c r="H203">
        <f t="shared" si="19"/>
        <v>0</v>
      </c>
    </row>
    <row r="204" spans="1:8" x14ac:dyDescent="0.25">
      <c r="A204" t="s">
        <v>173</v>
      </c>
      <c r="B204">
        <v>169.09</v>
      </c>
      <c r="C204">
        <v>356691</v>
      </c>
      <c r="D204">
        <f t="shared" si="17"/>
        <v>3.185451882589857E-2</v>
      </c>
      <c r="E204">
        <f t="shared" si="18"/>
        <v>3.1357686992205008E-2</v>
      </c>
      <c r="F204">
        <f t="shared" si="16"/>
        <v>5.1304311175503381</v>
      </c>
      <c r="G204">
        <f t="shared" si="16"/>
        <v>12.784625139741873</v>
      </c>
      <c r="H204">
        <f t="shared" si="19"/>
        <v>0</v>
      </c>
    </row>
    <row r="205" spans="1:8" x14ac:dyDescent="0.25">
      <c r="A205" t="s">
        <v>174</v>
      </c>
      <c r="B205">
        <v>167.37</v>
      </c>
      <c r="C205">
        <v>344580</v>
      </c>
      <c r="D205">
        <f t="shared" si="17"/>
        <v>-1.0172097699449991E-2</v>
      </c>
      <c r="E205">
        <f t="shared" si="18"/>
        <v>-1.0224187024791156E-2</v>
      </c>
      <c r="F205">
        <f t="shared" si="16"/>
        <v>5.1202069305255469</v>
      </c>
      <c r="G205">
        <f t="shared" si="16"/>
        <v>12.750081563086397</v>
      </c>
      <c r="H205">
        <f t="shared" si="19"/>
        <v>0</v>
      </c>
    </row>
    <row r="206" spans="1:8" x14ac:dyDescent="0.25">
      <c r="A206" t="s">
        <v>175</v>
      </c>
      <c r="B206">
        <v>160.86000000000001</v>
      </c>
      <c r="C206">
        <v>399543</v>
      </c>
      <c r="D206">
        <f t="shared" si="17"/>
        <v>-3.8895859473023785E-2</v>
      </c>
      <c r="E206">
        <f t="shared" si="18"/>
        <v>-3.9672509049623661E-2</v>
      </c>
      <c r="F206">
        <f t="shared" si="16"/>
        <v>5.0805344214759227</v>
      </c>
      <c r="G206">
        <f t="shared" si="16"/>
        <v>12.898076672939464</v>
      </c>
      <c r="H206">
        <f t="shared" si="19"/>
        <v>0</v>
      </c>
    </row>
    <row r="207" spans="1:8" x14ac:dyDescent="0.25">
      <c r="A207" t="s">
        <v>176</v>
      </c>
      <c r="B207">
        <v>155.21</v>
      </c>
      <c r="C207">
        <v>475173</v>
      </c>
      <c r="D207">
        <f t="shared" si="17"/>
        <v>-3.5123710058435939E-2</v>
      </c>
      <c r="E207">
        <f t="shared" si="18"/>
        <v>-3.5755382812829799E-2</v>
      </c>
      <c r="F207">
        <f t="shared" si="16"/>
        <v>5.0447790386630933</v>
      </c>
      <c r="G207">
        <f t="shared" si="16"/>
        <v>13.071434227234541</v>
      </c>
      <c r="H207">
        <f t="shared" si="19"/>
        <v>0</v>
      </c>
    </row>
    <row r="208" spans="1:8" x14ac:dyDescent="0.25">
      <c r="A208" t="s">
        <v>177</v>
      </c>
      <c r="B208">
        <v>148.25</v>
      </c>
      <c r="C208">
        <v>573110</v>
      </c>
      <c r="D208">
        <f t="shared" si="17"/>
        <v>-4.484247149023908E-2</v>
      </c>
      <c r="E208">
        <f t="shared" si="18"/>
        <v>-4.5879000785258445E-2</v>
      </c>
      <c r="F208">
        <f t="shared" si="16"/>
        <v>4.998900037877835</v>
      </c>
      <c r="G208">
        <f t="shared" si="16"/>
        <v>13.258832949349385</v>
      </c>
      <c r="H208">
        <f t="shared" si="19"/>
        <v>0</v>
      </c>
    </row>
    <row r="209" spans="1:8" x14ac:dyDescent="0.25">
      <c r="A209" t="s">
        <v>178</v>
      </c>
      <c r="B209">
        <v>148.26</v>
      </c>
      <c r="C209">
        <v>392869</v>
      </c>
      <c r="D209">
        <f t="shared" si="17"/>
        <v>6.7453625632316386E-5</v>
      </c>
      <c r="E209">
        <f t="shared" si="18"/>
        <v>6.7451350738701634E-5</v>
      </c>
      <c r="F209">
        <f t="shared" si="16"/>
        <v>4.9989674892285736</v>
      </c>
      <c r="G209">
        <f t="shared" si="16"/>
        <v>12.881231501950161</v>
      </c>
      <c r="H209">
        <f t="shared" si="19"/>
        <v>0</v>
      </c>
    </row>
    <row r="210" spans="1:8" x14ac:dyDescent="0.25">
      <c r="A210" t="s">
        <v>179</v>
      </c>
      <c r="B210">
        <v>144.38</v>
      </c>
      <c r="C210">
        <v>588304</v>
      </c>
      <c r="D210">
        <f t="shared" si="17"/>
        <v>-2.6170241467691865E-2</v>
      </c>
      <c r="E210">
        <f t="shared" si="18"/>
        <v>-2.6518776517558726E-2</v>
      </c>
      <c r="F210">
        <f t="shared" si="16"/>
        <v>4.9724487127110146</v>
      </c>
      <c r="G210">
        <f t="shared" si="16"/>
        <v>13.284999100081516</v>
      </c>
      <c r="H210">
        <f t="shared" si="19"/>
        <v>0</v>
      </c>
    </row>
    <row r="211" spans="1:8" x14ac:dyDescent="0.25">
      <c r="A211" s="1">
        <v>43872</v>
      </c>
      <c r="B211">
        <v>148.63999999999999</v>
      </c>
      <c r="C211">
        <v>354756</v>
      </c>
      <c r="D211">
        <f t="shared" si="17"/>
        <v>2.9505471671976667E-2</v>
      </c>
      <c r="E211">
        <f t="shared" si="18"/>
        <v>2.9078562354513407E-2</v>
      </c>
      <c r="F211">
        <f t="shared" si="16"/>
        <v>5.001527275065528</v>
      </c>
      <c r="G211">
        <f t="shared" si="16"/>
        <v>12.7791855081985</v>
      </c>
      <c r="H211">
        <f t="shared" si="19"/>
        <v>0</v>
      </c>
    </row>
    <row r="212" spans="1:8" x14ac:dyDescent="0.25">
      <c r="A212" s="1">
        <v>43901</v>
      </c>
      <c r="B212">
        <v>153.74</v>
      </c>
      <c r="C212">
        <v>347477</v>
      </c>
      <c r="D212">
        <f t="shared" si="17"/>
        <v>3.4311087190527605E-2</v>
      </c>
      <c r="E212">
        <f t="shared" si="18"/>
        <v>3.373558885545775E-2</v>
      </c>
      <c r="F212">
        <f t="shared" si="16"/>
        <v>5.0352628639209858</v>
      </c>
      <c r="G212">
        <f t="shared" si="16"/>
        <v>12.758453754746165</v>
      </c>
      <c r="H212">
        <f t="shared" si="19"/>
        <v>0</v>
      </c>
    </row>
    <row r="213" spans="1:8" x14ac:dyDescent="0.25">
      <c r="A213" s="1">
        <v>43932</v>
      </c>
      <c r="B213">
        <v>151.49</v>
      </c>
      <c r="C213">
        <v>329791</v>
      </c>
      <c r="D213">
        <f t="shared" si="17"/>
        <v>-1.4635098217770261E-2</v>
      </c>
      <c r="E213">
        <f t="shared" si="18"/>
        <v>-1.4743247750753745E-2</v>
      </c>
      <c r="F213">
        <f t="shared" si="16"/>
        <v>5.0205196161702323</v>
      </c>
      <c r="G213">
        <f t="shared" si="16"/>
        <v>12.706214399469054</v>
      </c>
      <c r="H213">
        <f t="shared" si="19"/>
        <v>0</v>
      </c>
    </row>
    <row r="214" spans="1:8" x14ac:dyDescent="0.25">
      <c r="A214" s="1">
        <v>43962</v>
      </c>
      <c r="B214">
        <v>157.29</v>
      </c>
      <c r="C214">
        <v>432931</v>
      </c>
      <c r="D214">
        <f t="shared" si="17"/>
        <v>3.8286355535018697E-2</v>
      </c>
      <c r="E214">
        <f t="shared" si="18"/>
        <v>3.7571619082318861E-2</v>
      </c>
      <c r="F214">
        <f t="shared" si="16"/>
        <v>5.0580912352525509</v>
      </c>
      <c r="G214">
        <f t="shared" si="16"/>
        <v>12.978333640937803</v>
      </c>
      <c r="H214">
        <f t="shared" si="19"/>
        <v>0</v>
      </c>
    </row>
    <row r="215" spans="1:8" x14ac:dyDescent="0.25">
      <c r="A215" s="1">
        <v>43993</v>
      </c>
      <c r="B215">
        <v>157.83000000000001</v>
      </c>
      <c r="C215">
        <v>345439</v>
      </c>
      <c r="D215">
        <f t="shared" si="17"/>
        <v>3.433148960518917E-3</v>
      </c>
      <c r="E215">
        <f t="shared" si="18"/>
        <v>3.4272691582744844E-3</v>
      </c>
      <c r="F215">
        <f t="shared" si="16"/>
        <v>5.0615185044108255</v>
      </c>
      <c r="G215">
        <f t="shared" si="16"/>
        <v>12.752571350885713</v>
      </c>
      <c r="H215">
        <f t="shared" si="19"/>
        <v>0</v>
      </c>
    </row>
    <row r="216" spans="1:8" x14ac:dyDescent="0.25">
      <c r="A216" s="1">
        <v>44085</v>
      </c>
      <c r="B216">
        <v>179.34</v>
      </c>
      <c r="C216">
        <v>1392957</v>
      </c>
      <c r="D216">
        <f t="shared" si="17"/>
        <v>0.1362858772096559</v>
      </c>
      <c r="E216">
        <f t="shared" si="18"/>
        <v>0.12776494111307579</v>
      </c>
      <c r="F216">
        <f t="shared" si="16"/>
        <v>5.1892834455239019</v>
      </c>
      <c r="G216">
        <f t="shared" si="16"/>
        <v>14.146939383656639</v>
      </c>
      <c r="H216" t="str">
        <f t="shared" si="19"/>
        <v>Выброс</v>
      </c>
    </row>
    <row r="217" spans="1:8" x14ac:dyDescent="0.25">
      <c r="A217" s="1">
        <v>44115</v>
      </c>
      <c r="B217">
        <v>188.69</v>
      </c>
      <c r="C217">
        <v>982820</v>
      </c>
      <c r="D217">
        <f t="shared" si="17"/>
        <v>5.2135608341697302E-2</v>
      </c>
      <c r="E217">
        <f t="shared" si="18"/>
        <v>5.0822011275721085E-2</v>
      </c>
      <c r="F217">
        <f t="shared" si="16"/>
        <v>5.2401054567996228</v>
      </c>
      <c r="G217">
        <f t="shared" si="16"/>
        <v>13.798181269442452</v>
      </c>
      <c r="H217">
        <f t="shared" si="19"/>
        <v>0</v>
      </c>
    </row>
    <row r="218" spans="1:8" x14ac:dyDescent="0.25">
      <c r="A218" s="1">
        <v>44146</v>
      </c>
      <c r="B218">
        <v>182.23</v>
      </c>
      <c r="C218">
        <v>678589</v>
      </c>
      <c r="D218">
        <f t="shared" si="17"/>
        <v>-3.4236048545232961E-2</v>
      </c>
      <c r="E218">
        <f t="shared" si="18"/>
        <v>-3.4835831301658911E-2</v>
      </c>
      <c r="F218">
        <f t="shared" si="16"/>
        <v>5.205269625497964</v>
      </c>
      <c r="G218">
        <f t="shared" si="16"/>
        <v>13.427770921357089</v>
      </c>
      <c r="H218">
        <f t="shared" si="19"/>
        <v>0</v>
      </c>
    </row>
    <row r="219" spans="1:8" x14ac:dyDescent="0.25">
      <c r="A219" s="1">
        <v>44176</v>
      </c>
      <c r="B219">
        <v>176.63</v>
      </c>
      <c r="C219">
        <v>534297</v>
      </c>
      <c r="D219">
        <f t="shared" si="17"/>
        <v>-3.0730395653844014E-2</v>
      </c>
      <c r="E219">
        <f t="shared" si="18"/>
        <v>-3.1212476330611697E-2</v>
      </c>
      <c r="F219">
        <f t="shared" si="16"/>
        <v>5.1740571491673517</v>
      </c>
      <c r="G219">
        <f t="shared" si="16"/>
        <v>13.188707143106967</v>
      </c>
      <c r="H219">
        <f t="shared" si="19"/>
        <v>0</v>
      </c>
    </row>
    <row r="220" spans="1:8" x14ac:dyDescent="0.25">
      <c r="A220" t="s">
        <v>180</v>
      </c>
      <c r="B220">
        <v>187.04</v>
      </c>
      <c r="C220">
        <v>533611</v>
      </c>
      <c r="D220">
        <f t="shared" si="17"/>
        <v>5.8936760459718039E-2</v>
      </c>
      <c r="E220">
        <f t="shared" si="18"/>
        <v>5.7265348556406089E-2</v>
      </c>
      <c r="F220">
        <f t="shared" si="16"/>
        <v>5.2313224977237587</v>
      </c>
      <c r="G220">
        <f t="shared" si="16"/>
        <v>13.187422388063725</v>
      </c>
      <c r="H220">
        <f t="shared" si="19"/>
        <v>0</v>
      </c>
    </row>
    <row r="221" spans="1:8" x14ac:dyDescent="0.25">
      <c r="A221" t="s">
        <v>181</v>
      </c>
      <c r="B221">
        <v>202.4</v>
      </c>
      <c r="C221">
        <v>839077</v>
      </c>
      <c r="D221">
        <f t="shared" si="17"/>
        <v>8.2121471343028302E-2</v>
      </c>
      <c r="E221">
        <f t="shared" si="18"/>
        <v>7.8923439689552233E-2</v>
      </c>
      <c r="F221">
        <f t="shared" si="16"/>
        <v>5.3102459374133106</v>
      </c>
      <c r="G221">
        <f t="shared" si="16"/>
        <v>13.640057757161909</v>
      </c>
      <c r="H221" t="str">
        <f t="shared" si="19"/>
        <v>Выброс</v>
      </c>
    </row>
    <row r="222" spans="1:8" x14ac:dyDescent="0.25">
      <c r="A222" t="s">
        <v>182</v>
      </c>
      <c r="B222">
        <v>210.08</v>
      </c>
      <c r="C222">
        <v>722605</v>
      </c>
      <c r="D222">
        <f t="shared" si="17"/>
        <v>3.7944664031620584E-2</v>
      </c>
      <c r="E222">
        <f t="shared" si="18"/>
        <v>3.7242473141175583E-2</v>
      </c>
      <c r="F222">
        <f t="shared" si="16"/>
        <v>5.3474884105544858</v>
      </c>
      <c r="G222">
        <f t="shared" si="16"/>
        <v>13.490618017129252</v>
      </c>
      <c r="H222">
        <f t="shared" si="19"/>
        <v>0</v>
      </c>
    </row>
    <row r="223" spans="1:8" x14ac:dyDescent="0.25">
      <c r="A223" t="s">
        <v>183</v>
      </c>
      <c r="B223">
        <v>203.32</v>
      </c>
      <c r="C223">
        <v>1025965</v>
      </c>
      <c r="D223">
        <f t="shared" si="17"/>
        <v>-3.2178217821782269E-2</v>
      </c>
      <c r="E223">
        <f t="shared" si="18"/>
        <v>-3.2707317975784446E-2</v>
      </c>
      <c r="F223">
        <f t="shared" si="16"/>
        <v>5.314781092578702</v>
      </c>
      <c r="G223">
        <f t="shared" si="16"/>
        <v>13.84114419107056</v>
      </c>
      <c r="H223">
        <f t="shared" si="19"/>
        <v>0</v>
      </c>
    </row>
    <row r="224" spans="1:8" x14ac:dyDescent="0.25">
      <c r="A224" t="s">
        <v>184</v>
      </c>
      <c r="B224">
        <v>205.57</v>
      </c>
      <c r="C224">
        <v>617800</v>
      </c>
      <c r="D224">
        <f t="shared" si="17"/>
        <v>1.1066299429470785E-2</v>
      </c>
      <c r="E224">
        <f t="shared" si="18"/>
        <v>1.1005515958879856E-2</v>
      </c>
      <c r="F224">
        <f t="shared" si="16"/>
        <v>5.325786608537582</v>
      </c>
      <c r="G224">
        <f t="shared" si="16"/>
        <v>13.333920059466619</v>
      </c>
      <c r="H224">
        <f t="shared" si="19"/>
        <v>0</v>
      </c>
    </row>
    <row r="225" spans="1:8" x14ac:dyDescent="0.25">
      <c r="A225" t="s">
        <v>185</v>
      </c>
      <c r="B225">
        <v>199.65</v>
      </c>
      <c r="C225">
        <v>451017</v>
      </c>
      <c r="D225">
        <f t="shared" si="17"/>
        <v>-2.8797976358417996E-2</v>
      </c>
      <c r="E225">
        <f t="shared" si="18"/>
        <v>-2.922077502835118E-2</v>
      </c>
      <c r="F225">
        <f t="shared" si="16"/>
        <v>5.2965658335092307</v>
      </c>
      <c r="G225">
        <f t="shared" si="16"/>
        <v>13.019260311787718</v>
      </c>
      <c r="H225">
        <f t="shared" si="19"/>
        <v>0</v>
      </c>
    </row>
    <row r="226" spans="1:8" x14ac:dyDescent="0.25">
      <c r="A226" t="s">
        <v>186</v>
      </c>
      <c r="B226">
        <v>211.29</v>
      </c>
      <c r="C226">
        <v>535551</v>
      </c>
      <c r="D226">
        <f t="shared" si="17"/>
        <v>5.8302028549962366E-2</v>
      </c>
      <c r="E226">
        <f t="shared" si="18"/>
        <v>5.6665763916198375E-2</v>
      </c>
      <c r="F226">
        <f t="shared" si="16"/>
        <v>5.3532315974254283</v>
      </c>
      <c r="G226">
        <f t="shared" si="16"/>
        <v>13.191051402430318</v>
      </c>
      <c r="H226">
        <f t="shared" si="19"/>
        <v>0</v>
      </c>
    </row>
    <row r="227" spans="1:8" x14ac:dyDescent="0.25">
      <c r="A227" t="s">
        <v>187</v>
      </c>
      <c r="B227">
        <v>218.46</v>
      </c>
      <c r="C227">
        <v>577873</v>
      </c>
      <c r="D227">
        <f t="shared" si="17"/>
        <v>3.3934402953287028E-2</v>
      </c>
      <c r="E227">
        <f t="shared" si="18"/>
        <v>3.3371333989968541E-2</v>
      </c>
      <c r="F227">
        <f t="shared" si="16"/>
        <v>5.3866029314153971</v>
      </c>
      <c r="G227">
        <f t="shared" si="16"/>
        <v>13.267109400328449</v>
      </c>
      <c r="H227">
        <f t="shared" si="19"/>
        <v>0</v>
      </c>
    </row>
    <row r="228" spans="1:8" x14ac:dyDescent="0.25">
      <c r="A228" t="s">
        <v>188</v>
      </c>
      <c r="B228">
        <v>217.56</v>
      </c>
      <c r="C228">
        <v>343516</v>
      </c>
      <c r="D228">
        <f t="shared" si="17"/>
        <v>-4.1197473221642666E-3</v>
      </c>
      <c r="E228">
        <f t="shared" si="18"/>
        <v>-4.1282568606370871E-3</v>
      </c>
      <c r="F228">
        <f t="shared" si="16"/>
        <v>5.3824746745547598</v>
      </c>
      <c r="G228">
        <f t="shared" si="16"/>
        <v>12.746988968890181</v>
      </c>
      <c r="H228">
        <f t="shared" si="19"/>
        <v>0</v>
      </c>
    </row>
    <row r="229" spans="1:8" x14ac:dyDescent="0.25">
      <c r="A229" t="s">
        <v>189</v>
      </c>
      <c r="B229">
        <v>216.57</v>
      </c>
      <c r="C229">
        <v>236434</v>
      </c>
      <c r="D229">
        <f t="shared" si="17"/>
        <v>-4.5504688361831637E-3</v>
      </c>
      <c r="E229">
        <f t="shared" si="18"/>
        <v>-4.5608537355806902E-3</v>
      </c>
      <c r="F229">
        <f t="shared" si="16"/>
        <v>5.3779138208191792</v>
      </c>
      <c r="G229">
        <f t="shared" si="16"/>
        <v>12.37342437819947</v>
      </c>
      <c r="H229">
        <f t="shared" si="19"/>
        <v>0</v>
      </c>
    </row>
    <row r="230" spans="1:8" x14ac:dyDescent="0.25">
      <c r="A230" t="s">
        <v>190</v>
      </c>
      <c r="B230">
        <v>210.98</v>
      </c>
      <c r="C230">
        <v>336850</v>
      </c>
      <c r="D230">
        <f t="shared" si="17"/>
        <v>-2.581151590709703E-2</v>
      </c>
      <c r="E230">
        <f t="shared" si="18"/>
        <v>-2.615047856551669E-2</v>
      </c>
      <c r="F230">
        <f t="shared" si="16"/>
        <v>5.3517633422536628</v>
      </c>
      <c r="G230">
        <f t="shared" si="16"/>
        <v>12.727393006388805</v>
      </c>
      <c r="H230">
        <f t="shared" si="19"/>
        <v>0</v>
      </c>
    </row>
    <row r="231" spans="1:8" x14ac:dyDescent="0.25">
      <c r="A231" s="1">
        <v>43842</v>
      </c>
      <c r="B231">
        <v>213.09</v>
      </c>
      <c r="C231">
        <v>412546</v>
      </c>
      <c r="D231">
        <f t="shared" si="17"/>
        <v>1.0000947957152402E-2</v>
      </c>
      <c r="E231">
        <f t="shared" si="18"/>
        <v>9.951269424165585E-3</v>
      </c>
      <c r="F231">
        <f t="shared" si="16"/>
        <v>5.3617146116778285</v>
      </c>
      <c r="G231">
        <f t="shared" si="16"/>
        <v>12.930102993691035</v>
      </c>
      <c r="H231">
        <f t="shared" si="19"/>
        <v>0</v>
      </c>
    </row>
    <row r="232" spans="1:8" x14ac:dyDescent="0.25">
      <c r="A232" s="1">
        <v>43873</v>
      </c>
      <c r="B232">
        <v>223.8</v>
      </c>
      <c r="C232">
        <v>743943</v>
      </c>
      <c r="D232">
        <f t="shared" si="17"/>
        <v>5.026045332957909E-2</v>
      </c>
      <c r="E232">
        <f t="shared" si="18"/>
        <v>4.9038184199996691E-2</v>
      </c>
      <c r="F232">
        <f t="shared" si="16"/>
        <v>5.4107527958778245</v>
      </c>
      <c r="G232">
        <f t="shared" si="16"/>
        <v>13.519719697977084</v>
      </c>
      <c r="H232">
        <f t="shared" si="19"/>
        <v>0</v>
      </c>
    </row>
    <row r="233" spans="1:8" x14ac:dyDescent="0.25">
      <c r="A233" s="1">
        <v>43902</v>
      </c>
      <c r="B233">
        <v>237.2</v>
      </c>
      <c r="C233">
        <v>1380549</v>
      </c>
      <c r="D233">
        <f t="shared" si="17"/>
        <v>5.9874888293118753E-2</v>
      </c>
      <c r="E233">
        <f t="shared" si="18"/>
        <v>5.81508712457455E-2</v>
      </c>
      <c r="F233">
        <f t="shared" si="16"/>
        <v>5.4689036671235707</v>
      </c>
      <c r="G233">
        <f t="shared" si="16"/>
        <v>14.137991804108527</v>
      </c>
      <c r="H233">
        <f t="shared" ref="H233:H264" si="20">IF(AND(E233&gt;=$M$5,E233&lt;=$M$6),0,"Выброс")</f>
        <v>0</v>
      </c>
    </row>
    <row r="234" spans="1:8" x14ac:dyDescent="0.25">
      <c r="A234" s="1">
        <v>43933</v>
      </c>
      <c r="B234">
        <v>232.58</v>
      </c>
      <c r="C234">
        <v>820506</v>
      </c>
      <c r="D234">
        <f t="shared" si="17"/>
        <v>-1.9477234401348974E-2</v>
      </c>
      <c r="E234">
        <f t="shared" si="18"/>
        <v>-1.9669415258673124E-2</v>
      </c>
      <c r="F234">
        <f t="shared" si="16"/>
        <v>5.4492342518648975</v>
      </c>
      <c r="G234">
        <f t="shared" si="16"/>
        <v>13.617676502099805</v>
      </c>
      <c r="H234">
        <f t="shared" si="20"/>
        <v>0</v>
      </c>
    </row>
    <row r="235" spans="1:8" x14ac:dyDescent="0.25">
      <c r="A235" s="1">
        <v>44024</v>
      </c>
      <c r="B235">
        <v>237.99</v>
      </c>
      <c r="C235">
        <v>765350</v>
      </c>
      <c r="D235">
        <f t="shared" si="17"/>
        <v>2.3260813483532532E-2</v>
      </c>
      <c r="E235">
        <f t="shared" si="18"/>
        <v>2.2994404117124147E-2</v>
      </c>
      <c r="F235">
        <f t="shared" si="16"/>
        <v>5.472228655982021</v>
      </c>
      <c r="G235">
        <f t="shared" si="16"/>
        <v>13.548088524519853</v>
      </c>
      <c r="H235">
        <f t="shared" si="20"/>
        <v>0</v>
      </c>
    </row>
    <row r="236" spans="1:8" x14ac:dyDescent="0.25">
      <c r="A236" s="1">
        <v>44055</v>
      </c>
      <c r="B236">
        <v>236.47</v>
      </c>
      <c r="C236">
        <v>457962</v>
      </c>
      <c r="D236">
        <f t="shared" si="17"/>
        <v>-6.3868229757553267E-3</v>
      </c>
      <c r="E236">
        <f t="shared" si="18"/>
        <v>-6.4073059904536742E-3</v>
      </c>
      <c r="F236">
        <f t="shared" si="16"/>
        <v>5.4658213499915673</v>
      </c>
      <c r="G236">
        <f t="shared" si="16"/>
        <v>13.034541490221853</v>
      </c>
      <c r="H236">
        <f t="shared" si="20"/>
        <v>0</v>
      </c>
    </row>
    <row r="237" spans="1:8" x14ac:dyDescent="0.25">
      <c r="A237" s="1">
        <v>44086</v>
      </c>
      <c r="B237">
        <v>231.96</v>
      </c>
      <c r="C237">
        <v>533279</v>
      </c>
      <c r="D237">
        <f t="shared" si="17"/>
        <v>-1.9072186746733163E-2</v>
      </c>
      <c r="E237">
        <f t="shared" si="18"/>
        <v>-1.9256406983327746E-2</v>
      </c>
      <c r="F237">
        <f t="shared" si="16"/>
        <v>5.4465649430082399</v>
      </c>
      <c r="G237">
        <f t="shared" si="16"/>
        <v>13.18680001835229</v>
      </c>
      <c r="H237">
        <f t="shared" si="20"/>
        <v>0</v>
      </c>
    </row>
    <row r="238" spans="1:8" x14ac:dyDescent="0.25">
      <c r="A238" s="1">
        <v>44116</v>
      </c>
      <c r="B238">
        <v>234.43</v>
      </c>
      <c r="C238">
        <v>435904</v>
      </c>
      <c r="D238">
        <f t="shared" si="17"/>
        <v>1.0648387653043623E-2</v>
      </c>
      <c r="E238">
        <f t="shared" si="18"/>
        <v>1.0592092853186711E-2</v>
      </c>
      <c r="F238">
        <f t="shared" si="16"/>
        <v>5.4571570358614263</v>
      </c>
      <c r="G238">
        <f t="shared" si="16"/>
        <v>12.985177314600991</v>
      </c>
      <c r="H238">
        <f t="shared" si="20"/>
        <v>0</v>
      </c>
    </row>
    <row r="239" spans="1:8" x14ac:dyDescent="0.25">
      <c r="A239" s="1">
        <v>44147</v>
      </c>
      <c r="B239">
        <v>230.32</v>
      </c>
      <c r="C239">
        <v>501656</v>
      </c>
      <c r="D239">
        <f t="shared" si="17"/>
        <v>-1.7531885850787073E-2</v>
      </c>
      <c r="E239">
        <f t="shared" si="18"/>
        <v>-1.7687389557506098E-2</v>
      </c>
      <c r="F239">
        <f t="shared" si="16"/>
        <v>5.4394696463039205</v>
      </c>
      <c r="G239">
        <f t="shared" si="16"/>
        <v>13.125669904812483</v>
      </c>
      <c r="H239">
        <f t="shared" si="20"/>
        <v>0</v>
      </c>
    </row>
    <row r="240" spans="1:8" x14ac:dyDescent="0.25">
      <c r="A240" t="s">
        <v>191</v>
      </c>
      <c r="B240">
        <v>228.8</v>
      </c>
      <c r="C240">
        <v>416300</v>
      </c>
      <c r="D240">
        <f t="shared" si="17"/>
        <v>-6.5995137200416023E-3</v>
      </c>
      <c r="E240">
        <f t="shared" si="18"/>
        <v>-6.621386798277556E-3</v>
      </c>
      <c r="F240">
        <f t="shared" si="16"/>
        <v>5.4328482595056427</v>
      </c>
      <c r="G240">
        <f t="shared" si="16"/>
        <v>12.939161433183067</v>
      </c>
      <c r="H240">
        <f t="shared" si="20"/>
        <v>0</v>
      </c>
    </row>
    <row r="241" spans="1:8" x14ac:dyDescent="0.25">
      <c r="A241" t="s">
        <v>192</v>
      </c>
      <c r="B241">
        <v>229.4</v>
      </c>
      <c r="C241">
        <v>469853</v>
      </c>
      <c r="D241">
        <f t="shared" si="17"/>
        <v>2.6223776223775973E-3</v>
      </c>
      <c r="E241">
        <f t="shared" si="18"/>
        <v>2.6189451896273517E-3</v>
      </c>
      <c r="F241">
        <f t="shared" si="16"/>
        <v>5.4354672046952706</v>
      </c>
      <c r="G241">
        <f t="shared" si="16"/>
        <v>13.060175158807322</v>
      </c>
      <c r="H241">
        <f t="shared" si="20"/>
        <v>0</v>
      </c>
    </row>
    <row r="242" spans="1:8" x14ac:dyDescent="0.25">
      <c r="A242" t="s">
        <v>193</v>
      </c>
      <c r="B242">
        <v>225.9</v>
      </c>
      <c r="C242">
        <v>525845</v>
      </c>
      <c r="D242">
        <f t="shared" si="17"/>
        <v>-1.5257192676547515E-2</v>
      </c>
      <c r="E242">
        <f t="shared" si="18"/>
        <v>-1.5374781221312674E-2</v>
      </c>
      <c r="F242">
        <f t="shared" si="16"/>
        <v>5.4200924234739576</v>
      </c>
      <c r="G242">
        <f t="shared" si="16"/>
        <v>13.172761771488021</v>
      </c>
      <c r="H242">
        <f t="shared" si="20"/>
        <v>0</v>
      </c>
    </row>
    <row r="243" spans="1:8" x14ac:dyDescent="0.25">
      <c r="A243" t="s">
        <v>194</v>
      </c>
      <c r="B243">
        <v>221.2</v>
      </c>
      <c r="C243">
        <v>504032</v>
      </c>
      <c r="D243">
        <f t="shared" si="17"/>
        <v>-2.0805666223992991E-2</v>
      </c>
      <c r="E243">
        <f t="shared" si="18"/>
        <v>-2.1025153825777982E-2</v>
      </c>
      <c r="F243">
        <f t="shared" si="16"/>
        <v>5.3990672696481798</v>
      </c>
      <c r="G243">
        <f t="shared" si="16"/>
        <v>13.130395037101461</v>
      </c>
      <c r="H243">
        <f t="shared" si="20"/>
        <v>0</v>
      </c>
    </row>
    <row r="244" spans="1:8" x14ac:dyDescent="0.25">
      <c r="A244" t="s">
        <v>195</v>
      </c>
      <c r="B244">
        <v>220.19</v>
      </c>
      <c r="C244">
        <v>454797</v>
      </c>
      <c r="D244">
        <f t="shared" si="17"/>
        <v>-4.5660036166364874E-3</v>
      </c>
      <c r="E244">
        <f t="shared" si="18"/>
        <v>-4.5764596514855814E-3</v>
      </c>
      <c r="F244">
        <f t="shared" si="16"/>
        <v>5.3944908099966939</v>
      </c>
      <c r="G244">
        <f t="shared" si="16"/>
        <v>13.027606444530694</v>
      </c>
      <c r="H244">
        <f t="shared" si="20"/>
        <v>0</v>
      </c>
    </row>
    <row r="245" spans="1:8" x14ac:dyDescent="0.25">
      <c r="A245" t="s">
        <v>196</v>
      </c>
      <c r="B245">
        <v>219.25</v>
      </c>
      <c r="C245">
        <v>459189</v>
      </c>
      <c r="D245">
        <f t="shared" si="17"/>
        <v>-4.2690403742222521E-3</v>
      </c>
      <c r="E245">
        <f t="shared" si="18"/>
        <v>-4.2781787444017109E-3</v>
      </c>
      <c r="F245">
        <f t="shared" si="16"/>
        <v>5.3902126312522922</v>
      </c>
      <c r="G245">
        <f t="shared" si="16"/>
        <v>13.037217168996742</v>
      </c>
      <c r="H245">
        <f t="shared" si="20"/>
        <v>0</v>
      </c>
    </row>
    <row r="246" spans="1:8" x14ac:dyDescent="0.25">
      <c r="A246" t="s">
        <v>197</v>
      </c>
      <c r="B246">
        <v>218.82</v>
      </c>
      <c r="C246">
        <v>291092</v>
      </c>
      <c r="D246">
        <f t="shared" si="17"/>
        <v>-1.9612314709236342E-3</v>
      </c>
      <c r="E246">
        <f t="shared" si="18"/>
        <v>-1.9631572036486033E-3</v>
      </c>
      <c r="F246">
        <f t="shared" si="16"/>
        <v>5.388249474048644</v>
      </c>
      <c r="G246">
        <f t="shared" si="16"/>
        <v>12.581394647391118</v>
      </c>
      <c r="H246">
        <f t="shared" si="20"/>
        <v>0</v>
      </c>
    </row>
    <row r="247" spans="1:8" x14ac:dyDescent="0.25">
      <c r="A247" t="s">
        <v>198</v>
      </c>
      <c r="B247">
        <v>219.57</v>
      </c>
      <c r="C247">
        <v>351640</v>
      </c>
      <c r="D247">
        <f t="shared" si="17"/>
        <v>3.4274746366876885E-3</v>
      </c>
      <c r="E247">
        <f t="shared" si="18"/>
        <v>3.4216142326016961E-3</v>
      </c>
      <c r="F247">
        <f t="shared" si="16"/>
        <v>5.3916710882812451</v>
      </c>
      <c r="G247">
        <f t="shared" si="16"/>
        <v>12.770363203965115</v>
      </c>
      <c r="H247">
        <f t="shared" si="20"/>
        <v>0</v>
      </c>
    </row>
    <row r="248" spans="1:8" x14ac:dyDescent="0.25">
      <c r="A248" t="s">
        <v>199</v>
      </c>
      <c r="B248">
        <v>217.11</v>
      </c>
      <c r="C248">
        <v>203276</v>
      </c>
      <c r="D248">
        <f t="shared" si="17"/>
        <v>-1.1203716354693171E-2</v>
      </c>
      <c r="E248">
        <f t="shared" si="18"/>
        <v>-1.1266950735099356E-2</v>
      </c>
      <c r="F248">
        <f t="shared" si="16"/>
        <v>5.3804041375461464</v>
      </c>
      <c r="G248">
        <f t="shared" si="16"/>
        <v>12.22231994050804</v>
      </c>
      <c r="H248">
        <f t="shared" si="20"/>
        <v>0</v>
      </c>
    </row>
    <row r="249" spans="1:8" x14ac:dyDescent="0.25">
      <c r="A249" t="s">
        <v>200</v>
      </c>
      <c r="B249">
        <v>216.03</v>
      </c>
      <c r="C249">
        <v>187347</v>
      </c>
      <c r="D249">
        <f t="shared" si="17"/>
        <v>-4.9744369213763177E-3</v>
      </c>
      <c r="E249">
        <f t="shared" si="18"/>
        <v>-4.9868506172609578E-3</v>
      </c>
      <c r="F249">
        <f t="shared" si="16"/>
        <v>5.3754172869288848</v>
      </c>
      <c r="G249">
        <f t="shared" si="16"/>
        <v>12.140717791283379</v>
      </c>
      <c r="H249">
        <f t="shared" si="20"/>
        <v>0</v>
      </c>
    </row>
    <row r="250" spans="1:8" x14ac:dyDescent="0.25">
      <c r="A250" t="s">
        <v>201</v>
      </c>
      <c r="B250">
        <v>216.18</v>
      </c>
      <c r="C250">
        <v>364059</v>
      </c>
      <c r="D250">
        <f t="shared" si="17"/>
        <v>6.9434800722124553E-4</v>
      </c>
      <c r="E250">
        <f t="shared" si="18"/>
        <v>6.9410705917174965E-4</v>
      </c>
      <c r="F250">
        <f t="shared" si="16"/>
        <v>5.3761113939880572</v>
      </c>
      <c r="G250">
        <f t="shared" si="16"/>
        <v>12.805071221396139</v>
      </c>
      <c r="H250">
        <f t="shared" si="20"/>
        <v>0</v>
      </c>
    </row>
    <row r="251" spans="1:8" x14ac:dyDescent="0.25">
      <c r="A251" t="s">
        <v>202</v>
      </c>
      <c r="B251">
        <v>216.63</v>
      </c>
      <c r="C251">
        <v>237222</v>
      </c>
      <c r="D251">
        <f t="shared" si="17"/>
        <v>2.0815986677768E-3</v>
      </c>
      <c r="E251">
        <f t="shared" si="18"/>
        <v>2.0794351431431546E-3</v>
      </c>
      <c r="F251">
        <f t="shared" si="16"/>
        <v>5.3781908291312002</v>
      </c>
      <c r="G251">
        <f t="shared" si="16"/>
        <v>12.376751690540054</v>
      </c>
      <c r="H251">
        <f t="shared" si="20"/>
        <v>0</v>
      </c>
    </row>
    <row r="252" spans="1:8" x14ac:dyDescent="0.25">
      <c r="A252" t="s">
        <v>274</v>
      </c>
      <c r="B252">
        <v>214.07</v>
      </c>
      <c r="C252">
        <v>263248</v>
      </c>
      <c r="D252">
        <f t="shared" si="17"/>
        <v>-1.1817384480450549E-2</v>
      </c>
      <c r="E252">
        <f t="shared" si="18"/>
        <v>-1.1887764792068893E-2</v>
      </c>
      <c r="F252">
        <f t="shared" si="16"/>
        <v>5.3663030643391307</v>
      </c>
      <c r="G252">
        <f t="shared" si="16"/>
        <v>12.480851832626431</v>
      </c>
      <c r="H252">
        <f t="shared" si="20"/>
        <v>0</v>
      </c>
    </row>
    <row r="253" spans="1:8" x14ac:dyDescent="0.25">
      <c r="A253" s="1">
        <v>44287</v>
      </c>
      <c r="B253">
        <v>202.62</v>
      </c>
      <c r="C253">
        <v>575816</v>
      </c>
      <c r="D253">
        <f t="shared" si="17"/>
        <v>-5.3487177091605498E-2</v>
      </c>
      <c r="E253">
        <f t="shared" si="18"/>
        <v>-5.4970760713599763E-2</v>
      </c>
      <c r="F253">
        <f t="shared" si="16"/>
        <v>5.3113323036255311</v>
      </c>
      <c r="G253">
        <f t="shared" si="16"/>
        <v>13.263543444200339</v>
      </c>
      <c r="H253">
        <f t="shared" si="20"/>
        <v>0</v>
      </c>
    </row>
    <row r="254" spans="1:8" x14ac:dyDescent="0.25">
      <c r="A254" s="1">
        <v>44317</v>
      </c>
      <c r="B254">
        <v>211.59</v>
      </c>
      <c r="C254">
        <v>502666</v>
      </c>
      <c r="D254">
        <f t="shared" si="17"/>
        <v>4.4270062185371627E-2</v>
      </c>
      <c r="E254">
        <f t="shared" si="18"/>
        <v>4.3318136262666118E-2</v>
      </c>
      <c r="F254">
        <f t="shared" si="16"/>
        <v>5.3546504398881973</v>
      </c>
      <c r="G254">
        <f t="shared" si="16"/>
        <v>13.127681212621102</v>
      </c>
      <c r="H254">
        <f t="shared" si="20"/>
        <v>0</v>
      </c>
    </row>
    <row r="255" spans="1:8" x14ac:dyDescent="0.25">
      <c r="A255" s="1">
        <v>44348</v>
      </c>
      <c r="B255">
        <v>211</v>
      </c>
      <c r="C255">
        <v>416423</v>
      </c>
      <c r="D255">
        <f t="shared" si="17"/>
        <v>-2.7884115506404054E-3</v>
      </c>
      <c r="E255">
        <f t="shared" si="18"/>
        <v>-2.7923064121309973E-3</v>
      </c>
      <c r="F255">
        <f t="shared" si="16"/>
        <v>5.3518581334760666</v>
      </c>
      <c r="G255">
        <f t="shared" si="16"/>
        <v>12.93945684954816</v>
      </c>
      <c r="H255">
        <f t="shared" si="20"/>
        <v>0</v>
      </c>
    </row>
    <row r="256" spans="1:8" x14ac:dyDescent="0.25">
      <c r="A256" s="1">
        <v>44378</v>
      </c>
      <c r="B256">
        <v>212.81</v>
      </c>
      <c r="C256">
        <v>484243</v>
      </c>
      <c r="D256">
        <f t="shared" si="17"/>
        <v>8.578199052132713E-3</v>
      </c>
      <c r="E256">
        <f t="shared" si="18"/>
        <v>8.5416153685138243E-3</v>
      </c>
      <c r="F256">
        <f t="shared" si="16"/>
        <v>5.3603997488445803</v>
      </c>
      <c r="G256">
        <f t="shared" si="16"/>
        <v>13.090342125821449</v>
      </c>
      <c r="H256">
        <f t="shared" si="20"/>
        <v>0</v>
      </c>
    </row>
    <row r="257" spans="1:8" x14ac:dyDescent="0.25">
      <c r="A257" s="1">
        <v>44409</v>
      </c>
      <c r="B257">
        <v>209.86</v>
      </c>
      <c r="C257">
        <v>437171</v>
      </c>
      <c r="D257">
        <f t="shared" si="17"/>
        <v>-1.3862130538978378E-2</v>
      </c>
      <c r="E257">
        <f t="shared" si="18"/>
        <v>-1.3959107114815222E-2</v>
      </c>
      <c r="F257">
        <f t="shared" si="16"/>
        <v>5.3464406417297647</v>
      </c>
      <c r="G257">
        <f t="shared" si="16"/>
        <v>12.988079701885972</v>
      </c>
      <c r="H257">
        <f t="shared" si="20"/>
        <v>0</v>
      </c>
    </row>
    <row r="258" spans="1:8" x14ac:dyDescent="0.25">
      <c r="A258" s="1">
        <v>44501</v>
      </c>
      <c r="B258">
        <v>206.73</v>
      </c>
      <c r="C258">
        <v>541389</v>
      </c>
      <c r="D258">
        <f t="shared" si="17"/>
        <v>-1.4914705041456321E-2</v>
      </c>
      <c r="E258">
        <f t="shared" si="18"/>
        <v>-1.5027047692538788E-2</v>
      </c>
      <c r="F258">
        <f t="shared" si="16"/>
        <v>5.331413594037226</v>
      </c>
      <c r="G258">
        <f t="shared" si="16"/>
        <v>13.201893338261065</v>
      </c>
      <c r="H258">
        <f t="shared" si="20"/>
        <v>0</v>
      </c>
    </row>
    <row r="259" spans="1:8" x14ac:dyDescent="0.25">
      <c r="A259" s="1">
        <v>44531</v>
      </c>
      <c r="B259">
        <v>208.38</v>
      </c>
      <c r="C259">
        <v>455313</v>
      </c>
      <c r="D259">
        <f t="shared" si="17"/>
        <v>7.9814250471629943E-3</v>
      </c>
      <c r="E259">
        <f t="shared" si="18"/>
        <v>7.9497419468114571E-3</v>
      </c>
      <c r="F259">
        <f t="shared" ref="F259:G322" si="21">LN(B259)</f>
        <v>5.3393633359840376</v>
      </c>
      <c r="G259">
        <f t="shared" si="21"/>
        <v>13.028740373517936</v>
      </c>
      <c r="H259">
        <f t="shared" si="20"/>
        <v>0</v>
      </c>
    </row>
    <row r="260" spans="1:8" x14ac:dyDescent="0.25">
      <c r="A260" t="s">
        <v>6</v>
      </c>
      <c r="B260">
        <v>207.21</v>
      </c>
      <c r="C260">
        <v>286754</v>
      </c>
      <c r="D260">
        <f t="shared" ref="D260:D323" si="22">(B260-B259)/B259</f>
        <v>-5.6147422977252497E-3</v>
      </c>
      <c r="E260">
        <f t="shared" ref="E260:E323" si="23">LN(B260/B259)</f>
        <v>-5.6305642150464071E-3</v>
      </c>
      <c r="F260">
        <f t="shared" si="21"/>
        <v>5.3337327717689913</v>
      </c>
      <c r="G260">
        <f t="shared" si="21"/>
        <v>12.566379984327629</v>
      </c>
      <c r="H260">
        <f t="shared" si="20"/>
        <v>0</v>
      </c>
    </row>
    <row r="261" spans="1:8" x14ac:dyDescent="0.25">
      <c r="A261" t="s">
        <v>7</v>
      </c>
      <c r="B261">
        <v>209.94</v>
      </c>
      <c r="C261">
        <v>440834</v>
      </c>
      <c r="D261">
        <f t="shared" si="22"/>
        <v>1.317503981468071E-2</v>
      </c>
      <c r="E261">
        <f t="shared" si="23"/>
        <v>1.3089003838660273E-2</v>
      </c>
      <c r="F261">
        <f t="shared" si="21"/>
        <v>5.3468217756076513</v>
      </c>
      <c r="G261">
        <f t="shared" si="21"/>
        <v>12.996423666332673</v>
      </c>
      <c r="H261">
        <f t="shared" si="20"/>
        <v>0</v>
      </c>
    </row>
    <row r="262" spans="1:8" x14ac:dyDescent="0.25">
      <c r="A262" t="s">
        <v>8</v>
      </c>
      <c r="B262">
        <v>204.29</v>
      </c>
      <c r="C262">
        <v>363862</v>
      </c>
      <c r="D262">
        <f t="shared" si="22"/>
        <v>-2.6912451176526655E-2</v>
      </c>
      <c r="E262">
        <f t="shared" si="23"/>
        <v>-2.7281222608089566E-2</v>
      </c>
      <c r="F262">
        <f t="shared" si="21"/>
        <v>5.3195405529995616</v>
      </c>
      <c r="G262">
        <f t="shared" si="21"/>
        <v>12.804529953855267</v>
      </c>
      <c r="H262">
        <f t="shared" si="20"/>
        <v>0</v>
      </c>
    </row>
    <row r="263" spans="1:8" x14ac:dyDescent="0.25">
      <c r="A263" t="s">
        <v>9</v>
      </c>
      <c r="B263">
        <v>210.7</v>
      </c>
      <c r="C263">
        <v>433010</v>
      </c>
      <c r="D263">
        <f t="shared" si="22"/>
        <v>3.1376964119633838E-2</v>
      </c>
      <c r="E263">
        <f t="shared" si="23"/>
        <v>3.0894767810581158E-2</v>
      </c>
      <c r="F263">
        <f t="shared" si="21"/>
        <v>5.3504353208101429</v>
      </c>
      <c r="G263">
        <f t="shared" si="21"/>
        <v>12.97851610140617</v>
      </c>
      <c r="H263">
        <f t="shared" si="20"/>
        <v>0</v>
      </c>
    </row>
    <row r="264" spans="1:8" x14ac:dyDescent="0.25">
      <c r="A264" t="s">
        <v>10</v>
      </c>
      <c r="B264">
        <v>211.46</v>
      </c>
      <c r="C264">
        <v>362864</v>
      </c>
      <c r="D264">
        <f t="shared" si="22"/>
        <v>3.6070242050309414E-3</v>
      </c>
      <c r="E264">
        <f t="shared" si="23"/>
        <v>3.6005344942372703E-3</v>
      </c>
      <c r="F264">
        <f t="shared" si="21"/>
        <v>5.3540358553043808</v>
      </c>
      <c r="G264">
        <f t="shared" si="21"/>
        <v>12.801783387398643</v>
      </c>
      <c r="H264">
        <f t="shared" si="20"/>
        <v>0</v>
      </c>
    </row>
    <row r="265" spans="1:8" x14ac:dyDescent="0.25">
      <c r="A265" t="s">
        <v>11</v>
      </c>
      <c r="B265">
        <v>207.38</v>
      </c>
      <c r="C265">
        <v>385064</v>
      </c>
      <c r="D265">
        <f t="shared" si="22"/>
        <v>-1.9294429206469368E-2</v>
      </c>
      <c r="E265">
        <f t="shared" si="23"/>
        <v>-1.9482996174248458E-2</v>
      </c>
      <c r="F265">
        <f t="shared" si="21"/>
        <v>5.3345528591301319</v>
      </c>
      <c r="G265">
        <f t="shared" si="21"/>
        <v>12.861164833220853</v>
      </c>
      <c r="H265">
        <f t="shared" ref="H265:H296" si="24">IF(AND(E265&gt;=$M$5,E265&lt;=$M$6),0,"Выброс")</f>
        <v>0</v>
      </c>
    </row>
    <row r="266" spans="1:8" x14ac:dyDescent="0.25">
      <c r="A266" t="s">
        <v>12</v>
      </c>
      <c r="B266">
        <v>205.79</v>
      </c>
      <c r="C266">
        <v>381819</v>
      </c>
      <c r="D266">
        <f t="shared" si="22"/>
        <v>-7.6670845790336745E-3</v>
      </c>
      <c r="E266">
        <f t="shared" si="23"/>
        <v>-7.6966277756745699E-3</v>
      </c>
      <c r="F266">
        <f t="shared" si="21"/>
        <v>5.3268562313544576</v>
      </c>
      <c r="G266">
        <f t="shared" si="21"/>
        <v>12.852701953310072</v>
      </c>
      <c r="H266">
        <f t="shared" si="24"/>
        <v>0</v>
      </c>
    </row>
    <row r="267" spans="1:8" x14ac:dyDescent="0.25">
      <c r="A267" t="s">
        <v>13</v>
      </c>
      <c r="B267">
        <v>203.36</v>
      </c>
      <c r="C267">
        <v>361556</v>
      </c>
      <c r="D267">
        <f t="shared" si="22"/>
        <v>-1.1808153943340194E-2</v>
      </c>
      <c r="E267">
        <f t="shared" si="23"/>
        <v>-1.1878423913313525E-2</v>
      </c>
      <c r="F267">
        <f t="shared" si="21"/>
        <v>5.314977807441144</v>
      </c>
      <c r="G267">
        <f t="shared" si="21"/>
        <v>12.798172218680445</v>
      </c>
      <c r="H267">
        <f t="shared" si="24"/>
        <v>0</v>
      </c>
    </row>
    <row r="268" spans="1:8" x14ac:dyDescent="0.25">
      <c r="A268" t="s">
        <v>14</v>
      </c>
      <c r="B268">
        <v>202</v>
      </c>
      <c r="C268">
        <v>294044</v>
      </c>
      <c r="D268">
        <f t="shared" si="22"/>
        <v>-6.687647521636573E-3</v>
      </c>
      <c r="E268">
        <f t="shared" si="23"/>
        <v>-6.7101100399391831E-3</v>
      </c>
      <c r="F268">
        <f t="shared" si="21"/>
        <v>5.3082676974012051</v>
      </c>
      <c r="G268">
        <f t="shared" si="21"/>
        <v>12.591484694986844</v>
      </c>
      <c r="H268">
        <f t="shared" si="24"/>
        <v>0</v>
      </c>
    </row>
    <row r="269" spans="1:8" x14ac:dyDescent="0.25">
      <c r="A269" t="s">
        <v>15</v>
      </c>
      <c r="B269">
        <v>194.07</v>
      </c>
      <c r="C269">
        <v>644232</v>
      </c>
      <c r="D269">
        <f t="shared" si="22"/>
        <v>-3.9257425742574292E-2</v>
      </c>
      <c r="E269">
        <f t="shared" si="23"/>
        <v>-4.0048778677201045E-2</v>
      </c>
      <c r="F269">
        <f t="shared" si="21"/>
        <v>5.2682189187240036</v>
      </c>
      <c r="G269">
        <f t="shared" si="21"/>
        <v>13.375814188659804</v>
      </c>
      <c r="H269">
        <f t="shared" si="24"/>
        <v>0</v>
      </c>
    </row>
    <row r="270" spans="1:8" x14ac:dyDescent="0.25">
      <c r="A270" t="s">
        <v>16</v>
      </c>
      <c r="B270">
        <v>197.22</v>
      </c>
      <c r="C270">
        <v>368493</v>
      </c>
      <c r="D270">
        <f t="shared" si="22"/>
        <v>1.6231256763023682E-2</v>
      </c>
      <c r="E270">
        <f t="shared" si="23"/>
        <v>1.6100938180179252E-2</v>
      </c>
      <c r="F270">
        <f t="shared" si="21"/>
        <v>5.2843198569041832</v>
      </c>
      <c r="G270">
        <f t="shared" si="21"/>
        <v>12.81717699450166</v>
      </c>
      <c r="H270">
        <f t="shared" si="24"/>
        <v>0</v>
      </c>
    </row>
    <row r="271" spans="1:8" x14ac:dyDescent="0.25">
      <c r="A271" t="s">
        <v>17</v>
      </c>
      <c r="B271">
        <v>194.2</v>
      </c>
      <c r="C271">
        <v>446903</v>
      </c>
      <c r="D271">
        <f t="shared" si="22"/>
        <v>-1.5312848595477184E-2</v>
      </c>
      <c r="E271">
        <f t="shared" si="23"/>
        <v>-1.5431301046958586E-2</v>
      </c>
      <c r="F271">
        <f t="shared" si="21"/>
        <v>5.2688885558572247</v>
      </c>
      <c r="G271">
        <f t="shared" si="21"/>
        <v>13.010096847810177</v>
      </c>
      <c r="H271">
        <f t="shared" si="24"/>
        <v>0</v>
      </c>
    </row>
    <row r="272" spans="1:8" x14ac:dyDescent="0.25">
      <c r="A272" s="1">
        <v>44198</v>
      </c>
      <c r="B272">
        <v>195.68</v>
      </c>
      <c r="C272">
        <v>332544</v>
      </c>
      <c r="D272">
        <f t="shared" si="22"/>
        <v>7.6210092687951508E-3</v>
      </c>
      <c r="E272">
        <f t="shared" si="23"/>
        <v>7.5921160816377958E-3</v>
      </c>
      <c r="F272">
        <f t="shared" si="21"/>
        <v>5.2764806719388622</v>
      </c>
      <c r="G272">
        <f t="shared" si="21"/>
        <v>12.714527461150162</v>
      </c>
      <c r="H272">
        <f t="shared" si="24"/>
        <v>0</v>
      </c>
    </row>
    <row r="273" spans="1:8" x14ac:dyDescent="0.25">
      <c r="A273" s="1">
        <v>44229</v>
      </c>
      <c r="B273">
        <v>201.03</v>
      </c>
      <c r="C273">
        <v>410697</v>
      </c>
      <c r="D273">
        <f t="shared" si="22"/>
        <v>2.7340556009811907E-2</v>
      </c>
      <c r="E273">
        <f t="shared" si="23"/>
        <v>2.697347871432677E-2</v>
      </c>
      <c r="F273">
        <f t="shared" si="21"/>
        <v>5.3034541506531889</v>
      </c>
      <c r="G273">
        <f t="shared" si="21"/>
        <v>12.925610995316072</v>
      </c>
      <c r="H273">
        <f t="shared" si="24"/>
        <v>0</v>
      </c>
    </row>
    <row r="274" spans="1:8" x14ac:dyDescent="0.25">
      <c r="A274" s="1">
        <v>44257</v>
      </c>
      <c r="B274">
        <v>207.41</v>
      </c>
      <c r="C274">
        <v>534985</v>
      </c>
      <c r="D274">
        <f t="shared" si="22"/>
        <v>3.1736556732825924E-2</v>
      </c>
      <c r="E274">
        <f t="shared" si="23"/>
        <v>3.1243359987598019E-2</v>
      </c>
      <c r="F274">
        <f t="shared" si="21"/>
        <v>5.3346975106407868</v>
      </c>
      <c r="G274">
        <f t="shared" si="21"/>
        <v>13.189993988101911</v>
      </c>
      <c r="H274">
        <f t="shared" si="24"/>
        <v>0</v>
      </c>
    </row>
    <row r="275" spans="1:8" x14ac:dyDescent="0.25">
      <c r="A275" s="1">
        <v>44288</v>
      </c>
      <c r="B275">
        <v>210.65</v>
      </c>
      <c r="C275">
        <v>567266</v>
      </c>
      <c r="D275">
        <f t="shared" si="22"/>
        <v>1.562123330601229E-2</v>
      </c>
      <c r="E275">
        <f t="shared" si="23"/>
        <v>1.5500477784238508E-2</v>
      </c>
      <c r="F275">
        <f t="shared" si="21"/>
        <v>5.3501979884250259</v>
      </c>
      <c r="G275">
        <f t="shared" si="21"/>
        <v>13.248583608502562</v>
      </c>
      <c r="H275">
        <f t="shared" si="24"/>
        <v>0</v>
      </c>
    </row>
    <row r="276" spans="1:8" x14ac:dyDescent="0.25">
      <c r="A276" s="1">
        <v>44318</v>
      </c>
      <c r="B276">
        <v>207.92</v>
      </c>
      <c r="C276">
        <v>366140</v>
      </c>
      <c r="D276">
        <f t="shared" si="22"/>
        <v>-1.2959886066935761E-2</v>
      </c>
      <c r="E276">
        <f t="shared" si="23"/>
        <v>-1.3044598091790814E-2</v>
      </c>
      <c r="F276">
        <f t="shared" si="21"/>
        <v>5.3371533903332349</v>
      </c>
      <c r="G276">
        <f t="shared" si="21"/>
        <v>12.810771052905006</v>
      </c>
      <c r="H276">
        <f t="shared" si="24"/>
        <v>0</v>
      </c>
    </row>
    <row r="277" spans="1:8" x14ac:dyDescent="0.25">
      <c r="A277" s="1">
        <v>44410</v>
      </c>
      <c r="B277">
        <v>211.94</v>
      </c>
      <c r="C277">
        <v>481712</v>
      </c>
      <c r="D277">
        <f t="shared" si="22"/>
        <v>1.9334359368988124E-2</v>
      </c>
      <c r="E277">
        <f t="shared" si="23"/>
        <v>1.914982541345514E-2</v>
      </c>
      <c r="F277">
        <f t="shared" si="21"/>
        <v>5.3563032157466903</v>
      </c>
      <c r="G277">
        <f t="shared" si="21"/>
        <v>13.085101704078831</v>
      </c>
      <c r="H277">
        <f t="shared" si="24"/>
        <v>0</v>
      </c>
    </row>
    <row r="278" spans="1:8" x14ac:dyDescent="0.25">
      <c r="A278" s="1">
        <v>44441</v>
      </c>
      <c r="B278">
        <v>215.15</v>
      </c>
      <c r="C278">
        <v>566362</v>
      </c>
      <c r="D278">
        <f t="shared" si="22"/>
        <v>1.5145795979994376E-2</v>
      </c>
      <c r="E278">
        <f t="shared" si="23"/>
        <v>1.5032243537918684E-2</v>
      </c>
      <c r="F278">
        <f t="shared" si="21"/>
        <v>5.3713354592846088</v>
      </c>
      <c r="G278">
        <f t="shared" si="21"/>
        <v>13.246988728715506</v>
      </c>
      <c r="H278">
        <f t="shared" si="24"/>
        <v>0</v>
      </c>
    </row>
    <row r="279" spans="1:8" x14ac:dyDescent="0.25">
      <c r="A279" s="1">
        <v>44471</v>
      </c>
      <c r="B279">
        <v>211.9</v>
      </c>
      <c r="C279">
        <v>425525</v>
      </c>
      <c r="D279">
        <f t="shared" si="22"/>
        <v>-1.5105740181268881E-2</v>
      </c>
      <c r="E279">
        <f t="shared" si="23"/>
        <v>-1.5220994010355243E-2</v>
      </c>
      <c r="F279">
        <f t="shared" si="21"/>
        <v>5.3561144652742536</v>
      </c>
      <c r="G279">
        <f t="shared" si="21"/>
        <v>12.961078979676174</v>
      </c>
      <c r="H279">
        <f t="shared" si="24"/>
        <v>0</v>
      </c>
    </row>
    <row r="280" spans="1:8" x14ac:dyDescent="0.25">
      <c r="A280" s="1">
        <v>44502</v>
      </c>
      <c r="B280">
        <v>210.53</v>
      </c>
      <c r="C280">
        <v>294068</v>
      </c>
      <c r="D280">
        <f t="shared" si="22"/>
        <v>-6.4653138272770388E-3</v>
      </c>
      <c r="E280">
        <f t="shared" si="23"/>
        <v>-6.4863044917893688E-3</v>
      </c>
      <c r="F280">
        <f t="shared" si="21"/>
        <v>5.3496281607824638</v>
      </c>
      <c r="G280">
        <f t="shared" si="21"/>
        <v>12.591566312093835</v>
      </c>
      <c r="H280">
        <f t="shared" si="24"/>
        <v>0</v>
      </c>
    </row>
    <row r="281" spans="1:8" x14ac:dyDescent="0.25">
      <c r="A281" s="1">
        <v>44532</v>
      </c>
      <c r="B281">
        <v>210.97</v>
      </c>
      <c r="C281">
        <v>239497</v>
      </c>
      <c r="D281">
        <f t="shared" si="22"/>
        <v>2.0899634256400404E-3</v>
      </c>
      <c r="E281">
        <f t="shared" si="23"/>
        <v>2.0877824902678132E-3</v>
      </c>
      <c r="F281">
        <f t="shared" si="21"/>
        <v>5.3517159432727315</v>
      </c>
      <c r="G281">
        <f t="shared" si="21"/>
        <v>12.386296169658621</v>
      </c>
      <c r="H281">
        <f t="shared" si="24"/>
        <v>0</v>
      </c>
    </row>
    <row r="282" spans="1:8" x14ac:dyDescent="0.25">
      <c r="A282" t="s">
        <v>18</v>
      </c>
      <c r="B282">
        <v>217.17</v>
      </c>
      <c r="C282">
        <v>357801</v>
      </c>
      <c r="D282">
        <f t="shared" si="22"/>
        <v>2.9388064653742184E-2</v>
      </c>
      <c r="E282">
        <f t="shared" si="23"/>
        <v>2.8964513700427699E-2</v>
      </c>
      <c r="F282">
        <f t="shared" si="21"/>
        <v>5.3806804569731597</v>
      </c>
      <c r="G282">
        <f t="shared" si="21"/>
        <v>12.787732244910313</v>
      </c>
      <c r="H282">
        <f t="shared" si="24"/>
        <v>0</v>
      </c>
    </row>
    <row r="283" spans="1:8" x14ac:dyDescent="0.25">
      <c r="A283" t="s">
        <v>19</v>
      </c>
      <c r="B283">
        <v>215.48</v>
      </c>
      <c r="C283">
        <v>347059</v>
      </c>
      <c r="D283">
        <f t="shared" si="22"/>
        <v>-7.781921996592521E-3</v>
      </c>
      <c r="E283">
        <f t="shared" si="23"/>
        <v>-7.8123591608267673E-3</v>
      </c>
      <c r="F283">
        <f t="shared" si="21"/>
        <v>5.3728680978123329</v>
      </c>
      <c r="G283">
        <f t="shared" si="21"/>
        <v>12.757250073294179</v>
      </c>
      <c r="H283">
        <f t="shared" si="24"/>
        <v>0</v>
      </c>
    </row>
    <row r="284" spans="1:8" x14ac:dyDescent="0.25">
      <c r="A284" t="s">
        <v>20</v>
      </c>
      <c r="B284">
        <v>208.46</v>
      </c>
      <c r="C284">
        <v>373508</v>
      </c>
      <c r="D284">
        <f t="shared" si="22"/>
        <v>-3.257842955262661E-2</v>
      </c>
      <c r="E284">
        <f t="shared" si="23"/>
        <v>-3.3120921501156649E-2</v>
      </c>
      <c r="F284">
        <f t="shared" si="21"/>
        <v>5.3397471763111763</v>
      </c>
      <c r="G284">
        <f t="shared" si="21"/>
        <v>12.830694702334997</v>
      </c>
      <c r="H284">
        <f t="shared" si="24"/>
        <v>0</v>
      </c>
    </row>
    <row r="285" spans="1:8" x14ac:dyDescent="0.25">
      <c r="A285" t="s">
        <v>21</v>
      </c>
      <c r="B285">
        <v>217.47</v>
      </c>
      <c r="C285">
        <v>584333</v>
      </c>
      <c r="D285">
        <f t="shared" si="22"/>
        <v>4.3221721193514299E-2</v>
      </c>
      <c r="E285">
        <f t="shared" si="23"/>
        <v>4.2313733669719716E-2</v>
      </c>
      <c r="F285">
        <f t="shared" si="21"/>
        <v>5.382060909980896</v>
      </c>
      <c r="G285">
        <f t="shared" si="21"/>
        <v>13.278226304784443</v>
      </c>
      <c r="H285">
        <f t="shared" si="24"/>
        <v>0</v>
      </c>
    </row>
    <row r="286" spans="1:8" x14ac:dyDescent="0.25">
      <c r="A286" t="s">
        <v>22</v>
      </c>
      <c r="B286">
        <v>212.88</v>
      </c>
      <c r="C286">
        <v>802162</v>
      </c>
      <c r="D286">
        <f t="shared" si="22"/>
        <v>-2.1106359497861788E-2</v>
      </c>
      <c r="E286">
        <f t="shared" si="23"/>
        <v>-2.1332283311462343E-2</v>
      </c>
      <c r="F286">
        <f t="shared" si="21"/>
        <v>5.3607286266694336</v>
      </c>
      <c r="G286">
        <f t="shared" si="21"/>
        <v>13.595065861462874</v>
      </c>
      <c r="H286">
        <f t="shared" si="24"/>
        <v>0</v>
      </c>
    </row>
    <row r="287" spans="1:8" x14ac:dyDescent="0.25">
      <c r="A287" t="s">
        <v>275</v>
      </c>
      <c r="B287">
        <v>211.97</v>
      </c>
      <c r="C287">
        <v>714151</v>
      </c>
      <c r="D287">
        <f t="shared" si="22"/>
        <v>-4.2747087561067106E-3</v>
      </c>
      <c r="E287">
        <f t="shared" si="23"/>
        <v>-4.2838714447881419E-3</v>
      </c>
      <c r="F287">
        <f t="shared" si="21"/>
        <v>5.3564447552246452</v>
      </c>
      <c r="G287">
        <f t="shared" si="21"/>
        <v>13.478849703555845</v>
      </c>
      <c r="H287">
        <f t="shared" si="24"/>
        <v>0</v>
      </c>
    </row>
    <row r="288" spans="1:8" x14ac:dyDescent="0.25">
      <c r="A288" t="s">
        <v>23</v>
      </c>
      <c r="B288">
        <v>229.55</v>
      </c>
      <c r="C288">
        <v>1220684</v>
      </c>
      <c r="D288">
        <f t="shared" si="22"/>
        <v>8.2936264565740492E-2</v>
      </c>
      <c r="E288">
        <f t="shared" si="23"/>
        <v>7.967611547058559E-2</v>
      </c>
      <c r="F288">
        <f t="shared" si="21"/>
        <v>5.4361208706952313</v>
      </c>
      <c r="G288">
        <f t="shared" si="21"/>
        <v>14.014921915338435</v>
      </c>
      <c r="H288" t="str">
        <f t="shared" si="24"/>
        <v>Выброс</v>
      </c>
    </row>
    <row r="289" spans="1:8" x14ac:dyDescent="0.25">
      <c r="A289" t="s">
        <v>24</v>
      </c>
      <c r="B289">
        <v>216.5</v>
      </c>
      <c r="C289">
        <v>762121</v>
      </c>
      <c r="D289">
        <f t="shared" si="22"/>
        <v>-5.6850359398823831E-2</v>
      </c>
      <c r="E289">
        <f t="shared" si="23"/>
        <v>-5.8530323252686617E-2</v>
      </c>
      <c r="F289">
        <f t="shared" si="21"/>
        <v>5.3775905474425443</v>
      </c>
      <c r="G289">
        <f t="shared" si="21"/>
        <v>13.543860614713484</v>
      </c>
      <c r="H289">
        <f t="shared" si="24"/>
        <v>0</v>
      </c>
    </row>
    <row r="290" spans="1:8" x14ac:dyDescent="0.25">
      <c r="A290" t="s">
        <v>25</v>
      </c>
      <c r="B290">
        <v>212</v>
      </c>
      <c r="C290">
        <v>496110</v>
      </c>
      <c r="D290">
        <f t="shared" si="22"/>
        <v>-2.0785219399538105E-2</v>
      </c>
      <c r="E290">
        <f t="shared" si="23"/>
        <v>-2.1004272770532125E-2</v>
      </c>
      <c r="F290">
        <f t="shared" si="21"/>
        <v>5.3565862746720123</v>
      </c>
      <c r="G290">
        <f t="shared" si="21"/>
        <v>13.114552955312352</v>
      </c>
      <c r="H290">
        <f t="shared" si="24"/>
        <v>0</v>
      </c>
    </row>
    <row r="291" spans="1:8" x14ac:dyDescent="0.25">
      <c r="A291" s="1">
        <v>44199</v>
      </c>
      <c r="B291">
        <v>224.37</v>
      </c>
      <c r="C291">
        <v>578514</v>
      </c>
      <c r="D291">
        <f t="shared" si="22"/>
        <v>5.8349056603773604E-2</v>
      </c>
      <c r="E291">
        <f t="shared" si="23"/>
        <v>5.6710200199673509E-2</v>
      </c>
      <c r="F291">
        <f t="shared" si="21"/>
        <v>5.4132964748716859</v>
      </c>
      <c r="G291">
        <f t="shared" si="21"/>
        <v>13.268218025841623</v>
      </c>
      <c r="H291">
        <f t="shared" si="24"/>
        <v>0</v>
      </c>
    </row>
    <row r="292" spans="1:8" x14ac:dyDescent="0.25">
      <c r="A292" s="1">
        <v>44230</v>
      </c>
      <c r="B292">
        <v>223.09</v>
      </c>
      <c r="C292">
        <v>390542</v>
      </c>
      <c r="D292">
        <f t="shared" si="22"/>
        <v>-5.7048625038998131E-3</v>
      </c>
      <c r="E292">
        <f t="shared" si="23"/>
        <v>-5.7211973871275287E-3</v>
      </c>
      <c r="F292">
        <f t="shared" si="21"/>
        <v>5.4075752774845585</v>
      </c>
      <c r="G292">
        <f t="shared" si="21"/>
        <v>12.87529079689573</v>
      </c>
      <c r="H292">
        <f t="shared" si="24"/>
        <v>0</v>
      </c>
    </row>
    <row r="293" spans="1:8" x14ac:dyDescent="0.25">
      <c r="A293" s="1">
        <v>44258</v>
      </c>
      <c r="B293">
        <v>228.48</v>
      </c>
      <c r="C293">
        <v>1046654</v>
      </c>
      <c r="D293">
        <f t="shared" si="22"/>
        <v>2.4160652651396237E-2</v>
      </c>
      <c r="E293">
        <f t="shared" si="23"/>
        <v>2.3873401666661142E-2</v>
      </c>
      <c r="F293">
        <f t="shared" si="21"/>
        <v>5.4314486791512193</v>
      </c>
      <c r="G293">
        <f t="shared" si="21"/>
        <v>13.861108967232269</v>
      </c>
      <c r="H293">
        <f t="shared" si="24"/>
        <v>0</v>
      </c>
    </row>
    <row r="294" spans="1:8" x14ac:dyDescent="0.25">
      <c r="A294" s="1">
        <v>44289</v>
      </c>
      <c r="B294">
        <v>224.7</v>
      </c>
      <c r="C294">
        <v>892105</v>
      </c>
      <c r="D294">
        <f t="shared" si="22"/>
        <v>-1.6544117647058831E-2</v>
      </c>
      <c r="E294">
        <f t="shared" si="23"/>
        <v>-1.6682499959936134E-2</v>
      </c>
      <c r="F294">
        <f t="shared" si="21"/>
        <v>5.4147661791912833</v>
      </c>
      <c r="G294">
        <f t="shared" si="21"/>
        <v>13.701339117638998</v>
      </c>
      <c r="H294">
        <f t="shared" si="24"/>
        <v>0</v>
      </c>
    </row>
    <row r="295" spans="1:8" x14ac:dyDescent="0.25">
      <c r="A295" s="1">
        <v>44319</v>
      </c>
      <c r="B295">
        <v>223.13</v>
      </c>
      <c r="C295">
        <v>578678</v>
      </c>
      <c r="D295">
        <f t="shared" si="22"/>
        <v>-6.987093902981723E-3</v>
      </c>
      <c r="E295">
        <f t="shared" si="23"/>
        <v>-7.0116179448715373E-3</v>
      </c>
      <c r="F295">
        <f t="shared" si="21"/>
        <v>5.4077545612464117</v>
      </c>
      <c r="G295">
        <f t="shared" si="21"/>
        <v>13.268501470595991</v>
      </c>
      <c r="H295">
        <f t="shared" si="24"/>
        <v>0</v>
      </c>
    </row>
    <row r="296" spans="1:8" x14ac:dyDescent="0.25">
      <c r="A296" s="1">
        <v>44411</v>
      </c>
      <c r="B296">
        <v>223.9</v>
      </c>
      <c r="C296">
        <v>406937</v>
      </c>
      <c r="D296">
        <f t="shared" si="22"/>
        <v>3.450903060995878E-3</v>
      </c>
      <c r="E296">
        <f t="shared" si="23"/>
        <v>3.4449623582973625E-3</v>
      </c>
      <c r="F296">
        <f t="shared" si="21"/>
        <v>5.4111995236047088</v>
      </c>
      <c r="G296">
        <f t="shared" si="21"/>
        <v>12.916413661288553</v>
      </c>
      <c r="H296">
        <f t="shared" si="24"/>
        <v>0</v>
      </c>
    </row>
    <row r="297" spans="1:8" x14ac:dyDescent="0.25">
      <c r="A297" s="1">
        <v>44442</v>
      </c>
      <c r="B297">
        <v>230.61</v>
      </c>
      <c r="C297">
        <v>633643</v>
      </c>
      <c r="D297">
        <f t="shared" si="22"/>
        <v>2.996873604287632E-2</v>
      </c>
      <c r="E297">
        <f t="shared" si="23"/>
        <v>2.9528448424441297E-2</v>
      </c>
      <c r="F297">
        <f t="shared" si="21"/>
        <v>5.4407279720291504</v>
      </c>
      <c r="G297">
        <f t="shared" si="21"/>
        <v>13.359240983341165</v>
      </c>
      <c r="H297">
        <f t="shared" ref="H297:H328" si="25">IF(AND(E297&gt;=$M$5,E297&lt;=$M$6),0,"Выброс")</f>
        <v>0</v>
      </c>
    </row>
    <row r="298" spans="1:8" x14ac:dyDescent="0.25">
      <c r="A298" s="1">
        <v>44472</v>
      </c>
      <c r="B298">
        <v>245.3</v>
      </c>
      <c r="C298">
        <v>1014390</v>
      </c>
      <c r="D298">
        <f t="shared" si="22"/>
        <v>6.3700620094531882E-2</v>
      </c>
      <c r="E298">
        <f t="shared" si="23"/>
        <v>6.1753979235293237E-2</v>
      </c>
      <c r="F298">
        <f t="shared" si="21"/>
        <v>5.5024819512644436</v>
      </c>
      <c r="G298">
        <f t="shared" si="21"/>
        <v>13.829798004572345</v>
      </c>
      <c r="H298">
        <f t="shared" si="25"/>
        <v>0</v>
      </c>
    </row>
    <row r="299" spans="1:8" x14ac:dyDescent="0.25">
      <c r="A299" s="1">
        <v>44503</v>
      </c>
      <c r="B299">
        <v>252.06</v>
      </c>
      <c r="C299">
        <v>920620</v>
      </c>
      <c r="D299">
        <f t="shared" si="22"/>
        <v>2.7558092132083125E-2</v>
      </c>
      <c r="E299">
        <f t="shared" si="23"/>
        <v>2.718520314490196E-2</v>
      </c>
      <c r="F299">
        <f t="shared" si="21"/>
        <v>5.5296671544093456</v>
      </c>
      <c r="G299">
        <f t="shared" si="21"/>
        <v>13.732802635091275</v>
      </c>
      <c r="H299">
        <f t="shared" si="25"/>
        <v>0</v>
      </c>
    </row>
    <row r="300" spans="1:8" x14ac:dyDescent="0.25">
      <c r="A300" s="1">
        <v>44533</v>
      </c>
      <c r="B300">
        <v>269.10000000000002</v>
      </c>
      <c r="C300">
        <v>1244789</v>
      </c>
      <c r="D300">
        <f t="shared" si="22"/>
        <v>6.7602951678171944E-2</v>
      </c>
      <c r="E300">
        <f t="shared" si="23"/>
        <v>6.5415903323514546E-2</v>
      </c>
      <c r="F300">
        <f t="shared" si="21"/>
        <v>5.5950830577328601</v>
      </c>
      <c r="G300">
        <f t="shared" si="21"/>
        <v>14.034476595606295</v>
      </c>
      <c r="H300">
        <f t="shared" si="25"/>
        <v>0</v>
      </c>
    </row>
    <row r="301" spans="1:8" x14ac:dyDescent="0.25">
      <c r="A301" t="s">
        <v>26</v>
      </c>
      <c r="B301">
        <v>265.57</v>
      </c>
      <c r="C301">
        <v>910391</v>
      </c>
      <c r="D301">
        <f t="shared" si="22"/>
        <v>-1.3117800074321923E-2</v>
      </c>
      <c r="E301">
        <f t="shared" si="23"/>
        <v>-1.3204598317346163E-2</v>
      </c>
      <c r="F301">
        <f t="shared" si="21"/>
        <v>5.5818784594155142</v>
      </c>
      <c r="G301">
        <f t="shared" si="21"/>
        <v>13.721629456540841</v>
      </c>
      <c r="H301">
        <f t="shared" si="25"/>
        <v>0</v>
      </c>
    </row>
    <row r="302" spans="1:8" x14ac:dyDescent="0.25">
      <c r="A302" t="s">
        <v>27</v>
      </c>
      <c r="B302">
        <v>255.29</v>
      </c>
      <c r="C302">
        <v>844073</v>
      </c>
      <c r="D302">
        <f t="shared" si="22"/>
        <v>-3.8709191550250412E-2</v>
      </c>
      <c r="E302">
        <f t="shared" si="23"/>
        <v>-3.9478305539611971E-2</v>
      </c>
      <c r="F302">
        <f t="shared" si="21"/>
        <v>5.542400153875902</v>
      </c>
      <c r="G302">
        <f t="shared" si="21"/>
        <v>13.645994262728795</v>
      </c>
      <c r="H302">
        <f t="shared" si="25"/>
        <v>0</v>
      </c>
    </row>
    <row r="303" spans="1:8" x14ac:dyDescent="0.25">
      <c r="A303" t="s">
        <v>28</v>
      </c>
      <c r="B303">
        <v>263.52</v>
      </c>
      <c r="C303">
        <v>665012</v>
      </c>
      <c r="D303">
        <f t="shared" si="22"/>
        <v>3.2237847154216737E-2</v>
      </c>
      <c r="E303">
        <f t="shared" si="23"/>
        <v>3.1729112553427891E-2</v>
      </c>
      <c r="F303">
        <f t="shared" si="21"/>
        <v>5.5741292664293303</v>
      </c>
      <c r="G303">
        <f t="shared" si="21"/>
        <v>13.407560364587962</v>
      </c>
      <c r="H303">
        <f t="shared" si="25"/>
        <v>0</v>
      </c>
    </row>
    <row r="304" spans="1:8" x14ac:dyDescent="0.25">
      <c r="A304" t="s">
        <v>29</v>
      </c>
      <c r="B304">
        <v>256.16000000000003</v>
      </c>
      <c r="C304">
        <v>806261</v>
      </c>
      <c r="D304">
        <f t="shared" si="22"/>
        <v>-2.7929568913175308E-2</v>
      </c>
      <c r="E304">
        <f t="shared" si="23"/>
        <v>-2.8327017180925489E-2</v>
      </c>
      <c r="F304">
        <f t="shared" si="21"/>
        <v>5.5458022492484043</v>
      </c>
      <c r="G304">
        <f t="shared" si="21"/>
        <v>13.600162790409902</v>
      </c>
      <c r="H304">
        <f t="shared" si="25"/>
        <v>0</v>
      </c>
    </row>
    <row r="305" spans="1:8" x14ac:dyDescent="0.25">
      <c r="A305" t="s">
        <v>30</v>
      </c>
      <c r="B305">
        <v>255.82</v>
      </c>
      <c r="C305">
        <v>466629</v>
      </c>
      <c r="D305">
        <f t="shared" si="22"/>
        <v>-1.3272954403499054E-3</v>
      </c>
      <c r="E305">
        <f t="shared" si="23"/>
        <v>-1.3281770771576089E-3</v>
      </c>
      <c r="F305">
        <f t="shared" si="21"/>
        <v>5.5444740721712469</v>
      </c>
      <c r="G305">
        <f t="shared" si="21"/>
        <v>13.053289788374089</v>
      </c>
      <c r="H305">
        <f t="shared" si="25"/>
        <v>0</v>
      </c>
    </row>
    <row r="306" spans="1:8" x14ac:dyDescent="0.25">
      <c r="A306" t="s">
        <v>31</v>
      </c>
      <c r="B306">
        <v>251.19</v>
      </c>
      <c r="C306">
        <v>359384</v>
      </c>
      <c r="D306">
        <f t="shared" si="22"/>
        <v>-1.8098663122507998E-2</v>
      </c>
      <c r="E306">
        <f t="shared" si="23"/>
        <v>-1.826444728679686E-2</v>
      </c>
      <c r="F306">
        <f t="shared" si="21"/>
        <v>5.5262096248844506</v>
      </c>
      <c r="G306">
        <f t="shared" si="21"/>
        <v>12.792146733698431</v>
      </c>
      <c r="H306">
        <f t="shared" si="25"/>
        <v>0</v>
      </c>
    </row>
    <row r="307" spans="1:8" x14ac:dyDescent="0.25">
      <c r="A307" t="s">
        <v>32</v>
      </c>
      <c r="B307">
        <v>241.32</v>
      </c>
      <c r="C307">
        <v>580309</v>
      </c>
      <c r="D307">
        <f t="shared" si="22"/>
        <v>-3.9292965484294777E-2</v>
      </c>
      <c r="E307">
        <f t="shared" si="23"/>
        <v>-4.0085771311889166E-2</v>
      </c>
      <c r="F307">
        <f t="shared" si="21"/>
        <v>5.4861238535725612</v>
      </c>
      <c r="G307">
        <f t="shared" si="21"/>
        <v>13.271315999277801</v>
      </c>
      <c r="H307">
        <f t="shared" si="25"/>
        <v>0</v>
      </c>
    </row>
    <row r="308" spans="1:8" x14ac:dyDescent="0.25">
      <c r="A308" t="s">
        <v>33</v>
      </c>
      <c r="B308">
        <v>239.16</v>
      </c>
      <c r="C308">
        <v>558175</v>
      </c>
      <c r="D308">
        <f t="shared" si="22"/>
        <v>-8.9507707608155011E-3</v>
      </c>
      <c r="E308">
        <f t="shared" si="23"/>
        <v>-8.9910695598573315E-3</v>
      </c>
      <c r="F308">
        <f t="shared" si="21"/>
        <v>5.4771327840127038</v>
      </c>
      <c r="G308">
        <f t="shared" si="21"/>
        <v>13.232427812266637</v>
      </c>
      <c r="H308">
        <f t="shared" si="25"/>
        <v>0</v>
      </c>
    </row>
    <row r="309" spans="1:8" x14ac:dyDescent="0.25">
      <c r="A309" t="s">
        <v>34</v>
      </c>
      <c r="B309">
        <v>247.37</v>
      </c>
      <c r="C309">
        <v>787948</v>
      </c>
      <c r="D309">
        <f t="shared" si="22"/>
        <v>3.4328483023917077E-2</v>
      </c>
      <c r="E309">
        <f t="shared" si="23"/>
        <v>3.3752407477358075E-2</v>
      </c>
      <c r="F309">
        <f t="shared" si="21"/>
        <v>5.5108851914900621</v>
      </c>
      <c r="G309">
        <f t="shared" si="21"/>
        <v>13.577187376814875</v>
      </c>
      <c r="H309">
        <f t="shared" si="25"/>
        <v>0</v>
      </c>
    </row>
    <row r="310" spans="1:8" x14ac:dyDescent="0.25">
      <c r="A310" t="s">
        <v>35</v>
      </c>
      <c r="B310">
        <v>245</v>
      </c>
      <c r="C310">
        <v>532277</v>
      </c>
      <c r="D310">
        <f t="shared" si="22"/>
        <v>-9.5807899098516568E-3</v>
      </c>
      <c r="E310">
        <f t="shared" si="23"/>
        <v>-9.6269809453348263E-3</v>
      </c>
      <c r="F310">
        <f t="shared" si="21"/>
        <v>5.5012582105447274</v>
      </c>
      <c r="G310">
        <f t="shared" si="21"/>
        <v>13.184919309510436</v>
      </c>
      <c r="H310">
        <f t="shared" si="25"/>
        <v>0</v>
      </c>
    </row>
    <row r="311" spans="1:8" x14ac:dyDescent="0.25">
      <c r="A311" t="s">
        <v>36</v>
      </c>
      <c r="B311">
        <v>250.73</v>
      </c>
      <c r="C311">
        <v>465862</v>
      </c>
      <c r="D311">
        <f t="shared" si="22"/>
        <v>2.3387755102040775E-2</v>
      </c>
      <c r="E311">
        <f t="shared" si="23"/>
        <v>2.3118452398416166E-2</v>
      </c>
      <c r="F311">
        <f t="shared" si="21"/>
        <v>5.5243766629431432</v>
      </c>
      <c r="G311">
        <f t="shared" si="21"/>
        <v>13.051644731911406</v>
      </c>
      <c r="H311">
        <f t="shared" si="25"/>
        <v>0</v>
      </c>
    </row>
    <row r="312" spans="1:8" x14ac:dyDescent="0.25">
      <c r="A312" t="s">
        <v>37</v>
      </c>
      <c r="B312">
        <v>251.9</v>
      </c>
      <c r="C312">
        <v>244569</v>
      </c>
      <c r="D312">
        <f t="shared" si="22"/>
        <v>4.6663741873729349E-3</v>
      </c>
      <c r="E312">
        <f t="shared" si="23"/>
        <v>4.6555204154213152E-3</v>
      </c>
      <c r="F312">
        <f t="shared" si="21"/>
        <v>5.5290321833585647</v>
      </c>
      <c r="G312">
        <f t="shared" si="21"/>
        <v>12.407252756672667</v>
      </c>
      <c r="H312">
        <f t="shared" si="25"/>
        <v>0</v>
      </c>
    </row>
    <row r="313" spans="1:8" x14ac:dyDescent="0.25">
      <c r="A313" t="s">
        <v>38</v>
      </c>
      <c r="B313">
        <v>254.62</v>
      </c>
      <c r="C313">
        <v>499191</v>
      </c>
      <c r="D313">
        <f t="shared" si="22"/>
        <v>1.0797935688765378E-2</v>
      </c>
      <c r="E313">
        <f t="shared" si="23"/>
        <v>1.0740054274934732E-2</v>
      </c>
      <c r="F313">
        <f t="shared" si="21"/>
        <v>5.5397722376334997</v>
      </c>
      <c r="G313">
        <f t="shared" si="21"/>
        <v>13.12074406702868</v>
      </c>
      <c r="H313">
        <f t="shared" si="25"/>
        <v>0</v>
      </c>
    </row>
    <row r="314" spans="1:8" x14ac:dyDescent="0.25">
      <c r="A314" s="1">
        <v>44200</v>
      </c>
      <c r="B314">
        <v>252.98</v>
      </c>
      <c r="C314">
        <v>343568</v>
      </c>
      <c r="D314">
        <f t="shared" si="22"/>
        <v>-6.4409708585343442E-3</v>
      </c>
      <c r="E314">
        <f t="shared" si="23"/>
        <v>-6.461803414103638E-3</v>
      </c>
      <c r="F314">
        <f t="shared" si="21"/>
        <v>5.5333104342193957</v>
      </c>
      <c r="G314">
        <f t="shared" si="21"/>
        <v>12.747140333206913</v>
      </c>
      <c r="H314">
        <f t="shared" si="25"/>
        <v>0</v>
      </c>
    </row>
    <row r="315" spans="1:8" x14ac:dyDescent="0.25">
      <c r="A315" s="1">
        <v>44320</v>
      </c>
      <c r="B315">
        <v>259.41500000000002</v>
      </c>
      <c r="C315">
        <v>406846</v>
      </c>
      <c r="D315">
        <f t="shared" si="22"/>
        <v>2.5436793422405055E-2</v>
      </c>
      <c r="E315">
        <f t="shared" si="23"/>
        <v>2.5118661742838395E-2</v>
      </c>
      <c r="F315">
        <f t="shared" si="21"/>
        <v>5.558429095962234</v>
      </c>
      <c r="G315">
        <f t="shared" si="21"/>
        <v>12.916190014443192</v>
      </c>
      <c r="H315">
        <f t="shared" si="25"/>
        <v>0</v>
      </c>
    </row>
    <row r="316" spans="1:8" x14ac:dyDescent="0.25">
      <c r="A316" s="1">
        <v>44351</v>
      </c>
      <c r="B316">
        <v>255.19</v>
      </c>
      <c r="C316">
        <v>311927</v>
      </c>
      <c r="D316">
        <f t="shared" si="22"/>
        <v>-1.6286644951140152E-2</v>
      </c>
      <c r="E316">
        <f t="shared" si="23"/>
        <v>-1.6420730212327636E-2</v>
      </c>
      <c r="F316">
        <f t="shared" si="21"/>
        <v>5.5420083657499069</v>
      </c>
      <c r="G316">
        <f t="shared" si="21"/>
        <v>12.650524465056375</v>
      </c>
      <c r="H316">
        <f t="shared" si="25"/>
        <v>0</v>
      </c>
    </row>
    <row r="317" spans="1:8" x14ac:dyDescent="0.25">
      <c r="A317" s="1">
        <v>44381</v>
      </c>
      <c r="B317">
        <v>252.55</v>
      </c>
      <c r="C317">
        <v>251218</v>
      </c>
      <c r="D317">
        <f t="shared" si="22"/>
        <v>-1.0345232963674072E-2</v>
      </c>
      <c r="E317">
        <f t="shared" si="23"/>
        <v>-1.0399116835844793E-2</v>
      </c>
      <c r="F317">
        <f t="shared" si="21"/>
        <v>5.5316092489140614</v>
      </c>
      <c r="G317">
        <f t="shared" si="21"/>
        <v>12.434076367059964</v>
      </c>
      <c r="H317">
        <f t="shared" si="25"/>
        <v>0</v>
      </c>
    </row>
    <row r="318" spans="1:8" x14ac:dyDescent="0.25">
      <c r="A318" s="1">
        <v>44412</v>
      </c>
      <c r="B318">
        <v>254.86</v>
      </c>
      <c r="C318">
        <v>296448</v>
      </c>
      <c r="D318">
        <f t="shared" si="22"/>
        <v>9.1467036230449498E-3</v>
      </c>
      <c r="E318">
        <f t="shared" si="23"/>
        <v>9.1051258700716071E-3</v>
      </c>
      <c r="F318">
        <f t="shared" si="21"/>
        <v>5.540714374784133</v>
      </c>
      <c r="G318">
        <f t="shared" si="21"/>
        <v>12.599627102612503</v>
      </c>
      <c r="H318">
        <f t="shared" si="25"/>
        <v>0</v>
      </c>
    </row>
    <row r="319" spans="1:8" x14ac:dyDescent="0.25">
      <c r="A319" s="1">
        <v>44443</v>
      </c>
      <c r="B319">
        <v>252.27</v>
      </c>
      <c r="C319">
        <v>402282</v>
      </c>
      <c r="D319">
        <f t="shared" si="22"/>
        <v>-1.0162442125088296E-2</v>
      </c>
      <c r="E319">
        <f t="shared" si="23"/>
        <v>-1.021443227121684E-2</v>
      </c>
      <c r="F319">
        <f t="shared" si="21"/>
        <v>5.5304999425129164</v>
      </c>
      <c r="G319">
        <f t="shared" si="21"/>
        <v>12.904908614207587</v>
      </c>
      <c r="H319">
        <f t="shared" si="25"/>
        <v>0</v>
      </c>
    </row>
    <row r="320" spans="1:8" x14ac:dyDescent="0.25">
      <c r="A320" s="1">
        <v>44534</v>
      </c>
      <c r="B320">
        <v>249.57</v>
      </c>
      <c r="C320">
        <v>273519</v>
      </c>
      <c r="D320">
        <f t="shared" si="22"/>
        <v>-1.0702818408847731E-2</v>
      </c>
      <c r="E320">
        <f t="shared" si="23"/>
        <v>-1.0760505549010259E-2</v>
      </c>
      <c r="F320">
        <f t="shared" si="21"/>
        <v>5.5197394369639063</v>
      </c>
      <c r="G320">
        <f t="shared" si="21"/>
        <v>12.519126368266722</v>
      </c>
      <c r="H320">
        <f t="shared" si="25"/>
        <v>0</v>
      </c>
    </row>
    <row r="321" spans="1:8" x14ac:dyDescent="0.25">
      <c r="A321" t="s">
        <v>39</v>
      </c>
      <c r="B321">
        <v>253.19</v>
      </c>
      <c r="C321">
        <v>495213</v>
      </c>
      <c r="D321">
        <f t="shared" si="22"/>
        <v>1.4504948511439695E-2</v>
      </c>
      <c r="E321">
        <f t="shared" si="23"/>
        <v>1.4400758055413842E-2</v>
      </c>
      <c r="F321">
        <f t="shared" si="21"/>
        <v>5.5341401950193196</v>
      </c>
      <c r="G321">
        <f t="shared" si="21"/>
        <v>13.112743252027331</v>
      </c>
      <c r="H321">
        <f t="shared" si="25"/>
        <v>0</v>
      </c>
    </row>
    <row r="322" spans="1:8" x14ac:dyDescent="0.25">
      <c r="A322" t="s">
        <v>40</v>
      </c>
      <c r="B322">
        <v>252.38</v>
      </c>
      <c r="C322">
        <v>473471</v>
      </c>
      <c r="D322">
        <f t="shared" si="22"/>
        <v>-3.1991784825625117E-3</v>
      </c>
      <c r="E322">
        <f t="shared" si="23"/>
        <v>-3.2043067945552849E-3</v>
      </c>
      <c r="F322">
        <f t="shared" si="21"/>
        <v>5.5309358882247643</v>
      </c>
      <c r="G322">
        <f t="shared" si="21"/>
        <v>13.067845943692529</v>
      </c>
      <c r="H322">
        <f t="shared" si="25"/>
        <v>0</v>
      </c>
    </row>
    <row r="323" spans="1:8" x14ac:dyDescent="0.25">
      <c r="A323" t="s">
        <v>41</v>
      </c>
      <c r="B323">
        <v>251.21</v>
      </c>
      <c r="C323">
        <v>279863</v>
      </c>
      <c r="D323">
        <f t="shared" si="22"/>
        <v>-4.6358665504397639E-3</v>
      </c>
      <c r="E323">
        <f t="shared" si="23"/>
        <v>-4.6466455058773891E-3</v>
      </c>
      <c r="F323">
        <f t="shared" ref="F323:G334" si="26">LN(B323)</f>
        <v>5.526289242718887</v>
      </c>
      <c r="G323">
        <f t="shared" si="26"/>
        <v>12.542055476697787</v>
      </c>
      <c r="H323">
        <f t="shared" si="25"/>
        <v>0</v>
      </c>
    </row>
    <row r="324" spans="1:8" x14ac:dyDescent="0.25">
      <c r="A324" t="s">
        <v>42</v>
      </c>
      <c r="B324">
        <v>248.19</v>
      </c>
      <c r="C324">
        <v>403560</v>
      </c>
      <c r="D324">
        <f t="shared" ref="D324:D334" si="27">(B324-B323)/B323</f>
        <v>-1.2021814418215876E-2</v>
      </c>
      <c r="E324">
        <f t="shared" ref="E324:E334" si="28">LN(B324/B323)</f>
        <v>-1.2094660848686023E-2</v>
      </c>
      <c r="F324">
        <f t="shared" si="26"/>
        <v>5.5141945818702016</v>
      </c>
      <c r="G324">
        <f t="shared" si="26"/>
        <v>12.908080454522315</v>
      </c>
      <c r="H324">
        <f t="shared" si="25"/>
        <v>0</v>
      </c>
    </row>
    <row r="325" spans="1:8" x14ac:dyDescent="0.25">
      <c r="A325" t="s">
        <v>43</v>
      </c>
      <c r="B325">
        <v>244.11</v>
      </c>
      <c r="C325">
        <v>284673</v>
      </c>
      <c r="D325">
        <f t="shared" si="27"/>
        <v>-1.643901849389574E-2</v>
      </c>
      <c r="E325">
        <f t="shared" si="28"/>
        <v>-1.657563849352555E-2</v>
      </c>
      <c r="F325">
        <f t="shared" si="26"/>
        <v>5.4976189433766756</v>
      </c>
      <c r="G325">
        <f t="shared" si="26"/>
        <v>12.559096432098668</v>
      </c>
      <c r="H325">
        <f t="shared" si="25"/>
        <v>0</v>
      </c>
    </row>
    <row r="326" spans="1:8" x14ac:dyDescent="0.25">
      <c r="A326" t="s">
        <v>44</v>
      </c>
      <c r="B326">
        <v>234.09</v>
      </c>
      <c r="C326">
        <v>585451</v>
      </c>
      <c r="D326">
        <f t="shared" si="27"/>
        <v>-4.1047068944328413E-2</v>
      </c>
      <c r="E326">
        <f t="shared" si="28"/>
        <v>-4.191328657989607E-2</v>
      </c>
      <c r="F326">
        <f t="shared" si="26"/>
        <v>5.4557056567967797</v>
      </c>
      <c r="G326">
        <f t="shared" si="26"/>
        <v>13.280137769363208</v>
      </c>
      <c r="H326">
        <f t="shared" si="25"/>
        <v>0</v>
      </c>
    </row>
    <row r="327" spans="1:8" x14ac:dyDescent="0.25">
      <c r="A327" t="s">
        <v>45</v>
      </c>
      <c r="B327">
        <v>235.92</v>
      </c>
      <c r="C327">
        <v>408877</v>
      </c>
      <c r="D327">
        <f t="shared" si="27"/>
        <v>7.8175060874022123E-3</v>
      </c>
      <c r="E327">
        <f t="shared" si="28"/>
        <v>7.7871077102411356E-3</v>
      </c>
      <c r="F327">
        <f t="shared" si="26"/>
        <v>5.4634927645070208</v>
      </c>
      <c r="G327">
        <f t="shared" si="26"/>
        <v>12.92116965629922</v>
      </c>
      <c r="H327">
        <f t="shared" si="25"/>
        <v>0</v>
      </c>
    </row>
    <row r="328" spans="1:8" x14ac:dyDescent="0.25">
      <c r="A328" t="s">
        <v>46</v>
      </c>
      <c r="B328">
        <v>234.33</v>
      </c>
      <c r="C328">
        <v>452519</v>
      </c>
      <c r="D328">
        <f t="shared" si="27"/>
        <v>-6.739572736520749E-3</v>
      </c>
      <c r="E328">
        <f t="shared" si="28"/>
        <v>-6.7623862167050268E-3</v>
      </c>
      <c r="F328">
        <f t="shared" si="26"/>
        <v>5.4567303782903158</v>
      </c>
      <c r="G328">
        <f t="shared" si="26"/>
        <v>13.022585030190882</v>
      </c>
      <c r="H328">
        <f t="shared" si="25"/>
        <v>0</v>
      </c>
    </row>
    <row r="329" spans="1:8" x14ac:dyDescent="0.25">
      <c r="A329" t="s">
        <v>47</v>
      </c>
      <c r="B329">
        <v>238.42</v>
      </c>
      <c r="C329">
        <v>502121</v>
      </c>
      <c r="D329">
        <f t="shared" si="27"/>
        <v>1.7454017838091473E-2</v>
      </c>
      <c r="E329">
        <f t="shared" si="28"/>
        <v>1.7303445999539851E-2</v>
      </c>
      <c r="F329">
        <f t="shared" si="26"/>
        <v>5.4740338242898554</v>
      </c>
      <c r="G329">
        <f t="shared" si="26"/>
        <v>13.126596405485964</v>
      </c>
      <c r="H329">
        <f t="shared" ref="H329:H334" si="29">IF(AND(E329&gt;=$M$5,E329&lt;=$M$6),0,"Выброс")</f>
        <v>0</v>
      </c>
    </row>
    <row r="330" spans="1:8" x14ac:dyDescent="0.25">
      <c r="A330" t="s">
        <v>48</v>
      </c>
      <c r="B330">
        <v>241.39</v>
      </c>
      <c r="C330">
        <v>343012</v>
      </c>
      <c r="D330">
        <f t="shared" si="27"/>
        <v>1.2457008640214743E-2</v>
      </c>
      <c r="E330">
        <f t="shared" si="28"/>
        <v>1.2380058494823184E-2</v>
      </c>
      <c r="F330">
        <f t="shared" si="26"/>
        <v>5.4864138827846789</v>
      </c>
      <c r="G330">
        <f t="shared" si="26"/>
        <v>12.745520710958841</v>
      </c>
      <c r="H330">
        <f t="shared" si="29"/>
        <v>0</v>
      </c>
    </row>
    <row r="331" spans="1:8" x14ac:dyDescent="0.25">
      <c r="A331" t="s">
        <v>49</v>
      </c>
      <c r="B331">
        <v>242.18</v>
      </c>
      <c r="C331">
        <v>322450</v>
      </c>
      <c r="D331">
        <f t="shared" si="27"/>
        <v>3.2727122084594247E-3</v>
      </c>
      <c r="E331">
        <f t="shared" si="28"/>
        <v>3.2673685415416211E-3</v>
      </c>
      <c r="F331">
        <f t="shared" si="26"/>
        <v>5.4896812513262203</v>
      </c>
      <c r="G331">
        <f t="shared" si="26"/>
        <v>12.683703364438523</v>
      </c>
      <c r="H331">
        <f t="shared" si="29"/>
        <v>0</v>
      </c>
    </row>
    <row r="332" spans="1:8" x14ac:dyDescent="0.25">
      <c r="A332" t="s">
        <v>50</v>
      </c>
      <c r="B332">
        <v>235.49</v>
      </c>
      <c r="C332">
        <v>550422</v>
      </c>
      <c r="D332">
        <f t="shared" si="27"/>
        <v>-2.7624081261871325E-2</v>
      </c>
      <c r="E332">
        <f t="shared" si="28"/>
        <v>-2.8012801616330518E-2</v>
      </c>
      <c r="F332">
        <f t="shared" si="26"/>
        <v>5.4616684497098893</v>
      </c>
      <c r="G332">
        <f t="shared" si="26"/>
        <v>13.218440535732688</v>
      </c>
      <c r="H332">
        <f t="shared" si="29"/>
        <v>0</v>
      </c>
    </row>
    <row r="333" spans="1:8" x14ac:dyDescent="0.25">
      <c r="A333" t="s">
        <v>51</v>
      </c>
      <c r="B333">
        <v>235.86</v>
      </c>
      <c r="C333">
        <v>386768</v>
      </c>
      <c r="D333">
        <f t="shared" si="27"/>
        <v>1.5711919826744429E-3</v>
      </c>
      <c r="E333">
        <f t="shared" si="28"/>
        <v>1.5699589519342476E-3</v>
      </c>
      <c r="F333">
        <f t="shared" si="26"/>
        <v>5.463238408661824</v>
      </c>
      <c r="G333">
        <f t="shared" si="26"/>
        <v>12.865580309045882</v>
      </c>
      <c r="H333">
        <f t="shared" si="29"/>
        <v>0</v>
      </c>
    </row>
    <row r="334" spans="1:8" x14ac:dyDescent="0.25">
      <c r="A334" t="s">
        <v>52</v>
      </c>
      <c r="B334">
        <v>234.37</v>
      </c>
      <c r="C334">
        <v>403201</v>
      </c>
      <c r="D334">
        <f t="shared" si="27"/>
        <v>-6.3173068769609474E-3</v>
      </c>
      <c r="E334">
        <f t="shared" si="28"/>
        <v>-6.3373454980408814E-3</v>
      </c>
      <c r="F334">
        <f t="shared" si="26"/>
        <v>5.4569010631637829</v>
      </c>
      <c r="G334">
        <f t="shared" si="26"/>
        <v>12.90719047589495</v>
      </c>
      <c r="H334">
        <f t="shared" si="29"/>
        <v>0</v>
      </c>
    </row>
  </sheetData>
  <autoFilter ref="A1:H334" xr:uid="{F47224D5-0487-4D4A-8F66-8E0E1212C138}"/>
  <mergeCells count="2">
    <mergeCell ref="L1:M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822-9EE9-43F1-8144-68987275C119}">
  <dimension ref="A1:T334"/>
  <sheetViews>
    <sheetView zoomScale="85" zoomScaleNormal="85" workbookViewId="0">
      <selection activeCell="A2" sqref="A2:H334"/>
    </sheetView>
  </sheetViews>
  <sheetFormatPr defaultRowHeight="15" x14ac:dyDescent="0.25"/>
  <cols>
    <col min="1" max="1" width="10.7109375" bestFit="1" customWidth="1"/>
    <col min="10" max="10" width="13.7109375" bestFit="1" customWidth="1"/>
    <col min="14" max="14" width="14.7109375" bestFit="1" customWidth="1"/>
    <col min="15" max="15" width="13.7109375" bestFit="1" customWidth="1"/>
  </cols>
  <sheetData>
    <row r="1" spans="1:20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215</v>
      </c>
    </row>
    <row r="2" spans="1:20" ht="15" customHeight="1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H2">
        <v>0</v>
      </c>
    </row>
    <row r="3" spans="1:20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H3">
        <v>0</v>
      </c>
    </row>
    <row r="4" spans="1:20" ht="15" customHeight="1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H4">
        <v>0</v>
      </c>
    </row>
    <row r="5" spans="1:20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H5">
        <v>0</v>
      </c>
    </row>
    <row r="6" spans="1:20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H6">
        <v>0</v>
      </c>
    </row>
    <row r="7" spans="1:20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H7">
        <v>0</v>
      </c>
      <c r="Q7" s="18" t="s">
        <v>279</v>
      </c>
      <c r="R7" s="18"/>
      <c r="S7" s="18"/>
      <c r="T7" s="18"/>
    </row>
    <row r="8" spans="1:20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H8">
        <v>0</v>
      </c>
      <c r="Q8" s="18"/>
      <c r="R8" s="18"/>
      <c r="S8" s="18"/>
      <c r="T8" s="18"/>
    </row>
    <row r="9" spans="1:20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H9">
        <v>0</v>
      </c>
      <c r="Q9" s="18"/>
      <c r="R9" s="18"/>
      <c r="S9" s="18"/>
      <c r="T9" s="18"/>
    </row>
    <row r="10" spans="1:20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H10">
        <v>0</v>
      </c>
    </row>
    <row r="11" spans="1:20" ht="15" customHeight="1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H11">
        <v>0</v>
      </c>
    </row>
    <row r="12" spans="1:20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H12">
        <v>0</v>
      </c>
    </row>
    <row r="13" spans="1:20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H13">
        <v>0</v>
      </c>
    </row>
    <row r="14" spans="1:20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H14">
        <v>0</v>
      </c>
    </row>
    <row r="15" spans="1:20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H15">
        <v>0</v>
      </c>
    </row>
    <row r="16" spans="1:20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H16">
        <v>0</v>
      </c>
    </row>
    <row r="17" spans="1:20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H17">
        <v>0</v>
      </c>
    </row>
    <row r="18" spans="1:20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H18">
        <v>0</v>
      </c>
    </row>
    <row r="19" spans="1:20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H19">
        <v>0</v>
      </c>
    </row>
    <row r="20" spans="1:20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H20">
        <v>0</v>
      </c>
    </row>
    <row r="21" spans="1:20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H21">
        <v>0</v>
      </c>
      <c r="Q21" s="18" t="s">
        <v>217</v>
      </c>
      <c r="R21" s="18"/>
      <c r="S21" s="18"/>
      <c r="T21" s="18"/>
    </row>
    <row r="22" spans="1:20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H22">
        <v>0</v>
      </c>
      <c r="Q22" s="18"/>
      <c r="R22" s="18"/>
      <c r="S22" s="18"/>
      <c r="T22" s="18"/>
    </row>
    <row r="23" spans="1:20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H23">
        <v>0</v>
      </c>
      <c r="Q23" s="18"/>
      <c r="R23" s="18"/>
      <c r="S23" s="18"/>
      <c r="T23" s="18"/>
    </row>
    <row r="24" spans="1:20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H24">
        <v>0</v>
      </c>
      <c r="Q24" s="18"/>
      <c r="R24" s="18"/>
      <c r="S24" s="18"/>
      <c r="T24" s="18"/>
    </row>
    <row r="25" spans="1:20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H25">
        <v>0</v>
      </c>
      <c r="Q25" s="18"/>
      <c r="R25" s="18"/>
      <c r="S25" s="18"/>
      <c r="T25" s="18"/>
    </row>
    <row r="26" spans="1:20" x14ac:dyDescent="0.25">
      <c r="A26" s="1">
        <v>43984</v>
      </c>
      <c r="B26">
        <v>341.43</v>
      </c>
      <c r="C26">
        <v>665539</v>
      </c>
      <c r="D26">
        <v>3.5986285159450238E-2</v>
      </c>
      <c r="E26">
        <v>3.5353905486585707E-2</v>
      </c>
      <c r="F26">
        <v>5.8331426799619077</v>
      </c>
      <c r="G26">
        <v>13.408352517654711</v>
      </c>
      <c r="H26" t="s">
        <v>216</v>
      </c>
    </row>
    <row r="27" spans="1:20" x14ac:dyDescent="0.25">
      <c r="A27" s="1">
        <v>44014</v>
      </c>
      <c r="B27">
        <v>336.9</v>
      </c>
      <c r="C27">
        <v>334558</v>
      </c>
      <c r="D27">
        <v>-1.3267726913276599E-2</v>
      </c>
      <c r="E27">
        <v>-1.3356529549401032E-2</v>
      </c>
      <c r="F27">
        <v>5.819786150412507</v>
      </c>
      <c r="G27">
        <v>12.720565536643635</v>
      </c>
      <c r="H27">
        <v>0</v>
      </c>
    </row>
    <row r="28" spans="1:20" x14ac:dyDescent="0.25">
      <c r="A28" s="1">
        <v>44106</v>
      </c>
      <c r="B28">
        <v>344.63</v>
      </c>
      <c r="C28">
        <v>286872</v>
      </c>
      <c r="D28">
        <v>2.2944493915108395E-2</v>
      </c>
      <c r="E28">
        <v>2.2685227349963821E-2</v>
      </c>
      <c r="F28">
        <v>5.8424713777624708</v>
      </c>
      <c r="G28">
        <v>12.566791402225926</v>
      </c>
      <c r="H28">
        <v>0</v>
      </c>
    </row>
    <row r="29" spans="1:20" x14ac:dyDescent="0.25">
      <c r="A29" s="1">
        <v>44137</v>
      </c>
      <c r="B29">
        <v>344.47</v>
      </c>
      <c r="C29">
        <v>218020</v>
      </c>
      <c r="D29">
        <v>-4.642660244319072E-4</v>
      </c>
      <c r="E29">
        <v>-4.6437382927070887E-4</v>
      </c>
      <c r="F29">
        <v>5.8420070039332002</v>
      </c>
      <c r="G29">
        <v>12.292342080682349</v>
      </c>
      <c r="H29">
        <v>0</v>
      </c>
    </row>
    <row r="30" spans="1:20" x14ac:dyDescent="0.25">
      <c r="A30" s="1">
        <v>44167</v>
      </c>
      <c r="B30">
        <v>347.67</v>
      </c>
      <c r="C30">
        <v>226872</v>
      </c>
      <c r="D30">
        <v>9.2896333497836919E-3</v>
      </c>
      <c r="E30">
        <v>9.2467500812090601E-3</v>
      </c>
      <c r="F30">
        <v>5.8512537540144089</v>
      </c>
      <c r="G30">
        <v>12.33214126077333</v>
      </c>
      <c r="H30">
        <v>0</v>
      </c>
    </row>
    <row r="31" spans="1:20" x14ac:dyDescent="0.25">
      <c r="A31" t="s">
        <v>67</v>
      </c>
      <c r="B31">
        <v>342.83</v>
      </c>
      <c r="C31">
        <v>143247</v>
      </c>
      <c r="D31">
        <v>-1.3921247159662989E-2</v>
      </c>
      <c r="E31">
        <v>-1.4019056534198392E-2</v>
      </c>
      <c r="F31">
        <v>5.837234697480211</v>
      </c>
      <c r="G31">
        <v>11.872325691949314</v>
      </c>
      <c r="H31" t="s">
        <v>216</v>
      </c>
    </row>
    <row r="32" spans="1:20" x14ac:dyDescent="0.25">
      <c r="A32" t="s">
        <v>68</v>
      </c>
      <c r="B32">
        <v>340.48</v>
      </c>
      <c r="C32">
        <v>207896</v>
      </c>
      <c r="D32">
        <v>-6.8547093311552842E-3</v>
      </c>
      <c r="E32">
        <v>-6.8783107669860896E-3</v>
      </c>
      <c r="F32">
        <v>5.8303563867132251</v>
      </c>
      <c r="G32">
        <v>12.244793233641772</v>
      </c>
      <c r="H32">
        <v>0</v>
      </c>
      <c r="Q32" s="18" t="s">
        <v>218</v>
      </c>
      <c r="R32" s="18"/>
      <c r="S32" s="18"/>
      <c r="T32" s="18"/>
    </row>
    <row r="33" spans="1:20" x14ac:dyDescent="0.25">
      <c r="A33" t="s">
        <v>69</v>
      </c>
      <c r="B33">
        <v>338.90499999999997</v>
      </c>
      <c r="C33">
        <v>120334</v>
      </c>
      <c r="D33">
        <v>-4.6258223684211858E-3</v>
      </c>
      <c r="E33">
        <v>-4.6365545944173246E-3</v>
      </c>
      <c r="F33">
        <v>5.825719832118808</v>
      </c>
      <c r="G33">
        <v>11.698026488797767</v>
      </c>
      <c r="H33">
        <v>0</v>
      </c>
      <c r="Q33" s="18"/>
      <c r="R33" s="18"/>
      <c r="S33" s="18"/>
      <c r="T33" s="18"/>
    </row>
    <row r="34" spans="1:20" x14ac:dyDescent="0.25">
      <c r="A34" t="s">
        <v>70</v>
      </c>
      <c r="B34">
        <v>338.49</v>
      </c>
      <c r="C34">
        <v>226897</v>
      </c>
      <c r="D34">
        <v>-1.2245319484810305E-3</v>
      </c>
      <c r="E34">
        <v>-1.2252823003432371E-3</v>
      </c>
      <c r="F34">
        <v>5.8244945498184642</v>
      </c>
      <c r="G34">
        <v>12.332251448996965</v>
      </c>
      <c r="H34">
        <v>0</v>
      </c>
      <c r="Q34" s="18"/>
      <c r="R34" s="18"/>
      <c r="S34" s="18"/>
      <c r="T34" s="18"/>
    </row>
    <row r="35" spans="1:20" x14ac:dyDescent="0.25">
      <c r="A35" t="s">
        <v>71</v>
      </c>
      <c r="B35">
        <v>336.29</v>
      </c>
      <c r="C35">
        <v>141048</v>
      </c>
      <c r="D35">
        <v>-6.4994534550503373E-3</v>
      </c>
      <c r="E35">
        <v>-6.5206668696823743E-3</v>
      </c>
      <c r="F35">
        <v>5.8179738829487819</v>
      </c>
      <c r="G35">
        <v>11.856855536960596</v>
      </c>
      <c r="H35">
        <v>0</v>
      </c>
      <c r="Q35" s="18"/>
      <c r="R35" s="18"/>
      <c r="S35" s="18"/>
      <c r="T35" s="18"/>
    </row>
    <row r="36" spans="1:20" x14ac:dyDescent="0.25">
      <c r="A36" t="s">
        <v>72</v>
      </c>
      <c r="B36">
        <v>330.36</v>
      </c>
      <c r="C36">
        <v>245977</v>
      </c>
      <c r="D36">
        <v>-1.7633590056201513E-2</v>
      </c>
      <c r="E36">
        <v>-1.7790914006265694E-2</v>
      </c>
      <c r="F36">
        <v>5.8001829689425159</v>
      </c>
      <c r="G36">
        <v>12.412993314608523</v>
      </c>
      <c r="H36">
        <v>0</v>
      </c>
      <c r="Q36" s="18"/>
      <c r="R36" s="18"/>
      <c r="S36" s="18"/>
      <c r="T36" s="18"/>
    </row>
    <row r="37" spans="1:20" x14ac:dyDescent="0.25">
      <c r="A37" t="s">
        <v>272</v>
      </c>
      <c r="B37">
        <v>318.05</v>
      </c>
      <c r="C37">
        <v>301818</v>
      </c>
      <c r="D37">
        <v>-3.7262380433466524E-2</v>
      </c>
      <c r="E37">
        <v>-3.7974365817703019E-2</v>
      </c>
      <c r="F37">
        <v>5.7622086031248134</v>
      </c>
      <c r="G37">
        <v>12.61757946568448</v>
      </c>
      <c r="H37">
        <v>0</v>
      </c>
      <c r="Q37" s="18"/>
      <c r="R37" s="18"/>
      <c r="S37" s="18"/>
      <c r="T37" s="18"/>
    </row>
    <row r="38" spans="1:20" x14ac:dyDescent="0.25">
      <c r="A38" t="s">
        <v>73</v>
      </c>
      <c r="B38">
        <v>305.49</v>
      </c>
      <c r="C38">
        <v>303917</v>
      </c>
      <c r="D38">
        <v>-3.9490646124823149E-2</v>
      </c>
      <c r="E38">
        <v>-4.0291558273129462E-2</v>
      </c>
      <c r="F38">
        <v>5.7219170448516836</v>
      </c>
      <c r="G38">
        <v>12.6245099167941</v>
      </c>
      <c r="H38">
        <v>0</v>
      </c>
    </row>
    <row r="39" spans="1:20" x14ac:dyDescent="0.25">
      <c r="A39" t="s">
        <v>74</v>
      </c>
      <c r="B39">
        <v>288</v>
      </c>
      <c r="C39">
        <v>518162</v>
      </c>
      <c r="D39">
        <v>-5.7252283217126609E-2</v>
      </c>
      <c r="E39">
        <v>-5.8956564715737847E-2</v>
      </c>
      <c r="F39">
        <v>5.6629604801359461</v>
      </c>
      <c r="G39">
        <v>13.15804321366099</v>
      </c>
      <c r="H39">
        <v>0</v>
      </c>
    </row>
    <row r="40" spans="1:20" x14ac:dyDescent="0.25">
      <c r="A40" t="s">
        <v>75</v>
      </c>
      <c r="B40">
        <v>275.01</v>
      </c>
      <c r="C40">
        <v>765401</v>
      </c>
      <c r="D40">
        <v>-4.5104166666666695E-2</v>
      </c>
      <c r="E40">
        <v>-4.6153019494152056E-2</v>
      </c>
      <c r="F40">
        <v>5.6168074606417937</v>
      </c>
      <c r="G40">
        <v>13.548155158479288</v>
      </c>
      <c r="H40">
        <v>0</v>
      </c>
    </row>
    <row r="41" spans="1:20" x14ac:dyDescent="0.25">
      <c r="A41" s="1">
        <v>43864</v>
      </c>
      <c r="B41">
        <v>289.05</v>
      </c>
      <c r="C41">
        <v>475004</v>
      </c>
      <c r="D41">
        <v>5.10526889931276E-2</v>
      </c>
      <c r="E41">
        <v>4.9792222886691169E-2</v>
      </c>
      <c r="F41">
        <v>5.6665996835284851</v>
      </c>
      <c r="G41">
        <v>13.071078504033952</v>
      </c>
      <c r="H41">
        <v>0</v>
      </c>
    </row>
    <row r="42" spans="1:20" x14ac:dyDescent="0.25">
      <c r="A42" s="1">
        <v>43893</v>
      </c>
      <c r="B42">
        <v>281.05</v>
      </c>
      <c r="C42">
        <v>336638</v>
      </c>
      <c r="D42">
        <v>-2.7676872513405983E-2</v>
      </c>
      <c r="E42">
        <v>-2.8067094080401124E-2</v>
      </c>
      <c r="F42">
        <v>5.6385325894480838</v>
      </c>
      <c r="G42">
        <v>12.726763448009141</v>
      </c>
      <c r="H42">
        <v>0</v>
      </c>
    </row>
    <row r="43" spans="1:20" x14ac:dyDescent="0.25">
      <c r="A43" s="1">
        <v>43924</v>
      </c>
      <c r="B43">
        <v>282.95999999999998</v>
      </c>
      <c r="C43">
        <v>344554</v>
      </c>
      <c r="D43">
        <v>6.7959437822450383E-3</v>
      </c>
      <c r="E43">
        <v>6.7729554491411702E-3</v>
      </c>
      <c r="F43">
        <v>5.6453055448972247</v>
      </c>
      <c r="G43">
        <v>12.750006106063489</v>
      </c>
      <c r="H43">
        <v>0</v>
      </c>
    </row>
    <row r="44" spans="1:20" x14ac:dyDescent="0.25">
      <c r="A44" s="1">
        <v>43954</v>
      </c>
      <c r="B44">
        <v>260.45</v>
      </c>
      <c r="C44">
        <v>687418</v>
      </c>
      <c r="D44">
        <v>-7.9551880124399177E-2</v>
      </c>
      <c r="E44">
        <v>-8.2894640706024592E-2</v>
      </c>
      <c r="F44">
        <v>5.5624109041912009</v>
      </c>
      <c r="G44">
        <v>13.440697828682033</v>
      </c>
      <c r="H44" t="s">
        <v>216</v>
      </c>
    </row>
    <row r="45" spans="1:20" x14ac:dyDescent="0.25">
      <c r="A45" s="1">
        <v>43985</v>
      </c>
      <c r="B45">
        <v>262.06</v>
      </c>
      <c r="C45">
        <v>764184</v>
      </c>
      <c r="D45">
        <v>6.1816087540795305E-3</v>
      </c>
      <c r="E45">
        <v>6.1625809852387855E-3</v>
      </c>
      <c r="F45">
        <v>5.5685734851764392</v>
      </c>
      <c r="G45">
        <v>13.54656387684825</v>
      </c>
      <c r="H45">
        <v>0</v>
      </c>
    </row>
    <row r="46" spans="1:20" x14ac:dyDescent="0.25">
      <c r="A46" s="1">
        <v>44077</v>
      </c>
      <c r="B46">
        <v>228.1</v>
      </c>
      <c r="C46">
        <v>462188</v>
      </c>
      <c r="D46">
        <v>-0.12958864382202551</v>
      </c>
      <c r="E46">
        <v>-0.13878935588609689</v>
      </c>
      <c r="F46">
        <v>5.4297841292903426</v>
      </c>
      <c r="G46">
        <v>13.043727013698707</v>
      </c>
      <c r="H46" t="s">
        <v>216</v>
      </c>
    </row>
    <row r="47" spans="1:20" x14ac:dyDescent="0.25">
      <c r="A47" s="1">
        <v>44107</v>
      </c>
      <c r="B47">
        <v>231.01</v>
      </c>
      <c r="C47">
        <v>577963</v>
      </c>
      <c r="D47">
        <v>1.2757562472599722E-2</v>
      </c>
      <c r="E47">
        <v>1.2676870337754354E-2</v>
      </c>
      <c r="F47">
        <v>5.4424609996280964</v>
      </c>
      <c r="G47">
        <v>13.267265131764711</v>
      </c>
      <c r="H47">
        <v>0</v>
      </c>
    </row>
    <row r="48" spans="1:20" x14ac:dyDescent="0.25">
      <c r="A48" s="1">
        <v>44138</v>
      </c>
      <c r="B48">
        <v>188.68</v>
      </c>
      <c r="C48">
        <v>1497985</v>
      </c>
      <c r="D48">
        <v>-0.18323882083026702</v>
      </c>
      <c r="E48">
        <v>-0.20240854121203566</v>
      </c>
      <c r="F48">
        <v>5.240052458416061</v>
      </c>
      <c r="G48">
        <v>14.219631429658033</v>
      </c>
      <c r="H48" t="s">
        <v>216</v>
      </c>
    </row>
    <row r="49" spans="1:8" x14ac:dyDescent="0.25">
      <c r="A49" s="1">
        <v>44168</v>
      </c>
      <c r="B49">
        <v>155.065</v>
      </c>
      <c r="C49">
        <v>1432833</v>
      </c>
      <c r="D49">
        <v>-0.17815878736485058</v>
      </c>
      <c r="E49">
        <v>-0.1962080745627704</v>
      </c>
      <c r="F49">
        <v>5.0438443838532905</v>
      </c>
      <c r="G49">
        <v>14.175164161289207</v>
      </c>
      <c r="H49" t="s">
        <v>216</v>
      </c>
    </row>
    <row r="50" spans="1:8" x14ac:dyDescent="0.25">
      <c r="A50" t="s">
        <v>76</v>
      </c>
      <c r="B50">
        <v>170.15</v>
      </c>
      <c r="C50">
        <v>1028247</v>
      </c>
      <c r="D50">
        <v>9.7281785057879003E-2</v>
      </c>
      <c r="E50">
        <v>9.283601709362431E-2</v>
      </c>
      <c r="F50">
        <v>5.1366804009469149</v>
      </c>
      <c r="G50">
        <v>13.843365968510005</v>
      </c>
      <c r="H50" t="s">
        <v>216</v>
      </c>
    </row>
    <row r="51" spans="1:8" x14ac:dyDescent="0.25">
      <c r="A51" t="s">
        <v>77</v>
      </c>
      <c r="B51">
        <v>129.61000000000001</v>
      </c>
      <c r="C51">
        <v>1229959</v>
      </c>
      <c r="D51">
        <v>-0.23826035850719948</v>
      </c>
      <c r="E51">
        <v>-0.27215045951163103</v>
      </c>
      <c r="F51">
        <v>4.8645299414352836</v>
      </c>
      <c r="G51">
        <v>14.022491393459699</v>
      </c>
      <c r="H51" t="s">
        <v>216</v>
      </c>
    </row>
    <row r="52" spans="1:8" x14ac:dyDescent="0.25">
      <c r="A52" t="s">
        <v>78</v>
      </c>
      <c r="B52">
        <v>124.75</v>
      </c>
      <c r="C52">
        <v>2564785</v>
      </c>
      <c r="D52">
        <v>-3.7497106704729673E-2</v>
      </c>
      <c r="E52">
        <v>-3.8218206803655806E-2</v>
      </c>
      <c r="F52">
        <v>4.826311734631628</v>
      </c>
      <c r="G52">
        <v>14.757385212411091</v>
      </c>
      <c r="H52">
        <v>0</v>
      </c>
    </row>
    <row r="53" spans="1:8" x14ac:dyDescent="0.25">
      <c r="A53" t="s">
        <v>79</v>
      </c>
      <c r="B53">
        <v>100.97</v>
      </c>
      <c r="C53">
        <v>2673522</v>
      </c>
      <c r="D53">
        <v>-0.19062124248496995</v>
      </c>
      <c r="E53">
        <v>-0.21148829161539834</v>
      </c>
      <c r="F53">
        <v>4.6148234430162294</v>
      </c>
      <c r="G53">
        <v>14.798907262250475</v>
      </c>
      <c r="H53" t="s">
        <v>216</v>
      </c>
    </row>
    <row r="54" spans="1:8" x14ac:dyDescent="0.25">
      <c r="A54" t="s">
        <v>80</v>
      </c>
      <c r="B54">
        <v>97.75</v>
      </c>
      <c r="C54">
        <v>2066256</v>
      </c>
      <c r="D54">
        <v>-3.1890660592255114E-2</v>
      </c>
      <c r="E54">
        <v>-3.241024415075449E-2</v>
      </c>
      <c r="F54">
        <v>4.582413198865475</v>
      </c>
      <c r="G54">
        <v>14.541248831924408</v>
      </c>
      <c r="H54">
        <v>0</v>
      </c>
    </row>
    <row r="55" spans="1:8" x14ac:dyDescent="0.25">
      <c r="A55" t="s">
        <v>81</v>
      </c>
      <c r="B55">
        <v>95</v>
      </c>
      <c r="C55">
        <v>1534153</v>
      </c>
      <c r="D55">
        <v>-2.8132992327365727E-2</v>
      </c>
      <c r="E55">
        <v>-2.853630726493436E-2</v>
      </c>
      <c r="F55">
        <v>4.5538768916005408</v>
      </c>
      <c r="G55">
        <v>14.243488995179518</v>
      </c>
      <c r="H55" t="s">
        <v>216</v>
      </c>
    </row>
    <row r="56" spans="1:8" x14ac:dyDescent="0.25">
      <c r="A56" t="s">
        <v>82</v>
      </c>
      <c r="B56">
        <v>105.71</v>
      </c>
      <c r="C56">
        <v>1964573</v>
      </c>
      <c r="D56">
        <v>0.11273684210526309</v>
      </c>
      <c r="E56">
        <v>0.10682260418003071</v>
      </c>
      <c r="F56">
        <v>4.6606994957805714</v>
      </c>
      <c r="G56">
        <v>14.490785476872842</v>
      </c>
      <c r="H56" t="s">
        <v>216</v>
      </c>
    </row>
    <row r="57" spans="1:8" x14ac:dyDescent="0.25">
      <c r="A57" t="s">
        <v>83</v>
      </c>
      <c r="B57">
        <v>127.63</v>
      </c>
      <c r="C57">
        <v>2237646</v>
      </c>
      <c r="D57">
        <v>0.20735975782802007</v>
      </c>
      <c r="E57">
        <v>0.18843595721402781</v>
      </c>
      <c r="F57">
        <v>4.8491354529945996</v>
      </c>
      <c r="G57">
        <v>14.620934978399015</v>
      </c>
      <c r="H57" t="s">
        <v>216</v>
      </c>
    </row>
    <row r="58" spans="1:8" x14ac:dyDescent="0.25">
      <c r="A58" t="s">
        <v>84</v>
      </c>
      <c r="B58">
        <v>158.69</v>
      </c>
      <c r="C58">
        <v>3728550</v>
      </c>
      <c r="D58">
        <v>0.24335971166653611</v>
      </c>
      <c r="E58">
        <v>0.21781716058015149</v>
      </c>
      <c r="F58">
        <v>5.0669526135747507</v>
      </c>
      <c r="G58">
        <v>15.131529976094656</v>
      </c>
      <c r="H58" t="s">
        <v>216</v>
      </c>
    </row>
    <row r="59" spans="1:8" x14ac:dyDescent="0.25">
      <c r="A59" t="s">
        <v>85</v>
      </c>
      <c r="B59">
        <v>180.27</v>
      </c>
      <c r="C59">
        <v>2978115</v>
      </c>
      <c r="D59">
        <v>0.13598840506648191</v>
      </c>
      <c r="E59">
        <v>0.1275031134391954</v>
      </c>
      <c r="F59">
        <v>5.1944557270139464</v>
      </c>
      <c r="G59">
        <v>14.906801108001648</v>
      </c>
      <c r="H59" t="s">
        <v>216</v>
      </c>
    </row>
    <row r="60" spans="1:8" x14ac:dyDescent="0.25">
      <c r="A60" t="s">
        <v>86</v>
      </c>
      <c r="B60">
        <v>161.97</v>
      </c>
      <c r="C60">
        <v>1694567</v>
      </c>
      <c r="D60">
        <v>-0.10151439507405564</v>
      </c>
      <c r="E60">
        <v>-0.10704459411564107</v>
      </c>
      <c r="F60">
        <v>5.0874111328983052</v>
      </c>
      <c r="G60">
        <v>14.342937808934794</v>
      </c>
      <c r="H60" t="s">
        <v>216</v>
      </c>
    </row>
    <row r="61" spans="1:8" x14ac:dyDescent="0.25">
      <c r="A61" t="s">
        <v>87</v>
      </c>
      <c r="B61">
        <v>152.36000000000001</v>
      </c>
      <c r="C61">
        <v>1611300</v>
      </c>
      <c r="D61">
        <v>-5.933197505710925E-2</v>
      </c>
      <c r="E61">
        <v>-6.1164991287901968E-2</v>
      </c>
      <c r="F61">
        <v>5.026246141610403</v>
      </c>
      <c r="G61">
        <v>14.292551864561661</v>
      </c>
      <c r="H61">
        <v>0</v>
      </c>
    </row>
    <row r="62" spans="1:8" x14ac:dyDescent="0.25">
      <c r="A62" t="s">
        <v>88</v>
      </c>
      <c r="B62">
        <v>149.12</v>
      </c>
      <c r="C62">
        <v>940568</v>
      </c>
      <c r="D62">
        <v>-2.126542399579948E-2</v>
      </c>
      <c r="E62">
        <v>-2.1494790673122266E-2</v>
      </c>
      <c r="F62">
        <v>5.0047513509372807</v>
      </c>
      <c r="G62">
        <v>13.754239227076599</v>
      </c>
      <c r="H62">
        <v>0</v>
      </c>
    </row>
    <row r="63" spans="1:8" x14ac:dyDescent="0.25">
      <c r="A63" s="1">
        <v>43834</v>
      </c>
      <c r="B63">
        <v>130.61000000000001</v>
      </c>
      <c r="C63">
        <v>1433508</v>
      </c>
      <c r="D63">
        <v>-0.12412821888412011</v>
      </c>
      <c r="E63">
        <v>-0.1325355673478511</v>
      </c>
      <c r="F63">
        <v>4.8722157835894295</v>
      </c>
      <c r="G63">
        <v>14.175635145036415</v>
      </c>
      <c r="H63" t="s">
        <v>216</v>
      </c>
    </row>
    <row r="64" spans="1:8" x14ac:dyDescent="0.25">
      <c r="A64" s="1">
        <v>43865</v>
      </c>
      <c r="B64">
        <v>123.01</v>
      </c>
      <c r="C64">
        <v>1466025</v>
      </c>
      <c r="D64">
        <v>-5.8188500114845783E-2</v>
      </c>
      <c r="E64">
        <v>-5.9950130708736254E-2</v>
      </c>
      <c r="F64">
        <v>4.8122656528806935</v>
      </c>
      <c r="G64">
        <v>14.198065214489333</v>
      </c>
      <c r="H64">
        <v>0</v>
      </c>
    </row>
    <row r="65" spans="1:8" x14ac:dyDescent="0.25">
      <c r="A65" s="1">
        <v>43894</v>
      </c>
      <c r="B65">
        <v>124.66</v>
      </c>
      <c r="C65">
        <v>1497240</v>
      </c>
      <c r="D65">
        <v>1.3413543614340228E-2</v>
      </c>
      <c r="E65">
        <v>1.3324378500010918E-2</v>
      </c>
      <c r="F65">
        <v>4.8255900313807043</v>
      </c>
      <c r="G65">
        <v>14.219133971193067</v>
      </c>
      <c r="H65">
        <v>0</v>
      </c>
    </row>
    <row r="66" spans="1:8" x14ac:dyDescent="0.25">
      <c r="A66" s="1">
        <v>43986</v>
      </c>
      <c r="B66">
        <v>148.49</v>
      </c>
      <c r="C66">
        <v>2168318</v>
      </c>
      <c r="D66">
        <v>0.19115995507781175</v>
      </c>
      <c r="E66">
        <v>0.1749275845272657</v>
      </c>
      <c r="F66">
        <v>5.0005176159079703</v>
      </c>
      <c r="G66">
        <v>14.589462309752156</v>
      </c>
      <c r="H66" t="s">
        <v>216</v>
      </c>
    </row>
    <row r="67" spans="1:8" x14ac:dyDescent="0.25">
      <c r="A67" s="1">
        <v>44016</v>
      </c>
      <c r="B67">
        <v>141.5</v>
      </c>
      <c r="C67">
        <v>2473059</v>
      </c>
      <c r="D67">
        <v>-4.7073877028756206E-2</v>
      </c>
      <c r="E67">
        <v>-4.8217898824677863E-2</v>
      </c>
      <c r="F67">
        <v>4.9522997170832923</v>
      </c>
      <c r="G67">
        <v>14.720966403881722</v>
      </c>
      <c r="H67">
        <v>0</v>
      </c>
    </row>
    <row r="68" spans="1:8" x14ac:dyDescent="0.25">
      <c r="A68" s="1">
        <v>44047</v>
      </c>
      <c r="B68">
        <v>146.80000000000001</v>
      </c>
      <c r="C68">
        <v>1570538</v>
      </c>
      <c r="D68">
        <v>3.7455830388692657E-2</v>
      </c>
      <c r="E68">
        <v>3.6771399097123021E-2</v>
      </c>
      <c r="F68">
        <v>4.9890711161804155</v>
      </c>
      <c r="G68">
        <v>14.266928793784004</v>
      </c>
      <c r="H68">
        <v>0</v>
      </c>
    </row>
    <row r="69" spans="1:8" x14ac:dyDescent="0.25">
      <c r="A69" s="1">
        <v>44078</v>
      </c>
      <c r="B69">
        <v>151.88</v>
      </c>
      <c r="C69">
        <v>1620433</v>
      </c>
      <c r="D69">
        <v>3.4604904632152475E-2</v>
      </c>
      <c r="E69">
        <v>3.4019619183186169E-2</v>
      </c>
      <c r="F69">
        <v>5.0230907353636018</v>
      </c>
      <c r="G69">
        <v>14.298203955445192</v>
      </c>
      <c r="H69">
        <v>0</v>
      </c>
    </row>
    <row r="70" spans="1:8" x14ac:dyDescent="0.25">
      <c r="A70" t="s">
        <v>89</v>
      </c>
      <c r="B70">
        <v>147.35</v>
      </c>
      <c r="C70">
        <v>931140</v>
      </c>
      <c r="D70">
        <v>-2.9826178562022659E-2</v>
      </c>
      <c r="E70">
        <v>-3.0280026179897827E-2</v>
      </c>
      <c r="F70">
        <v>4.9928107091837033</v>
      </c>
      <c r="G70">
        <v>13.744164920893725</v>
      </c>
      <c r="H70">
        <v>0</v>
      </c>
    </row>
    <row r="71" spans="1:8" x14ac:dyDescent="0.25">
      <c r="A71" t="s">
        <v>90</v>
      </c>
      <c r="B71">
        <v>140.97999999999999</v>
      </c>
      <c r="C71">
        <v>1289529</v>
      </c>
      <c r="D71">
        <v>-4.323040380047509E-2</v>
      </c>
      <c r="E71">
        <v>-4.4192672837974178E-2</v>
      </c>
      <c r="F71">
        <v>4.9486180363457297</v>
      </c>
      <c r="G71">
        <v>14.069787593387607</v>
      </c>
      <c r="H71">
        <v>0</v>
      </c>
    </row>
    <row r="72" spans="1:8" x14ac:dyDescent="0.25">
      <c r="A72" t="s">
        <v>91</v>
      </c>
      <c r="B72">
        <v>145.9</v>
      </c>
      <c r="C72">
        <v>1530787</v>
      </c>
      <c r="D72">
        <v>3.489856717264872E-2</v>
      </c>
      <c r="E72">
        <v>3.4303419183010532E-2</v>
      </c>
      <c r="F72">
        <v>4.9829214555287402</v>
      </c>
      <c r="G72">
        <v>14.241292540206013</v>
      </c>
      <c r="H72">
        <v>0</v>
      </c>
    </row>
    <row r="73" spans="1:8" x14ac:dyDescent="0.25">
      <c r="A73" t="s">
        <v>92</v>
      </c>
      <c r="B73">
        <v>134.13999999999999</v>
      </c>
      <c r="C73">
        <v>1779740</v>
      </c>
      <c r="D73">
        <v>-8.0603152844414105E-2</v>
      </c>
      <c r="E73">
        <v>-8.4037424857148921E-2</v>
      </c>
      <c r="F73">
        <v>4.8988840306715913</v>
      </c>
      <c r="G73">
        <v>14.391977844183653</v>
      </c>
      <c r="H73" t="s">
        <v>216</v>
      </c>
    </row>
    <row r="74" spans="1:8" x14ac:dyDescent="0.25">
      <c r="A74" t="s">
        <v>93</v>
      </c>
      <c r="B74">
        <v>153.71</v>
      </c>
      <c r="C74">
        <v>2094375</v>
      </c>
      <c r="D74">
        <v>0.14589235127478772</v>
      </c>
      <c r="E74">
        <v>0.13618367956524968</v>
      </c>
      <c r="F74">
        <v>5.0350677102368406</v>
      </c>
      <c r="G74">
        <v>14.554765737473712</v>
      </c>
      <c r="H74" t="s">
        <v>216</v>
      </c>
    </row>
    <row r="75" spans="1:8" x14ac:dyDescent="0.25">
      <c r="A75" t="s">
        <v>94</v>
      </c>
      <c r="B75">
        <v>136.25</v>
      </c>
      <c r="C75">
        <v>698475</v>
      </c>
      <c r="D75">
        <v>-0.11359052761694104</v>
      </c>
      <c r="E75">
        <v>-0.12057627669348733</v>
      </c>
      <c r="F75">
        <v>4.9144914335433532</v>
      </c>
      <c r="G75">
        <v>13.456654666057968</v>
      </c>
      <c r="H75" t="s">
        <v>216</v>
      </c>
    </row>
    <row r="76" spans="1:8" x14ac:dyDescent="0.25">
      <c r="A76" t="s">
        <v>95</v>
      </c>
      <c r="B76">
        <v>134.85</v>
      </c>
      <c r="C76">
        <v>877200</v>
      </c>
      <c r="D76">
        <v>-1.0275229357798206E-2</v>
      </c>
      <c r="E76">
        <v>-1.0328383957614554E-2</v>
      </c>
      <c r="F76">
        <v>4.9041630495857387</v>
      </c>
      <c r="G76">
        <v>13.684490295525871</v>
      </c>
      <c r="H76">
        <v>0</v>
      </c>
    </row>
    <row r="77" spans="1:8" x14ac:dyDescent="0.25">
      <c r="A77" t="s">
        <v>96</v>
      </c>
      <c r="B77">
        <v>137.61000000000001</v>
      </c>
      <c r="C77">
        <v>897830</v>
      </c>
      <c r="D77">
        <v>2.0467185761957874E-2</v>
      </c>
      <c r="E77">
        <v>2.0260547691451442E-2</v>
      </c>
      <c r="F77">
        <v>4.9244235972771904</v>
      </c>
      <c r="G77">
        <v>13.707736019786179</v>
      </c>
      <c r="H77">
        <v>0</v>
      </c>
    </row>
    <row r="78" spans="1:8" x14ac:dyDescent="0.25">
      <c r="A78" t="s">
        <v>97</v>
      </c>
      <c r="B78">
        <v>128.99</v>
      </c>
      <c r="C78">
        <v>1376478</v>
      </c>
      <c r="D78">
        <v>-6.2640796453746123E-2</v>
      </c>
      <c r="E78">
        <v>-6.4688715300145583E-2</v>
      </c>
      <c r="F78">
        <v>4.8597348819770447</v>
      </c>
      <c r="G78">
        <v>14.135038620872601</v>
      </c>
      <c r="H78">
        <v>0</v>
      </c>
    </row>
    <row r="79" spans="1:8" x14ac:dyDescent="0.25">
      <c r="A79" t="s">
        <v>98</v>
      </c>
      <c r="B79">
        <v>128.57</v>
      </c>
      <c r="C79">
        <v>1310047</v>
      </c>
      <c r="D79">
        <v>-3.2560663617335907E-3</v>
      </c>
      <c r="E79">
        <v>-3.2613788808873809E-3</v>
      </c>
      <c r="F79">
        <v>4.856473503096157</v>
      </c>
      <c r="G79">
        <v>14.085573572396335</v>
      </c>
      <c r="H79">
        <v>0</v>
      </c>
    </row>
    <row r="80" spans="1:8" x14ac:dyDescent="0.25">
      <c r="A80" t="s">
        <v>99</v>
      </c>
      <c r="B80">
        <v>130.85</v>
      </c>
      <c r="C80">
        <v>1328312</v>
      </c>
      <c r="D80">
        <v>1.7733530372559706E-2</v>
      </c>
      <c r="E80">
        <v>1.7578125879997335E-2</v>
      </c>
      <c r="F80">
        <v>4.8740516289761544</v>
      </c>
      <c r="G80">
        <v>14.099419521183529</v>
      </c>
      <c r="H80">
        <v>0</v>
      </c>
    </row>
    <row r="81" spans="1:8" x14ac:dyDescent="0.25">
      <c r="A81" t="s">
        <v>100</v>
      </c>
      <c r="B81">
        <v>138.96</v>
      </c>
      <c r="C81">
        <v>2296753</v>
      </c>
      <c r="D81">
        <v>6.1979365685899991E-2</v>
      </c>
      <c r="E81">
        <v>6.0134492956694749E-2</v>
      </c>
      <c r="F81">
        <v>4.9341861219328491</v>
      </c>
      <c r="G81">
        <v>14.647006944326394</v>
      </c>
      <c r="H81" t="s">
        <v>216</v>
      </c>
    </row>
    <row r="82" spans="1:8" x14ac:dyDescent="0.25">
      <c r="A82" t="s">
        <v>101</v>
      </c>
      <c r="B82">
        <v>140.88999999999999</v>
      </c>
      <c r="C82">
        <v>932428</v>
      </c>
      <c r="D82">
        <v>1.3888888888888732E-2</v>
      </c>
      <c r="E82">
        <v>1.3793322132335769E-2</v>
      </c>
      <c r="F82">
        <v>4.9479794440651856</v>
      </c>
      <c r="G82">
        <v>13.745547215722876</v>
      </c>
      <c r="H82">
        <v>0</v>
      </c>
    </row>
    <row r="83" spans="1:8" x14ac:dyDescent="0.25">
      <c r="A83" s="1">
        <v>43835</v>
      </c>
      <c r="B83">
        <v>133.38</v>
      </c>
      <c r="C83">
        <v>1636614</v>
      </c>
      <c r="D83">
        <v>-5.3303996025267877E-2</v>
      </c>
      <c r="E83">
        <v>-5.4777246861025079E-2</v>
      </c>
      <c r="F83">
        <v>4.8932021972041602</v>
      </c>
      <c r="G83">
        <v>14.308140031358763</v>
      </c>
      <c r="H83">
        <v>0</v>
      </c>
    </row>
    <row r="84" spans="1:8" x14ac:dyDescent="0.25">
      <c r="A84" s="1">
        <v>43926</v>
      </c>
      <c r="B84">
        <v>131.38</v>
      </c>
      <c r="C84">
        <v>1102204</v>
      </c>
      <c r="D84">
        <v>-1.49947518368571E-2</v>
      </c>
      <c r="E84">
        <v>-1.5108309739833282E-2</v>
      </c>
      <c r="F84">
        <v>4.8780938874643267</v>
      </c>
      <c r="G84">
        <v>13.912822369530112</v>
      </c>
      <c r="H84">
        <v>0</v>
      </c>
    </row>
    <row r="85" spans="1:8" x14ac:dyDescent="0.25">
      <c r="A85" s="1">
        <v>43956</v>
      </c>
      <c r="B85">
        <v>125.3</v>
      </c>
      <c r="C85">
        <v>994944</v>
      </c>
      <c r="D85">
        <v>-4.6277972294108682E-2</v>
      </c>
      <c r="E85">
        <v>-4.7383025562304261E-2</v>
      </c>
      <c r="F85">
        <v>4.8307108619020225</v>
      </c>
      <c r="G85">
        <v>13.810441733149837</v>
      </c>
      <c r="H85">
        <v>0</v>
      </c>
    </row>
    <row r="86" spans="1:8" x14ac:dyDescent="0.25">
      <c r="A86" s="1">
        <v>43987</v>
      </c>
      <c r="B86">
        <v>121.85</v>
      </c>
      <c r="C86">
        <v>991222</v>
      </c>
      <c r="D86">
        <v>-2.7533918595371132E-2</v>
      </c>
      <c r="E86">
        <v>-2.7920081830807408E-2</v>
      </c>
      <c r="F86">
        <v>4.8027907800712155</v>
      </c>
      <c r="G86">
        <v>13.806693804369562</v>
      </c>
      <c r="H86">
        <v>0</v>
      </c>
    </row>
    <row r="87" spans="1:8" x14ac:dyDescent="0.25">
      <c r="A87" s="1">
        <v>44017</v>
      </c>
      <c r="B87">
        <v>128.63</v>
      </c>
      <c r="C87">
        <v>1153026</v>
      </c>
      <c r="D87">
        <v>5.5642183011899889E-2</v>
      </c>
      <c r="E87">
        <v>5.4149286019408806E-2</v>
      </c>
      <c r="F87">
        <v>4.8569400660906243</v>
      </c>
      <c r="G87">
        <v>13.957900348866856</v>
      </c>
      <c r="H87">
        <v>0</v>
      </c>
    </row>
    <row r="88" spans="1:8" x14ac:dyDescent="0.25">
      <c r="A88" s="1">
        <v>44048</v>
      </c>
      <c r="B88">
        <v>133.38999999999999</v>
      </c>
      <c r="C88">
        <v>994385</v>
      </c>
      <c r="D88">
        <v>3.7005364222965027E-2</v>
      </c>
      <c r="E88">
        <v>3.6337102062328583E-2</v>
      </c>
      <c r="F88">
        <v>4.8932771681529523</v>
      </c>
      <c r="G88">
        <v>13.809879734591817</v>
      </c>
      <c r="H88">
        <v>0</v>
      </c>
    </row>
    <row r="89" spans="1:8" x14ac:dyDescent="0.25">
      <c r="A89" s="1">
        <v>44140</v>
      </c>
      <c r="B89">
        <v>128.88</v>
      </c>
      <c r="C89">
        <v>754266</v>
      </c>
      <c r="D89">
        <v>-3.3810630482045065E-2</v>
      </c>
      <c r="E89">
        <v>-3.4395429284233635E-2</v>
      </c>
      <c r="F89">
        <v>4.8588817388687193</v>
      </c>
      <c r="G89">
        <v>13.533500369921933</v>
      </c>
      <c r="H89">
        <v>0</v>
      </c>
    </row>
    <row r="90" spans="1:8" x14ac:dyDescent="0.25">
      <c r="A90" s="1">
        <v>44170</v>
      </c>
      <c r="B90">
        <v>125.2</v>
      </c>
      <c r="C90">
        <v>727070</v>
      </c>
      <c r="D90">
        <v>-2.8553693358162574E-2</v>
      </c>
      <c r="E90">
        <v>-2.8969280202720757E-2</v>
      </c>
      <c r="F90">
        <v>4.8299124586659978</v>
      </c>
      <c r="G90">
        <v>13.496778037987736</v>
      </c>
      <c r="H90">
        <v>0</v>
      </c>
    </row>
    <row r="91" spans="1:8" x14ac:dyDescent="0.25">
      <c r="A91" t="s">
        <v>102</v>
      </c>
      <c r="B91">
        <v>121.58</v>
      </c>
      <c r="C91">
        <v>1148378</v>
      </c>
      <c r="D91">
        <v>-2.8913738019169365E-2</v>
      </c>
      <c r="E91">
        <v>-2.9339976345421803E-2</v>
      </c>
      <c r="F91">
        <v>4.8005724823205762</v>
      </c>
      <c r="G91">
        <v>13.953861069957425</v>
      </c>
      <c r="H91">
        <v>0</v>
      </c>
    </row>
    <row r="92" spans="1:8" x14ac:dyDescent="0.25">
      <c r="A92" t="s">
        <v>103</v>
      </c>
      <c r="B92">
        <v>122.49</v>
      </c>
      <c r="C92">
        <v>1607276</v>
      </c>
      <c r="D92">
        <v>7.4847836815265393E-3</v>
      </c>
      <c r="E92">
        <v>7.4569116790176946E-3</v>
      </c>
      <c r="F92">
        <v>4.8080293939995942</v>
      </c>
      <c r="G92">
        <v>14.290051378572423</v>
      </c>
      <c r="H92">
        <v>0</v>
      </c>
    </row>
    <row r="93" spans="1:8" x14ac:dyDescent="0.25">
      <c r="A93" t="s">
        <v>104</v>
      </c>
      <c r="B93">
        <v>119.96</v>
      </c>
      <c r="C93">
        <v>1246416</v>
      </c>
      <c r="D93">
        <v>-2.0654747326312364E-2</v>
      </c>
      <c r="E93">
        <v>-2.0871040118785735E-2</v>
      </c>
      <c r="F93">
        <v>4.787158353880808</v>
      </c>
      <c r="G93">
        <v>14.035782790986703</v>
      </c>
      <c r="H93">
        <v>0</v>
      </c>
    </row>
    <row r="94" spans="1:8" x14ac:dyDescent="0.25">
      <c r="A94" t="s">
        <v>105</v>
      </c>
      <c r="B94">
        <v>135.41999999999999</v>
      </c>
      <c r="C94">
        <v>2284648</v>
      </c>
      <c r="D94">
        <v>0.12887629209736573</v>
      </c>
      <c r="E94">
        <v>0.12122270617669104</v>
      </c>
      <c r="F94">
        <v>4.9083810600574989</v>
      </c>
      <c r="G94">
        <v>14.641722522303764</v>
      </c>
      <c r="H94" t="s">
        <v>216</v>
      </c>
    </row>
    <row r="95" spans="1:8" x14ac:dyDescent="0.25">
      <c r="A95" t="s">
        <v>106</v>
      </c>
      <c r="B95">
        <v>130.44999999999999</v>
      </c>
      <c r="C95">
        <v>1627077</v>
      </c>
      <c r="D95">
        <v>-3.6700635061290794E-2</v>
      </c>
      <c r="E95">
        <v>-3.7391048474761934E-2</v>
      </c>
      <c r="F95">
        <v>4.8709900115827374</v>
      </c>
      <c r="G95">
        <v>14.302295711448865</v>
      </c>
      <c r="H95">
        <v>0</v>
      </c>
    </row>
    <row r="96" spans="1:8" x14ac:dyDescent="0.25">
      <c r="A96" t="s">
        <v>107</v>
      </c>
      <c r="B96">
        <v>133.30000000000001</v>
      </c>
      <c r="C96">
        <v>1012029</v>
      </c>
      <c r="D96">
        <v>2.1847451130701596E-2</v>
      </c>
      <c r="E96">
        <v>2.1612215601925756E-2</v>
      </c>
      <c r="F96">
        <v>4.8926022271846632</v>
      </c>
      <c r="G96">
        <v>13.827467784545451</v>
      </c>
      <c r="H96">
        <v>0</v>
      </c>
    </row>
    <row r="97" spans="1:8" x14ac:dyDescent="0.25">
      <c r="A97" t="s">
        <v>108</v>
      </c>
      <c r="B97">
        <v>138.91999999999999</v>
      </c>
      <c r="C97">
        <v>2255654</v>
      </c>
      <c r="D97">
        <v>4.2160540135033578E-2</v>
      </c>
      <c r="E97">
        <v>4.1296000691210095E-2</v>
      </c>
      <c r="F97">
        <v>4.933898227875873</v>
      </c>
      <c r="G97">
        <v>14.628950511043564</v>
      </c>
      <c r="H97">
        <v>0</v>
      </c>
    </row>
    <row r="98" spans="1:8" x14ac:dyDescent="0.25">
      <c r="A98" t="s">
        <v>109</v>
      </c>
      <c r="B98">
        <v>137.53</v>
      </c>
      <c r="C98">
        <v>1105088</v>
      </c>
      <c r="D98">
        <v>-1.0005758710048851E-2</v>
      </c>
      <c r="E98">
        <v>-1.0056152749256747E-2</v>
      </c>
      <c r="F98">
        <v>4.9238420751266165</v>
      </c>
      <c r="G98">
        <v>13.915435527772102</v>
      </c>
      <c r="H98">
        <v>0</v>
      </c>
    </row>
    <row r="99" spans="1:8" x14ac:dyDescent="0.25">
      <c r="A99" t="s">
        <v>110</v>
      </c>
      <c r="B99">
        <v>144.74</v>
      </c>
      <c r="C99">
        <v>1472238</v>
      </c>
      <c r="D99">
        <v>5.2424925470806426E-2</v>
      </c>
      <c r="E99">
        <v>5.1096954311365315E-2</v>
      </c>
      <c r="F99">
        <v>4.9749390294379818</v>
      </c>
      <c r="G99">
        <v>14.202294249983991</v>
      </c>
      <c r="H99">
        <v>0</v>
      </c>
    </row>
    <row r="100" spans="1:8" x14ac:dyDescent="0.25">
      <c r="A100" t="s">
        <v>111</v>
      </c>
      <c r="B100">
        <v>149.49</v>
      </c>
      <c r="C100">
        <v>1775064</v>
      </c>
      <c r="D100">
        <v>3.2817465800746161E-2</v>
      </c>
      <c r="E100">
        <v>3.2290471523441167E-2</v>
      </c>
      <c r="F100">
        <v>5.0072295009614232</v>
      </c>
      <c r="G100">
        <v>14.389347036579668</v>
      </c>
      <c r="H100">
        <v>0</v>
      </c>
    </row>
    <row r="101" spans="1:8" x14ac:dyDescent="0.25">
      <c r="A101" t="s">
        <v>112</v>
      </c>
      <c r="B101">
        <v>149.77000000000001</v>
      </c>
      <c r="C101">
        <v>1925483</v>
      </c>
      <c r="D101">
        <v>1.8730349856177747E-3</v>
      </c>
      <c r="E101">
        <v>1.8712830428813157E-3</v>
      </c>
      <c r="F101">
        <v>5.0091007840043043</v>
      </c>
      <c r="G101">
        <v>14.470687403322509</v>
      </c>
      <c r="H101">
        <v>0</v>
      </c>
    </row>
    <row r="102" spans="1:8" x14ac:dyDescent="0.25">
      <c r="A102" t="s">
        <v>113</v>
      </c>
      <c r="B102">
        <v>145.72</v>
      </c>
      <c r="C102">
        <v>2229697</v>
      </c>
      <c r="D102">
        <v>-2.7041463577485551E-2</v>
      </c>
      <c r="E102">
        <v>-2.7413811863941304E-2</v>
      </c>
      <c r="F102">
        <v>4.9816869721403627</v>
      </c>
      <c r="G102">
        <v>14.617376259765072</v>
      </c>
      <c r="H102">
        <v>0</v>
      </c>
    </row>
    <row r="103" spans="1:8" x14ac:dyDescent="0.25">
      <c r="A103" s="1">
        <v>43836</v>
      </c>
      <c r="B103">
        <v>151.36000000000001</v>
      </c>
      <c r="C103">
        <v>580585</v>
      </c>
      <c r="D103">
        <v>3.8704364534724228E-2</v>
      </c>
      <c r="E103">
        <v>3.797413316320522E-2</v>
      </c>
      <c r="F103">
        <v>5.0196611053035678</v>
      </c>
      <c r="G103">
        <v>13.271791494896179</v>
      </c>
      <c r="H103">
        <v>0</v>
      </c>
    </row>
    <row r="104" spans="1:8" x14ac:dyDescent="0.25">
      <c r="A104" s="1">
        <v>43867</v>
      </c>
      <c r="B104">
        <v>153.34</v>
      </c>
      <c r="C104">
        <v>536487</v>
      </c>
      <c r="D104">
        <v>1.3081395348837141E-2</v>
      </c>
      <c r="E104">
        <v>1.2996572827180137E-2</v>
      </c>
      <c r="F104">
        <v>5.0326576781307484</v>
      </c>
      <c r="G104">
        <v>13.192797609631633</v>
      </c>
      <c r="H104">
        <v>0</v>
      </c>
    </row>
    <row r="105" spans="1:8" x14ac:dyDescent="0.25">
      <c r="A105" s="1">
        <v>43896</v>
      </c>
      <c r="B105">
        <v>173.16</v>
      </c>
      <c r="C105">
        <v>1531645</v>
      </c>
      <c r="D105">
        <v>0.12925524977174901</v>
      </c>
      <c r="E105">
        <v>0.12155834444303136</v>
      </c>
      <c r="F105">
        <v>5.1542160225737801</v>
      </c>
      <c r="G105">
        <v>14.241852879193099</v>
      </c>
      <c r="H105" t="s">
        <v>216</v>
      </c>
    </row>
    <row r="106" spans="1:8" x14ac:dyDescent="0.25">
      <c r="A106" s="1">
        <v>43927</v>
      </c>
      <c r="B106">
        <v>184.29</v>
      </c>
      <c r="C106">
        <v>1759264</v>
      </c>
      <c r="D106">
        <v>6.4275814275814247E-2</v>
      </c>
      <c r="E106">
        <v>6.2294581270165843E-2</v>
      </c>
      <c r="F106">
        <v>5.2165106038439459</v>
      </c>
      <c r="G106">
        <v>14.380406097733752</v>
      </c>
      <c r="H106">
        <v>0</v>
      </c>
    </row>
    <row r="107" spans="1:8" x14ac:dyDescent="0.25">
      <c r="A107" s="1">
        <v>43957</v>
      </c>
      <c r="B107">
        <v>205.32</v>
      </c>
      <c r="C107">
        <v>2479985</v>
      </c>
      <c r="D107">
        <v>0.11411362526452874</v>
      </c>
      <c r="E107">
        <v>0.10805913384815669</v>
      </c>
      <c r="F107">
        <v>5.3245697376921024</v>
      </c>
      <c r="G107">
        <v>14.723763069735776</v>
      </c>
      <c r="H107" t="s">
        <v>216</v>
      </c>
    </row>
    <row r="108" spans="1:8" x14ac:dyDescent="0.25">
      <c r="A108" s="1">
        <v>44049</v>
      </c>
      <c r="B108">
        <v>230.34</v>
      </c>
      <c r="C108">
        <v>1821212</v>
      </c>
      <c r="D108">
        <v>0.12185856224430164</v>
      </c>
      <c r="E108">
        <v>0.11498674054865893</v>
      </c>
      <c r="F108">
        <v>5.4395564782407613</v>
      </c>
      <c r="G108">
        <v>14.415012771483212</v>
      </c>
      <c r="H108" t="s">
        <v>216</v>
      </c>
    </row>
    <row r="109" spans="1:8" x14ac:dyDescent="0.25">
      <c r="A109" s="1">
        <v>44080</v>
      </c>
      <c r="B109">
        <v>216.8</v>
      </c>
      <c r="C109">
        <v>1221531</v>
      </c>
      <c r="D109">
        <v>-5.878266909785531E-2</v>
      </c>
      <c r="E109">
        <v>-6.0581208675270198E-2</v>
      </c>
      <c r="F109">
        <v>5.3789752695654913</v>
      </c>
      <c r="G109">
        <v>14.015615547990729</v>
      </c>
      <c r="H109">
        <v>0</v>
      </c>
    </row>
    <row r="110" spans="1:8" x14ac:dyDescent="0.25">
      <c r="A110" s="1">
        <v>44110</v>
      </c>
      <c r="B110">
        <v>203.32</v>
      </c>
      <c r="C110">
        <v>1692457</v>
      </c>
      <c r="D110">
        <v>-6.2177121771217793E-2</v>
      </c>
      <c r="E110">
        <v>-6.4194176986789489E-2</v>
      </c>
      <c r="F110">
        <v>5.314781092578702</v>
      </c>
      <c r="G110">
        <v>14.341691877241983</v>
      </c>
      <c r="H110">
        <v>0</v>
      </c>
    </row>
    <row r="111" spans="1:8" x14ac:dyDescent="0.25">
      <c r="A111" s="1">
        <v>44141</v>
      </c>
      <c r="B111">
        <v>169.9</v>
      </c>
      <c r="C111">
        <v>2312664</v>
      </c>
      <c r="D111">
        <v>-0.16437143419240599</v>
      </c>
      <c r="E111">
        <v>-0.17957106390081531</v>
      </c>
      <c r="F111">
        <v>5.1352100286778866</v>
      </c>
      <c r="G111">
        <v>14.653910664773008</v>
      </c>
      <c r="H111" t="s">
        <v>216</v>
      </c>
    </row>
    <row r="112" spans="1:8" x14ac:dyDescent="0.25">
      <c r="A112" s="1">
        <v>44171</v>
      </c>
      <c r="B112">
        <v>189.51</v>
      </c>
      <c r="C112">
        <v>2274069</v>
      </c>
      <c r="D112">
        <v>0.11542083578575624</v>
      </c>
      <c r="E112">
        <v>0.10923176490083229</v>
      </c>
      <c r="F112">
        <v>5.2444417935787184</v>
      </c>
      <c r="G112">
        <v>14.637081295840193</v>
      </c>
      <c r="H112" t="s">
        <v>216</v>
      </c>
    </row>
    <row r="113" spans="1:8" x14ac:dyDescent="0.25">
      <c r="A113" t="s">
        <v>114</v>
      </c>
      <c r="B113">
        <v>190.92</v>
      </c>
      <c r="C113">
        <v>1162851</v>
      </c>
      <c r="D113">
        <v>7.4402406205477103E-3</v>
      </c>
      <c r="E113">
        <v>7.4126985589769703E-3</v>
      </c>
      <c r="F113">
        <v>5.2518544921376957</v>
      </c>
      <c r="G113">
        <v>13.966385306354175</v>
      </c>
      <c r="H113">
        <v>0</v>
      </c>
    </row>
    <row r="114" spans="1:8" x14ac:dyDescent="0.25">
      <c r="A114" t="s">
        <v>115</v>
      </c>
      <c r="B114">
        <v>197.76</v>
      </c>
      <c r="C114">
        <v>994003</v>
      </c>
      <c r="D114">
        <v>3.5826524198617239E-2</v>
      </c>
      <c r="E114">
        <v>3.5199682131630231E-2</v>
      </c>
      <c r="F114">
        <v>5.2870541742693256</v>
      </c>
      <c r="G114">
        <v>13.809495503742809</v>
      </c>
      <c r="H114">
        <v>0</v>
      </c>
    </row>
    <row r="115" spans="1:8" x14ac:dyDescent="0.25">
      <c r="A115" t="s">
        <v>116</v>
      </c>
      <c r="B115">
        <v>192.46</v>
      </c>
      <c r="C115">
        <v>768076</v>
      </c>
      <c r="D115">
        <v>-2.6800161812297649E-2</v>
      </c>
      <c r="E115">
        <v>-2.7165834341071046E-2</v>
      </c>
      <c r="F115">
        <v>5.2598883399282546</v>
      </c>
      <c r="G115">
        <v>13.55164396556709</v>
      </c>
      <c r="H115">
        <v>0</v>
      </c>
    </row>
    <row r="116" spans="1:8" x14ac:dyDescent="0.25">
      <c r="A116" t="s">
        <v>117</v>
      </c>
      <c r="B116">
        <v>192.25</v>
      </c>
      <c r="C116">
        <v>1089460</v>
      </c>
      <c r="D116">
        <v>-1.0911358204302606E-3</v>
      </c>
      <c r="E116">
        <v>-1.0917315425014998E-3</v>
      </c>
      <c r="F116">
        <v>5.2587966083857536</v>
      </c>
      <c r="G116">
        <v>13.9011927186038</v>
      </c>
      <c r="H116">
        <v>0</v>
      </c>
    </row>
    <row r="117" spans="1:8" x14ac:dyDescent="0.25">
      <c r="A117" t="s">
        <v>118</v>
      </c>
      <c r="B117">
        <v>186.91</v>
      </c>
      <c r="C117">
        <v>1129960</v>
      </c>
      <c r="D117">
        <v>-2.7776332899869978E-2</v>
      </c>
      <c r="E117">
        <v>-2.8169390807666971E-2</v>
      </c>
      <c r="F117">
        <v>5.2306272175780864</v>
      </c>
      <c r="G117">
        <v>13.937692791831903</v>
      </c>
      <c r="H117">
        <v>0</v>
      </c>
    </row>
    <row r="118" spans="1:8" x14ac:dyDescent="0.25">
      <c r="A118" t="s">
        <v>119</v>
      </c>
      <c r="B118">
        <v>188.48</v>
      </c>
      <c r="C118">
        <v>644452</v>
      </c>
      <c r="D118">
        <v>8.3997645925846295E-3</v>
      </c>
      <c r="E118">
        <v>8.3646828851353904E-3</v>
      </c>
      <c r="F118">
        <v>5.2389919004632217</v>
      </c>
      <c r="G118">
        <v>13.376155622249632</v>
      </c>
      <c r="H118">
        <v>0</v>
      </c>
    </row>
    <row r="119" spans="1:8" x14ac:dyDescent="0.25">
      <c r="A119" t="s">
        <v>120</v>
      </c>
      <c r="B119">
        <v>187.86</v>
      </c>
      <c r="C119">
        <v>755093</v>
      </c>
      <c r="D119">
        <v>-3.2894736842103999E-3</v>
      </c>
      <c r="E119">
        <v>-3.2948958968524265E-3</v>
      </c>
      <c r="F119">
        <v>5.2356970045663696</v>
      </c>
      <c r="G119">
        <v>13.534596199453222</v>
      </c>
      <c r="H119">
        <v>0</v>
      </c>
    </row>
    <row r="120" spans="1:8" x14ac:dyDescent="0.25">
      <c r="A120" t="s">
        <v>273</v>
      </c>
      <c r="B120">
        <v>176.71</v>
      </c>
      <c r="C120">
        <v>1141127</v>
      </c>
      <c r="D120">
        <v>-5.9352709464494863E-2</v>
      </c>
      <c r="E120">
        <v>-6.1187033746405162E-2</v>
      </c>
      <c r="F120">
        <v>5.1745099708199644</v>
      </c>
      <c r="G120">
        <v>13.947526928522215</v>
      </c>
      <c r="H120">
        <v>0</v>
      </c>
    </row>
    <row r="121" spans="1:8" x14ac:dyDescent="0.25">
      <c r="A121" t="s">
        <v>121</v>
      </c>
      <c r="B121">
        <v>174.91</v>
      </c>
      <c r="C121">
        <v>857176</v>
      </c>
      <c r="D121">
        <v>-1.018618074811845E-2</v>
      </c>
      <c r="E121">
        <v>-1.0238414900992563E-2</v>
      </c>
      <c r="F121">
        <v>5.1642715559189716</v>
      </c>
      <c r="G121">
        <v>13.661398544056146</v>
      </c>
      <c r="H121">
        <v>0</v>
      </c>
    </row>
    <row r="122" spans="1:8" x14ac:dyDescent="0.25">
      <c r="A122" t="s">
        <v>122</v>
      </c>
      <c r="B122">
        <v>169.93</v>
      </c>
      <c r="C122">
        <v>1053810</v>
      </c>
      <c r="D122">
        <v>-2.8471785489680348E-2</v>
      </c>
      <c r="E122">
        <v>-2.8884968372957568E-2</v>
      </c>
      <c r="F122">
        <v>5.1353865875460141</v>
      </c>
      <c r="G122">
        <v>13.867922726178989</v>
      </c>
      <c r="H122">
        <v>0</v>
      </c>
    </row>
    <row r="123" spans="1:8" x14ac:dyDescent="0.25">
      <c r="A123" t="s">
        <v>123</v>
      </c>
      <c r="B123">
        <v>194.39</v>
      </c>
      <c r="C123">
        <v>1202881</v>
      </c>
      <c r="D123">
        <v>0.14394162302124391</v>
      </c>
      <c r="E123">
        <v>0.13447986282800733</v>
      </c>
      <c r="F123">
        <v>5.2698664503740211</v>
      </c>
      <c r="G123">
        <v>14.000230070695727</v>
      </c>
      <c r="H123" t="s">
        <v>216</v>
      </c>
    </row>
    <row r="124" spans="1:8" x14ac:dyDescent="0.25">
      <c r="A124" t="s">
        <v>124</v>
      </c>
      <c r="B124">
        <v>183.16</v>
      </c>
      <c r="C124">
        <v>1006998</v>
      </c>
      <c r="D124">
        <v>-5.7770461443489844E-2</v>
      </c>
      <c r="E124">
        <v>-5.9506362585126739E-2</v>
      </c>
      <c r="F124">
        <v>5.2103600877888949</v>
      </c>
      <c r="G124">
        <v>13.822484185601409</v>
      </c>
      <c r="H124">
        <v>0</v>
      </c>
    </row>
    <row r="125" spans="1:8" x14ac:dyDescent="0.25">
      <c r="A125" s="1">
        <v>43837</v>
      </c>
      <c r="B125">
        <v>180.33</v>
      </c>
      <c r="C125">
        <v>747130</v>
      </c>
      <c r="D125">
        <v>-1.5450971827909938E-2</v>
      </c>
      <c r="E125">
        <v>-1.5571582069714198E-2</v>
      </c>
      <c r="F125">
        <v>5.1947885057191803</v>
      </c>
      <c r="G125">
        <v>13.523994478424724</v>
      </c>
      <c r="H125">
        <v>0</v>
      </c>
    </row>
    <row r="126" spans="1:8" x14ac:dyDescent="0.25">
      <c r="A126" s="1">
        <v>43868</v>
      </c>
      <c r="B126">
        <v>180.77</v>
      </c>
      <c r="C126">
        <v>610135</v>
      </c>
      <c r="D126">
        <v>2.43997116397714E-3</v>
      </c>
      <c r="E126">
        <v>2.4369992675825742E-3</v>
      </c>
      <c r="F126">
        <v>5.1972255049867631</v>
      </c>
      <c r="G126">
        <v>13.321435523139131</v>
      </c>
      <c r="H126">
        <v>0</v>
      </c>
    </row>
    <row r="127" spans="1:8" x14ac:dyDescent="0.25">
      <c r="A127" s="1">
        <v>43989</v>
      </c>
      <c r="B127">
        <v>187.9</v>
      </c>
      <c r="C127">
        <v>871616</v>
      </c>
      <c r="D127">
        <v>3.9442385351551666E-2</v>
      </c>
      <c r="E127">
        <v>3.8684401432656688E-2</v>
      </c>
      <c r="F127">
        <v>5.2359099064194199</v>
      </c>
      <c r="G127">
        <v>13.678104238928629</v>
      </c>
      <c r="H127">
        <v>0</v>
      </c>
    </row>
    <row r="128" spans="1:8" x14ac:dyDescent="0.25">
      <c r="A128" s="1">
        <v>44019</v>
      </c>
      <c r="B128">
        <v>179.02</v>
      </c>
      <c r="C128">
        <v>765015</v>
      </c>
      <c r="D128">
        <v>-4.7259180415114399E-2</v>
      </c>
      <c r="E128">
        <v>-4.8412374976626656E-2</v>
      </c>
      <c r="F128">
        <v>5.1874975314427934</v>
      </c>
      <c r="G128">
        <v>13.547650720459579</v>
      </c>
      <c r="H128">
        <v>0</v>
      </c>
    </row>
    <row r="129" spans="1:8" x14ac:dyDescent="0.25">
      <c r="A129" s="1">
        <v>44050</v>
      </c>
      <c r="B129">
        <v>179.97</v>
      </c>
      <c r="C129">
        <v>612332</v>
      </c>
      <c r="D129">
        <v>5.3066696458495622E-3</v>
      </c>
      <c r="E129">
        <v>5.2926388903183682E-3</v>
      </c>
      <c r="F129">
        <v>5.1927901703331116</v>
      </c>
      <c r="G129">
        <v>13.325029898063526</v>
      </c>
      <c r="H129">
        <v>0</v>
      </c>
    </row>
    <row r="130" spans="1:8" x14ac:dyDescent="0.25">
      <c r="A130" s="1">
        <v>44081</v>
      </c>
      <c r="B130">
        <v>173.24</v>
      </c>
      <c r="C130">
        <v>547796</v>
      </c>
      <c r="D130">
        <v>-3.7395121409123683E-2</v>
      </c>
      <c r="E130">
        <v>-3.8112253986685461E-2</v>
      </c>
      <c r="F130">
        <v>5.1546779163464258</v>
      </c>
      <c r="G130">
        <v>13.213658233849443</v>
      </c>
      <c r="H130">
        <v>0</v>
      </c>
    </row>
    <row r="131" spans="1:8" x14ac:dyDescent="0.25">
      <c r="A131" s="1">
        <v>44111</v>
      </c>
      <c r="B131">
        <v>178.41</v>
      </c>
      <c r="C131">
        <v>769084</v>
      </c>
      <c r="D131">
        <v>2.9842992380512509E-2</v>
      </c>
      <c r="E131">
        <v>2.9406356040186075E-2</v>
      </c>
      <c r="F131">
        <v>5.1840842723866123</v>
      </c>
      <c r="G131">
        <v>13.552955475292148</v>
      </c>
      <c r="H131">
        <v>0</v>
      </c>
    </row>
    <row r="132" spans="1:8" x14ac:dyDescent="0.25">
      <c r="A132" t="s">
        <v>125</v>
      </c>
      <c r="B132">
        <v>175.62</v>
      </c>
      <c r="C132">
        <v>788795</v>
      </c>
      <c r="D132">
        <v>-1.563813687573562E-2</v>
      </c>
      <c r="E132">
        <v>-1.5761702454762529E-2</v>
      </c>
      <c r="F132">
        <v>5.1683225699318491</v>
      </c>
      <c r="G132">
        <v>13.578261743508079</v>
      </c>
      <c r="H132">
        <v>0</v>
      </c>
    </row>
    <row r="133" spans="1:8" x14ac:dyDescent="0.25">
      <c r="A133" t="s">
        <v>126</v>
      </c>
      <c r="B133">
        <v>180</v>
      </c>
      <c r="C133">
        <v>1029465</v>
      </c>
      <c r="D133">
        <v>2.4940211820977082E-2</v>
      </c>
      <c r="E133">
        <v>2.4634280958360948E-2</v>
      </c>
      <c r="F133">
        <v>5.1929568508902104</v>
      </c>
      <c r="G133">
        <v>13.844549807786104</v>
      </c>
      <c r="H133">
        <v>0</v>
      </c>
    </row>
    <row r="134" spans="1:8" x14ac:dyDescent="0.25">
      <c r="A134" t="s">
        <v>127</v>
      </c>
      <c r="B134">
        <v>187.85</v>
      </c>
      <c r="C134">
        <v>1006878</v>
      </c>
      <c r="D134">
        <v>4.361111111111108E-2</v>
      </c>
      <c r="E134">
        <v>4.2686921129767463E-2</v>
      </c>
      <c r="F134">
        <v>5.2356437720199782</v>
      </c>
      <c r="G134">
        <v>13.822365012424767</v>
      </c>
      <c r="H134">
        <v>0</v>
      </c>
    </row>
    <row r="135" spans="1:8" x14ac:dyDescent="0.25">
      <c r="A135" t="s">
        <v>128</v>
      </c>
      <c r="B135">
        <v>178.66</v>
      </c>
      <c r="C135">
        <v>757746</v>
      </c>
      <c r="D135">
        <v>-4.8922012243811541E-2</v>
      </c>
      <c r="E135">
        <v>-5.0159213746284868E-2</v>
      </c>
      <c r="F135">
        <v>5.1854845582736928</v>
      </c>
      <c r="G135">
        <v>13.538103516120238</v>
      </c>
      <c r="H135">
        <v>0</v>
      </c>
    </row>
    <row r="136" spans="1:8" x14ac:dyDescent="0.25">
      <c r="A136" t="s">
        <v>129</v>
      </c>
      <c r="B136">
        <v>175.64</v>
      </c>
      <c r="C136">
        <v>570896</v>
      </c>
      <c r="D136">
        <v>-1.6903615806560003E-2</v>
      </c>
      <c r="E136">
        <v>-1.7048112580176349E-2</v>
      </c>
      <c r="F136">
        <v>5.1684364456935166</v>
      </c>
      <c r="G136">
        <v>13.254962335446811</v>
      </c>
      <c r="H136" t="s">
        <v>216</v>
      </c>
    </row>
    <row r="137" spans="1:8" x14ac:dyDescent="0.25">
      <c r="A137" t="s">
        <v>130</v>
      </c>
      <c r="B137">
        <v>174.42</v>
      </c>
      <c r="C137">
        <v>457958</v>
      </c>
      <c r="D137">
        <v>-6.9460259621953934E-3</v>
      </c>
      <c r="E137">
        <v>-6.9702618946771416E-3</v>
      </c>
      <c r="F137">
        <v>5.1614661837988391</v>
      </c>
      <c r="G137">
        <v>13.03453275583457</v>
      </c>
      <c r="H137">
        <v>0</v>
      </c>
    </row>
    <row r="138" spans="1:8" x14ac:dyDescent="0.25">
      <c r="A138" t="s">
        <v>131</v>
      </c>
      <c r="B138">
        <v>178.5</v>
      </c>
      <c r="C138">
        <v>991696</v>
      </c>
      <c r="D138">
        <v>2.3391812865497151E-2</v>
      </c>
      <c r="E138">
        <v>2.3122417420854212E-2</v>
      </c>
      <c r="F138">
        <v>5.1845886012196933</v>
      </c>
      <c r="G138">
        <v>13.807171887688215</v>
      </c>
      <c r="H138">
        <v>0</v>
      </c>
    </row>
    <row r="139" spans="1:8" x14ac:dyDescent="0.25">
      <c r="A139" t="s">
        <v>132</v>
      </c>
      <c r="B139">
        <v>179.79</v>
      </c>
      <c r="C139">
        <v>658621</v>
      </c>
      <c r="D139">
        <v>7.2268907563024761E-3</v>
      </c>
      <c r="E139">
        <v>7.2009019185097405E-3</v>
      </c>
      <c r="F139">
        <v>5.191789503138204</v>
      </c>
      <c r="G139">
        <v>13.397903534234462</v>
      </c>
      <c r="H139">
        <v>0</v>
      </c>
    </row>
    <row r="140" spans="1:8" x14ac:dyDescent="0.25">
      <c r="A140" t="s">
        <v>133</v>
      </c>
      <c r="B140">
        <v>176.45</v>
      </c>
      <c r="C140">
        <v>619863</v>
      </c>
      <c r="D140">
        <v>-1.8577228989376516E-2</v>
      </c>
      <c r="E140">
        <v>-1.8751953016924536E-2</v>
      </c>
      <c r="F140">
        <v>5.1730375501212791</v>
      </c>
      <c r="G140">
        <v>13.337253764862369</v>
      </c>
      <c r="H140">
        <v>0</v>
      </c>
    </row>
    <row r="141" spans="1:8" x14ac:dyDescent="0.25">
      <c r="A141" t="s">
        <v>134</v>
      </c>
      <c r="B141">
        <v>173.79</v>
      </c>
      <c r="C141">
        <v>700014</v>
      </c>
      <c r="D141">
        <v>-1.5075092094077624E-2</v>
      </c>
      <c r="E141">
        <v>-1.5189876344636621E-2</v>
      </c>
      <c r="F141">
        <v>5.1578476737766428</v>
      </c>
      <c r="G141">
        <v>13.458855613825545</v>
      </c>
      <c r="H141">
        <v>0</v>
      </c>
    </row>
    <row r="142" spans="1:8" x14ac:dyDescent="0.25">
      <c r="A142" t="s">
        <v>135</v>
      </c>
      <c r="B142">
        <v>170.155</v>
      </c>
      <c r="C142">
        <v>507640</v>
      </c>
      <c r="D142">
        <v>-2.0916048104033552E-2</v>
      </c>
      <c r="E142">
        <v>-2.1137887425455883E-2</v>
      </c>
      <c r="F142">
        <v>5.1367097863511866</v>
      </c>
      <c r="G142">
        <v>13.1375278139241</v>
      </c>
      <c r="H142">
        <v>0</v>
      </c>
    </row>
    <row r="143" spans="1:8" x14ac:dyDescent="0.25">
      <c r="A143" t="s">
        <v>136</v>
      </c>
      <c r="B143">
        <v>170.93</v>
      </c>
      <c r="C143">
        <v>398437</v>
      </c>
      <c r="D143">
        <v>4.5546707413828902E-3</v>
      </c>
      <c r="E143">
        <v>4.5443296169901315E-3</v>
      </c>
      <c r="F143">
        <v>5.1412541159681764</v>
      </c>
      <c r="G143">
        <v>12.895304671866235</v>
      </c>
      <c r="H143">
        <v>0</v>
      </c>
    </row>
    <row r="144" spans="1:8" x14ac:dyDescent="0.25">
      <c r="A144" t="s">
        <v>137</v>
      </c>
      <c r="B144">
        <v>165.95</v>
      </c>
      <c r="C144">
        <v>916232</v>
      </c>
      <c r="D144">
        <v>-2.9134733516644345E-2</v>
      </c>
      <c r="E144">
        <v>-2.9567577802193157E-2</v>
      </c>
      <c r="F144">
        <v>5.1116865381659835</v>
      </c>
      <c r="G144">
        <v>13.728024886696712</v>
      </c>
      <c r="H144">
        <v>0</v>
      </c>
    </row>
    <row r="145" spans="1:8" x14ac:dyDescent="0.25">
      <c r="A145" t="s">
        <v>138</v>
      </c>
      <c r="B145">
        <v>161.9</v>
      </c>
      <c r="C145">
        <v>624801</v>
      </c>
      <c r="D145">
        <v>-2.4404941247363563E-2</v>
      </c>
      <c r="E145">
        <v>-2.4707677482394094E-2</v>
      </c>
      <c r="F145">
        <v>5.0869788606835895</v>
      </c>
      <c r="G145">
        <v>13.345188478018496</v>
      </c>
      <c r="H145">
        <v>0</v>
      </c>
    </row>
    <row r="146" spans="1:8" x14ac:dyDescent="0.25">
      <c r="A146" t="s">
        <v>139</v>
      </c>
      <c r="B146">
        <v>158.01</v>
      </c>
      <c r="C146">
        <v>673601</v>
      </c>
      <c r="D146">
        <v>-2.4027177269919795E-2</v>
      </c>
      <c r="E146">
        <v>-2.4320538520181845E-2</v>
      </c>
      <c r="F146">
        <v>5.0626583221634078</v>
      </c>
      <c r="G146">
        <v>13.420393226469722</v>
      </c>
      <c r="H146">
        <v>0</v>
      </c>
    </row>
    <row r="147" spans="1:8" x14ac:dyDescent="0.25">
      <c r="A147" s="1">
        <v>43898</v>
      </c>
      <c r="B147">
        <v>162.26</v>
      </c>
      <c r="C147">
        <v>756029</v>
      </c>
      <c r="D147">
        <v>2.6897031833428266E-2</v>
      </c>
      <c r="E147">
        <v>2.6541664803511316E-2</v>
      </c>
      <c r="F147">
        <v>5.0891999869669187</v>
      </c>
      <c r="G147">
        <v>13.535835014214312</v>
      </c>
      <c r="H147">
        <v>0</v>
      </c>
    </row>
    <row r="148" spans="1:8" x14ac:dyDescent="0.25">
      <c r="A148" s="1">
        <v>43929</v>
      </c>
      <c r="B148">
        <v>165.03</v>
      </c>
      <c r="C148">
        <v>654637</v>
      </c>
      <c r="D148">
        <v>1.7071366941945089E-2</v>
      </c>
      <c r="E148">
        <v>1.6927288588557531E-2</v>
      </c>
      <c r="F148">
        <v>5.1061272755554761</v>
      </c>
      <c r="G148">
        <v>13.391836162519372</v>
      </c>
      <c r="H148">
        <v>0</v>
      </c>
    </row>
    <row r="149" spans="1:8" x14ac:dyDescent="0.25">
      <c r="A149" s="1">
        <v>43959</v>
      </c>
      <c r="B149">
        <v>174.27</v>
      </c>
      <c r="C149">
        <v>958412</v>
      </c>
      <c r="D149">
        <v>5.5989820032721377E-2</v>
      </c>
      <c r="E149">
        <v>5.4478545117074444E-2</v>
      </c>
      <c r="F149">
        <v>5.1606058206725507</v>
      </c>
      <c r="G149">
        <v>13.773033027133049</v>
      </c>
      <c r="H149">
        <v>0</v>
      </c>
    </row>
    <row r="150" spans="1:8" x14ac:dyDescent="0.25">
      <c r="A150" s="1">
        <v>43990</v>
      </c>
      <c r="B150">
        <v>172.19</v>
      </c>
      <c r="C150">
        <v>563845</v>
      </c>
      <c r="D150">
        <v>-1.1935502381362324E-2</v>
      </c>
      <c r="E150">
        <v>-1.2007302374456399E-2</v>
      </c>
      <c r="F150">
        <v>5.1485985182980949</v>
      </c>
      <c r="G150">
        <v>13.242534670014484</v>
      </c>
      <c r="H150">
        <v>0</v>
      </c>
    </row>
    <row r="151" spans="1:8" x14ac:dyDescent="0.25">
      <c r="A151" s="1">
        <v>44020</v>
      </c>
      <c r="B151">
        <v>170.01</v>
      </c>
      <c r="C151">
        <v>383286</v>
      </c>
      <c r="D151">
        <v>-1.2660433242348609E-2</v>
      </c>
      <c r="E151">
        <v>-1.2741259448456912E-2</v>
      </c>
      <c r="F151">
        <v>5.1358572588496374</v>
      </c>
      <c r="G151">
        <v>12.856536725786386</v>
      </c>
      <c r="H151">
        <v>0</v>
      </c>
    </row>
    <row r="152" spans="1:8" x14ac:dyDescent="0.25">
      <c r="A152" s="1">
        <v>44112</v>
      </c>
      <c r="B152">
        <v>179.25</v>
      </c>
      <c r="C152">
        <v>934116</v>
      </c>
      <c r="D152">
        <v>5.4349744132698136E-2</v>
      </c>
      <c r="E152">
        <v>5.2924220630092202E-2</v>
      </c>
      <c r="F152">
        <v>5.1887814794797293</v>
      </c>
      <c r="G152">
        <v>13.747355906501312</v>
      </c>
      <c r="H152">
        <v>0</v>
      </c>
    </row>
    <row r="153" spans="1:8" x14ac:dyDescent="0.25">
      <c r="A153" s="1">
        <v>44143</v>
      </c>
      <c r="B153">
        <v>180.1</v>
      </c>
      <c r="C153">
        <v>1185968</v>
      </c>
      <c r="D153">
        <v>4.7419804741980157E-3</v>
      </c>
      <c r="E153">
        <v>4.7307727021805458E-3</v>
      </c>
      <c r="F153">
        <v>5.1935122521819101</v>
      </c>
      <c r="G153">
        <v>13.98606987672555</v>
      </c>
      <c r="H153">
        <v>0</v>
      </c>
    </row>
    <row r="154" spans="1:8" x14ac:dyDescent="0.25">
      <c r="A154" s="1">
        <v>44173</v>
      </c>
      <c r="B154">
        <v>175.46</v>
      </c>
      <c r="C154">
        <v>751578</v>
      </c>
      <c r="D154">
        <v>-2.576346474181003E-2</v>
      </c>
      <c r="E154">
        <v>-2.6101155481672491E-2</v>
      </c>
      <c r="F154">
        <v>5.1674110967002376</v>
      </c>
      <c r="G154">
        <v>13.529930275204276</v>
      </c>
      <c r="H154">
        <v>0</v>
      </c>
    </row>
    <row r="155" spans="1:8" x14ac:dyDescent="0.25">
      <c r="A155" t="s">
        <v>140</v>
      </c>
      <c r="B155">
        <v>174.74</v>
      </c>
      <c r="C155">
        <v>450342</v>
      </c>
      <c r="D155">
        <v>-4.1034993730764777E-3</v>
      </c>
      <c r="E155">
        <v>-4.1119418302893096E-3</v>
      </c>
      <c r="F155">
        <v>5.1632991548699483</v>
      </c>
      <c r="G155">
        <v>13.017762573092744</v>
      </c>
      <c r="H155">
        <v>0</v>
      </c>
    </row>
    <row r="156" spans="1:8" x14ac:dyDescent="0.25">
      <c r="A156" t="s">
        <v>141</v>
      </c>
      <c r="B156">
        <v>178.07</v>
      </c>
      <c r="C156">
        <v>507668</v>
      </c>
      <c r="D156">
        <v>1.9056884514135196E-2</v>
      </c>
      <c r="E156">
        <v>1.8877576543274432E-2</v>
      </c>
      <c r="F156">
        <v>5.1821767314132234</v>
      </c>
      <c r="G156">
        <v>13.137582969601013</v>
      </c>
      <c r="H156">
        <v>0</v>
      </c>
    </row>
    <row r="157" spans="1:8" x14ac:dyDescent="0.25">
      <c r="A157" t="s">
        <v>142</v>
      </c>
      <c r="B157">
        <v>172.05</v>
      </c>
      <c r="C157">
        <v>628553</v>
      </c>
      <c r="D157">
        <v>-3.3806929859044092E-2</v>
      </c>
      <c r="E157">
        <v>-3.4391599169733542E-2</v>
      </c>
      <c r="F157">
        <v>5.1477851322434898</v>
      </c>
      <c r="G157">
        <v>13.351175631221572</v>
      </c>
      <c r="H157">
        <v>0</v>
      </c>
    </row>
    <row r="158" spans="1:8" x14ac:dyDescent="0.25">
      <c r="A158" t="s">
        <v>143</v>
      </c>
      <c r="B158">
        <v>170.23</v>
      </c>
      <c r="C158">
        <v>534590</v>
      </c>
      <c r="D158">
        <v>-1.0578320255739735E-2</v>
      </c>
      <c r="E158">
        <v>-1.0634668417010353E-2</v>
      </c>
      <c r="F158">
        <v>5.1371504638264787</v>
      </c>
      <c r="G158">
        <v>13.189255376937743</v>
      </c>
      <c r="H158">
        <v>0</v>
      </c>
    </row>
    <row r="159" spans="1:8" x14ac:dyDescent="0.25">
      <c r="A159" t="s">
        <v>144</v>
      </c>
      <c r="B159">
        <v>169.27</v>
      </c>
      <c r="C159">
        <v>509673</v>
      </c>
      <c r="D159">
        <v>-5.6394290078128394E-3</v>
      </c>
      <c r="E159">
        <v>-5.6553906254731929E-3</v>
      </c>
      <c r="F159">
        <v>5.1314950732010063</v>
      </c>
      <c r="G159">
        <v>13.141524622588381</v>
      </c>
      <c r="H159">
        <v>0</v>
      </c>
    </row>
    <row r="160" spans="1:8" x14ac:dyDescent="0.25">
      <c r="A160" t="s">
        <v>145</v>
      </c>
      <c r="B160">
        <v>169.63</v>
      </c>
      <c r="C160">
        <v>413023</v>
      </c>
      <c r="D160">
        <v>2.1267797010692101E-3</v>
      </c>
      <c r="E160">
        <v>2.1245213066254493E-3</v>
      </c>
      <c r="F160">
        <v>5.1336195945076311</v>
      </c>
      <c r="G160">
        <v>12.931258560465174</v>
      </c>
      <c r="H160">
        <v>0</v>
      </c>
    </row>
    <row r="161" spans="1:8" x14ac:dyDescent="0.25">
      <c r="A161" t="s">
        <v>146</v>
      </c>
      <c r="B161">
        <v>167.47</v>
      </c>
      <c r="C161">
        <v>391161</v>
      </c>
      <c r="D161">
        <v>-1.2733596651535676E-2</v>
      </c>
      <c r="E161">
        <v>-1.2815363761244663E-2</v>
      </c>
      <c r="F161">
        <v>5.120804230746387</v>
      </c>
      <c r="G161">
        <v>12.876874518921563</v>
      </c>
      <c r="H161">
        <v>0</v>
      </c>
    </row>
    <row r="162" spans="1:8" x14ac:dyDescent="0.25">
      <c r="A162" t="s">
        <v>147</v>
      </c>
      <c r="B162">
        <v>178.25</v>
      </c>
      <c r="C162">
        <v>952355</v>
      </c>
      <c r="D162">
        <v>6.436973786349795E-2</v>
      </c>
      <c r="E162">
        <v>6.2382828548018507E-2</v>
      </c>
      <c r="F162">
        <v>5.1831870592944052</v>
      </c>
      <c r="G162">
        <v>13.766693143423554</v>
      </c>
      <c r="H162">
        <v>0</v>
      </c>
    </row>
    <row r="163" spans="1:8" x14ac:dyDescent="0.25">
      <c r="A163" t="s">
        <v>148</v>
      </c>
      <c r="B163">
        <v>174.71</v>
      </c>
      <c r="C163">
        <v>665550</v>
      </c>
      <c r="D163">
        <v>-1.9859747545582004E-2</v>
      </c>
      <c r="E163">
        <v>-2.0059602808052045E-2</v>
      </c>
      <c r="F163">
        <v>5.163127456486353</v>
      </c>
      <c r="G163">
        <v>13.408369045475165</v>
      </c>
      <c r="H163">
        <v>0</v>
      </c>
    </row>
    <row r="164" spans="1:8" x14ac:dyDescent="0.25">
      <c r="A164" t="s">
        <v>149</v>
      </c>
      <c r="B164">
        <v>171.78</v>
      </c>
      <c r="C164">
        <v>394760</v>
      </c>
      <c r="D164">
        <v>-1.6770648503233967E-2</v>
      </c>
      <c r="E164">
        <v>-1.6912868148274515E-2</v>
      </c>
      <c r="F164">
        <v>5.1462145883380783</v>
      </c>
      <c r="G164">
        <v>12.886033264285944</v>
      </c>
      <c r="H164">
        <v>0</v>
      </c>
    </row>
    <row r="165" spans="1:8" x14ac:dyDescent="0.25">
      <c r="A165" t="s">
        <v>150</v>
      </c>
      <c r="B165">
        <v>174.1</v>
      </c>
      <c r="C165">
        <v>730264</v>
      </c>
      <c r="D165">
        <v>1.3505646757480458E-2</v>
      </c>
      <c r="E165">
        <v>1.3415258436064736E-2</v>
      </c>
      <c r="F165">
        <v>5.159629846774143</v>
      </c>
      <c r="G165">
        <v>13.501161391582819</v>
      </c>
      <c r="H165">
        <v>0</v>
      </c>
    </row>
    <row r="166" spans="1:8" x14ac:dyDescent="0.25">
      <c r="A166" t="s">
        <v>151</v>
      </c>
      <c r="B166">
        <v>175.8</v>
      </c>
      <c r="C166">
        <v>465200</v>
      </c>
      <c r="D166">
        <v>9.7645031591040623E-3</v>
      </c>
      <c r="E166">
        <v>9.7171384769333437E-3</v>
      </c>
      <c r="F166">
        <v>5.1693469852510763</v>
      </c>
      <c r="G166">
        <v>13.050222699626646</v>
      </c>
      <c r="H166">
        <v>0</v>
      </c>
    </row>
    <row r="167" spans="1:8" x14ac:dyDescent="0.25">
      <c r="A167" t="s">
        <v>152</v>
      </c>
      <c r="B167">
        <v>171.77</v>
      </c>
      <c r="C167">
        <v>385464</v>
      </c>
      <c r="D167">
        <v>-2.2923777019340164E-2</v>
      </c>
      <c r="E167">
        <v>-2.3190612602142561E-2</v>
      </c>
      <c r="F167">
        <v>5.1461563726489343</v>
      </c>
      <c r="G167">
        <v>12.862203082410844</v>
      </c>
      <c r="H167">
        <v>0</v>
      </c>
    </row>
    <row r="168" spans="1:8" x14ac:dyDescent="0.25">
      <c r="A168" s="1">
        <v>43839</v>
      </c>
      <c r="B168">
        <v>172.14</v>
      </c>
      <c r="C168">
        <v>390439</v>
      </c>
      <c r="D168">
        <v>2.1540431972985742E-3</v>
      </c>
      <c r="E168">
        <v>2.1517265723943026E-3</v>
      </c>
      <c r="F168">
        <v>5.1483080992213281</v>
      </c>
      <c r="G168">
        <v>12.875027026072631</v>
      </c>
      <c r="H168">
        <v>0</v>
      </c>
    </row>
    <row r="169" spans="1:8" x14ac:dyDescent="0.25">
      <c r="A169" s="1">
        <v>43870</v>
      </c>
      <c r="B169">
        <v>174.82</v>
      </c>
      <c r="C169">
        <v>346036</v>
      </c>
      <c r="D169">
        <v>1.5568723132334188E-2</v>
      </c>
      <c r="E169">
        <v>1.5448773931013567E-2</v>
      </c>
      <c r="F169">
        <v>5.1637568731523418</v>
      </c>
      <c r="G169">
        <v>12.754298094870201</v>
      </c>
      <c r="H169">
        <v>0</v>
      </c>
    </row>
    <row r="170" spans="1:8" x14ac:dyDescent="0.25">
      <c r="A170" s="1">
        <v>43899</v>
      </c>
      <c r="B170">
        <v>168.79</v>
      </c>
      <c r="C170">
        <v>741461</v>
      </c>
      <c r="D170">
        <v>-3.4492620981581061E-2</v>
      </c>
      <c r="E170">
        <v>-3.5101534451505413E-2</v>
      </c>
      <c r="F170">
        <v>5.1286553387008365</v>
      </c>
      <c r="G170">
        <v>13.516377843087893</v>
      </c>
      <c r="H170">
        <v>0</v>
      </c>
    </row>
    <row r="171" spans="1:8" x14ac:dyDescent="0.25">
      <c r="A171" s="1">
        <v>43930</v>
      </c>
      <c r="B171">
        <v>171.13</v>
      </c>
      <c r="C171">
        <v>540220</v>
      </c>
      <c r="D171">
        <v>1.386338053202206E-2</v>
      </c>
      <c r="E171">
        <v>1.3768162888524003E-2</v>
      </c>
      <c r="F171">
        <v>5.1424235015893602</v>
      </c>
      <c r="G171">
        <v>13.199731742980001</v>
      </c>
      <c r="H171">
        <v>0</v>
      </c>
    </row>
    <row r="172" spans="1:8" x14ac:dyDescent="0.25">
      <c r="A172" s="1">
        <v>44052</v>
      </c>
      <c r="B172">
        <v>161.05000000000001</v>
      </c>
      <c r="C172">
        <v>489923</v>
      </c>
      <c r="D172">
        <v>-5.8902588675276014E-2</v>
      </c>
      <c r="E172">
        <v>-6.0708625812152424E-2</v>
      </c>
      <c r="F172">
        <v>5.0817148757772079</v>
      </c>
      <c r="G172">
        <v>13.102003514881433</v>
      </c>
      <c r="H172">
        <v>0</v>
      </c>
    </row>
    <row r="173" spans="1:8" x14ac:dyDescent="0.25">
      <c r="A173" s="1">
        <v>44083</v>
      </c>
      <c r="B173">
        <v>160.82</v>
      </c>
      <c r="C173">
        <v>357251</v>
      </c>
      <c r="D173">
        <v>-1.4281279105868871E-3</v>
      </c>
      <c r="E173">
        <v>-1.429148657204954E-3</v>
      </c>
      <c r="F173">
        <v>5.0802857271200033</v>
      </c>
      <c r="G173">
        <v>12.786193894948449</v>
      </c>
      <c r="H173">
        <v>0</v>
      </c>
    </row>
    <row r="174" spans="1:8" x14ac:dyDescent="0.25">
      <c r="A174" s="1">
        <v>44113</v>
      </c>
      <c r="B174">
        <v>157.69</v>
      </c>
      <c r="C174">
        <v>331828</v>
      </c>
      <c r="D174">
        <v>-1.9462753388881954E-2</v>
      </c>
      <c r="E174">
        <v>-1.9654646702507435E-2</v>
      </c>
      <c r="F174">
        <v>5.0606310804174957</v>
      </c>
      <c r="G174">
        <v>12.712372041363652</v>
      </c>
      <c r="H174">
        <v>0</v>
      </c>
    </row>
    <row r="175" spans="1:8" x14ac:dyDescent="0.25">
      <c r="A175" s="1">
        <v>44144</v>
      </c>
      <c r="B175">
        <v>160.19</v>
      </c>
      <c r="C175">
        <v>430354</v>
      </c>
      <c r="D175">
        <v>1.5853890544739679E-2</v>
      </c>
      <c r="E175">
        <v>1.5729530295896556E-2</v>
      </c>
      <c r="F175">
        <v>5.0763606107133921</v>
      </c>
      <c r="G175">
        <v>12.972363404794503</v>
      </c>
      <c r="H175">
        <v>0</v>
      </c>
    </row>
    <row r="176" spans="1:8" x14ac:dyDescent="0.25">
      <c r="A176" t="s">
        <v>153</v>
      </c>
      <c r="B176">
        <v>165.36</v>
      </c>
      <c r="C176">
        <v>468854</v>
      </c>
      <c r="D176">
        <v>3.2274174417878866E-2</v>
      </c>
      <c r="E176">
        <v>3.1764304660120882E-2</v>
      </c>
      <c r="F176">
        <v>5.1081249153735131</v>
      </c>
      <c r="G176">
        <v>13.058046698324656</v>
      </c>
      <c r="H176">
        <v>0</v>
      </c>
    </row>
    <row r="177" spans="1:8" x14ac:dyDescent="0.25">
      <c r="A177" t="s">
        <v>154</v>
      </c>
      <c r="B177">
        <v>163.5</v>
      </c>
      <c r="C177">
        <v>430937</v>
      </c>
      <c r="D177">
        <v>-1.1248185776487745E-2</v>
      </c>
      <c r="E177">
        <v>-1.1311925036204862E-2</v>
      </c>
      <c r="F177">
        <v>5.0968129903373081</v>
      </c>
      <c r="G177">
        <v>12.973717186708026</v>
      </c>
      <c r="H177">
        <v>0</v>
      </c>
    </row>
    <row r="178" spans="1:8" x14ac:dyDescent="0.25">
      <c r="A178" t="s">
        <v>155</v>
      </c>
      <c r="B178">
        <v>167.54</v>
      </c>
      <c r="C178">
        <v>634194</v>
      </c>
      <c r="D178">
        <v>2.4709480122324112E-2</v>
      </c>
      <c r="E178">
        <v>2.4409138388355411E-2</v>
      </c>
      <c r="F178">
        <v>5.1212221287256634</v>
      </c>
      <c r="G178">
        <v>13.360110180303693</v>
      </c>
      <c r="H178">
        <v>0</v>
      </c>
    </row>
    <row r="179" spans="1:8" x14ac:dyDescent="0.25">
      <c r="A179" t="s">
        <v>156</v>
      </c>
      <c r="B179">
        <v>167.6</v>
      </c>
      <c r="C179">
        <v>424337</v>
      </c>
      <c r="D179">
        <v>3.5812343320999328E-4</v>
      </c>
      <c r="E179">
        <v>3.5805932231920034E-4</v>
      </c>
      <c r="F179">
        <v>5.1215801880479823</v>
      </c>
      <c r="G179">
        <v>12.9582832298396</v>
      </c>
      <c r="H179">
        <v>0</v>
      </c>
    </row>
    <row r="180" spans="1:8" x14ac:dyDescent="0.25">
      <c r="A180" t="s">
        <v>157</v>
      </c>
      <c r="B180">
        <v>161.03</v>
      </c>
      <c r="C180">
        <v>480248</v>
      </c>
      <c r="D180">
        <v>-3.9200477326968935E-2</v>
      </c>
      <c r="E180">
        <v>-3.998950501807802E-2</v>
      </c>
      <c r="F180">
        <v>5.0815906830299049</v>
      </c>
      <c r="G180">
        <v>13.082057916124475</v>
      </c>
      <c r="H180">
        <v>0</v>
      </c>
    </row>
    <row r="181" spans="1:8" x14ac:dyDescent="0.25">
      <c r="A181" t="s">
        <v>158</v>
      </c>
      <c r="B181">
        <v>156.35</v>
      </c>
      <c r="C181">
        <v>551858</v>
      </c>
      <c r="D181">
        <v>-2.9062907532757913E-2</v>
      </c>
      <c r="E181">
        <v>-2.9493599126054339E-2</v>
      </c>
      <c r="F181">
        <v>5.0520970839038499</v>
      </c>
      <c r="G181">
        <v>13.221046045788896</v>
      </c>
      <c r="H181">
        <v>0</v>
      </c>
    </row>
    <row r="182" spans="1:8" x14ac:dyDescent="0.25">
      <c r="A182" t="s">
        <v>159</v>
      </c>
      <c r="B182">
        <v>156.78</v>
      </c>
      <c r="C182">
        <v>440468</v>
      </c>
      <c r="D182">
        <v>2.7502398464982849E-3</v>
      </c>
      <c r="E182">
        <v>2.7464648567258353E-3</v>
      </c>
      <c r="F182">
        <v>5.0548435487605765</v>
      </c>
      <c r="G182">
        <v>12.995593076997709</v>
      </c>
      <c r="H182">
        <v>0</v>
      </c>
    </row>
    <row r="183" spans="1:8" x14ac:dyDescent="0.25">
      <c r="A183" t="s">
        <v>160</v>
      </c>
      <c r="B183">
        <v>151.15</v>
      </c>
      <c r="C183">
        <v>456574</v>
      </c>
      <c r="D183">
        <v>-3.5910192626610507E-2</v>
      </c>
      <c r="E183">
        <v>-3.6570827535109075E-2</v>
      </c>
      <c r="F183">
        <v>5.0182727212254674</v>
      </c>
      <c r="G183">
        <v>13.03150606883718</v>
      </c>
      <c r="H183">
        <v>0</v>
      </c>
    </row>
    <row r="184" spans="1:8" x14ac:dyDescent="0.25">
      <c r="A184" t="s">
        <v>161</v>
      </c>
      <c r="B184">
        <v>145.94999999999999</v>
      </c>
      <c r="C184">
        <v>575144</v>
      </c>
      <c r="D184">
        <v>-3.4402911015547578E-2</v>
      </c>
      <c r="E184">
        <v>-3.5008623925343436E-2</v>
      </c>
      <c r="F184">
        <v>4.9832640973001237</v>
      </c>
      <c r="G184">
        <v>13.262375723208541</v>
      </c>
      <c r="H184">
        <v>0</v>
      </c>
    </row>
    <row r="185" spans="1:8" x14ac:dyDescent="0.25">
      <c r="A185" t="s">
        <v>162</v>
      </c>
      <c r="B185">
        <v>156.05000000000001</v>
      </c>
      <c r="C185">
        <v>673040</v>
      </c>
      <c r="D185">
        <v>6.9201781431997414E-2</v>
      </c>
      <c r="E185">
        <v>6.6912371416664812E-2</v>
      </c>
      <c r="F185">
        <v>5.0501764687167885</v>
      </c>
      <c r="G185">
        <v>13.419560042224695</v>
      </c>
      <c r="H185" t="s">
        <v>216</v>
      </c>
    </row>
    <row r="186" spans="1:8" x14ac:dyDescent="0.25">
      <c r="A186" t="s">
        <v>163</v>
      </c>
      <c r="B186">
        <v>166.21</v>
      </c>
      <c r="C186">
        <v>856937</v>
      </c>
      <c r="D186">
        <v>6.5107337391861558E-2</v>
      </c>
      <c r="E186">
        <v>6.3075580366230316E-2</v>
      </c>
      <c r="F186">
        <v>5.1132520490830187</v>
      </c>
      <c r="G186">
        <v>13.661119682625717</v>
      </c>
      <c r="H186">
        <v>0</v>
      </c>
    </row>
    <row r="187" spans="1:8" x14ac:dyDescent="0.25">
      <c r="A187" t="s">
        <v>164</v>
      </c>
      <c r="B187">
        <v>163.6</v>
      </c>
      <c r="C187">
        <v>458909</v>
      </c>
      <c r="D187">
        <v>-1.5703026292040272E-2</v>
      </c>
      <c r="E187">
        <v>-1.5827624914372108E-2</v>
      </c>
      <c r="F187">
        <v>5.0974244241686471</v>
      </c>
      <c r="G187">
        <v>13.036607212306539</v>
      </c>
      <c r="H187">
        <v>0</v>
      </c>
    </row>
    <row r="188" spans="1:8" x14ac:dyDescent="0.25">
      <c r="A188" t="s">
        <v>165</v>
      </c>
      <c r="B188">
        <v>165.22</v>
      </c>
      <c r="C188">
        <v>774507</v>
      </c>
      <c r="D188">
        <v>9.9022004889975836E-3</v>
      </c>
      <c r="E188">
        <v>9.8534949657124761E-3</v>
      </c>
      <c r="F188">
        <v>5.1072779191343596</v>
      </c>
      <c r="G188">
        <v>13.559981976887308</v>
      </c>
      <c r="H188">
        <v>0</v>
      </c>
    </row>
    <row r="189" spans="1:8" x14ac:dyDescent="0.25">
      <c r="A189" s="1">
        <v>43840</v>
      </c>
      <c r="B189">
        <v>167.99</v>
      </c>
      <c r="C189">
        <v>531958</v>
      </c>
      <c r="D189">
        <v>1.6765524754872353E-2</v>
      </c>
      <c r="E189">
        <v>1.6626534687763702E-2</v>
      </c>
      <c r="F189">
        <v>5.1239044538221226</v>
      </c>
      <c r="G189">
        <v>13.184319817838853</v>
      </c>
      <c r="H189">
        <v>0</v>
      </c>
    </row>
    <row r="190" spans="1:8" x14ac:dyDescent="0.25">
      <c r="A190" s="1">
        <v>43871</v>
      </c>
      <c r="B190">
        <v>168.06</v>
      </c>
      <c r="C190">
        <v>710871</v>
      </c>
      <c r="D190">
        <v>4.1669146973030046E-4</v>
      </c>
      <c r="E190">
        <v>4.1660467794928796E-4</v>
      </c>
      <c r="F190">
        <v>5.1243210585000725</v>
      </c>
      <c r="G190">
        <v>13.474246257724975</v>
      </c>
      <c r="H190">
        <v>0</v>
      </c>
    </row>
    <row r="191" spans="1:8" x14ac:dyDescent="0.25">
      <c r="A191" s="1">
        <v>43961</v>
      </c>
      <c r="B191">
        <v>171.26</v>
      </c>
      <c r="C191">
        <v>354977</v>
      </c>
      <c r="D191">
        <v>1.9040818755206405E-2</v>
      </c>
      <c r="E191">
        <v>1.8861811097973823E-2</v>
      </c>
      <c r="F191">
        <v>5.1431828695980455</v>
      </c>
      <c r="G191">
        <v>12.779808277626278</v>
      </c>
      <c r="H191">
        <v>0</v>
      </c>
    </row>
    <row r="192" spans="1:8" x14ac:dyDescent="0.25">
      <c r="A192" s="1">
        <v>43992</v>
      </c>
      <c r="B192">
        <v>159.53</v>
      </c>
      <c r="C192">
        <v>944628</v>
      </c>
      <c r="D192">
        <v>-6.8492350811631381E-2</v>
      </c>
      <c r="E192">
        <v>-7.0950877285139755E-2</v>
      </c>
      <c r="F192">
        <v>5.072231992312906</v>
      </c>
      <c r="G192">
        <v>13.758546478181415</v>
      </c>
      <c r="H192">
        <v>0</v>
      </c>
    </row>
    <row r="193" spans="1:8" x14ac:dyDescent="0.25">
      <c r="A193" s="1">
        <v>44022</v>
      </c>
      <c r="B193">
        <v>164.65</v>
      </c>
      <c r="C193">
        <v>488879</v>
      </c>
      <c r="D193">
        <v>3.2094276938506895E-2</v>
      </c>
      <c r="E193">
        <v>3.1590016509467092E-2</v>
      </c>
      <c r="F193">
        <v>5.1038220088223731</v>
      </c>
      <c r="G193">
        <v>13.099870294074968</v>
      </c>
      <c r="H193">
        <v>0</v>
      </c>
    </row>
    <row r="194" spans="1:8" x14ac:dyDescent="0.25">
      <c r="A194" s="1">
        <v>44053</v>
      </c>
      <c r="B194">
        <v>167.95</v>
      </c>
      <c r="C194">
        <v>475434</v>
      </c>
      <c r="D194">
        <v>2.0042514424536792E-2</v>
      </c>
      <c r="E194">
        <v>1.9844307235928428E-2</v>
      </c>
      <c r="F194">
        <v>5.1236663160583014</v>
      </c>
      <c r="G194">
        <v>13.071983350071966</v>
      </c>
      <c r="H194">
        <v>0</v>
      </c>
    </row>
    <row r="195" spans="1:8" x14ac:dyDescent="0.25">
      <c r="A195" s="1">
        <v>44084</v>
      </c>
      <c r="B195">
        <v>167.32</v>
      </c>
      <c r="C195">
        <v>418354</v>
      </c>
      <c r="D195">
        <v>-3.7511164036915482E-3</v>
      </c>
      <c r="E195">
        <v>-3.7581694843040244E-3</v>
      </c>
      <c r="F195">
        <v>5.119908146573998</v>
      </c>
      <c r="G195">
        <v>12.944083243050091</v>
      </c>
      <c r="H195">
        <v>0</v>
      </c>
    </row>
    <row r="196" spans="1:8" x14ac:dyDescent="0.25">
      <c r="A196" s="1">
        <v>44175</v>
      </c>
      <c r="B196">
        <v>167.4</v>
      </c>
      <c r="C196">
        <v>240694</v>
      </c>
      <c r="D196">
        <v>4.7812574707155456E-4</v>
      </c>
      <c r="E196">
        <v>4.7801148137741241E-4</v>
      </c>
      <c r="F196">
        <v>5.1203861580553749</v>
      </c>
      <c r="G196">
        <v>12.391281696165084</v>
      </c>
      <c r="H196">
        <v>0</v>
      </c>
    </row>
    <row r="197" spans="1:8" x14ac:dyDescent="0.25">
      <c r="A197" t="s">
        <v>166</v>
      </c>
      <c r="B197">
        <v>162.13</v>
      </c>
      <c r="C197">
        <v>318395</v>
      </c>
      <c r="D197">
        <v>-3.1481481481481541E-2</v>
      </c>
      <c r="E197">
        <v>-3.198767549339724E-2</v>
      </c>
      <c r="F197">
        <v>5.0883984825619777</v>
      </c>
      <c r="G197">
        <v>12.671048029311475</v>
      </c>
      <c r="H197">
        <v>0</v>
      </c>
    </row>
    <row r="198" spans="1:8" x14ac:dyDescent="0.25">
      <c r="A198" t="s">
        <v>167</v>
      </c>
      <c r="B198">
        <v>163.22</v>
      </c>
      <c r="C198">
        <v>201149</v>
      </c>
      <c r="D198">
        <v>6.7230000616789205E-3</v>
      </c>
      <c r="E198">
        <v>6.7005014791190493E-3</v>
      </c>
      <c r="F198">
        <v>5.0950989840410967</v>
      </c>
      <c r="G198">
        <v>12.211801205951209</v>
      </c>
      <c r="H198">
        <v>0</v>
      </c>
    </row>
    <row r="199" spans="1:8" x14ac:dyDescent="0.25">
      <c r="A199" t="s">
        <v>168</v>
      </c>
      <c r="B199">
        <v>164.26</v>
      </c>
      <c r="C199">
        <v>395276</v>
      </c>
      <c r="D199">
        <v>6.3717681656659236E-3</v>
      </c>
      <c r="E199">
        <v>6.3515542709493269E-3</v>
      </c>
      <c r="F199">
        <v>5.1014505383120463</v>
      </c>
      <c r="G199">
        <v>12.887339534059404</v>
      </c>
      <c r="H199">
        <v>0</v>
      </c>
    </row>
    <row r="200" spans="1:8" x14ac:dyDescent="0.25">
      <c r="A200" t="s">
        <v>169</v>
      </c>
      <c r="B200">
        <v>167.32</v>
      </c>
      <c r="C200">
        <v>704989</v>
      </c>
      <c r="D200">
        <v>1.8629002800438343E-2</v>
      </c>
      <c r="E200">
        <v>1.845760826195144E-2</v>
      </c>
      <c r="F200">
        <v>5.119908146573998</v>
      </c>
      <c r="G200">
        <v>13.465937478835801</v>
      </c>
      <c r="H200">
        <v>0</v>
      </c>
    </row>
    <row r="201" spans="1:8" x14ac:dyDescent="0.25">
      <c r="A201" t="s">
        <v>170</v>
      </c>
      <c r="B201">
        <v>167.09</v>
      </c>
      <c r="C201">
        <v>320039</v>
      </c>
      <c r="D201">
        <v>-1.3746115228304434E-3</v>
      </c>
      <c r="E201">
        <v>-1.3755571679456105E-3</v>
      </c>
      <c r="F201">
        <v>5.118532589406052</v>
      </c>
      <c r="G201">
        <v>12.676198142349755</v>
      </c>
      <c r="H201">
        <v>0</v>
      </c>
    </row>
    <row r="202" spans="1:8" x14ac:dyDescent="0.25">
      <c r="A202" t="s">
        <v>171</v>
      </c>
      <c r="B202">
        <v>167.23</v>
      </c>
      <c r="C202">
        <v>304577</v>
      </c>
      <c r="D202">
        <v>8.3787180561365946E-4</v>
      </c>
      <c r="E202">
        <v>8.3752098697937444E-4</v>
      </c>
      <c r="F202">
        <v>5.1193701103930316</v>
      </c>
      <c r="G202">
        <v>12.626679207728177</v>
      </c>
      <c r="H202">
        <v>0</v>
      </c>
    </row>
    <row r="203" spans="1:8" x14ac:dyDescent="0.25">
      <c r="A203" t="s">
        <v>172</v>
      </c>
      <c r="B203">
        <v>163.87</v>
      </c>
      <c r="C203">
        <v>264399</v>
      </c>
      <c r="D203">
        <v>-2.0092088740058515E-2</v>
      </c>
      <c r="E203">
        <v>-2.0296679834898686E-2</v>
      </c>
      <c r="F203">
        <v>5.0990734305581329</v>
      </c>
      <c r="G203">
        <v>12.485214604804256</v>
      </c>
      <c r="H203">
        <v>0</v>
      </c>
    </row>
    <row r="204" spans="1:8" x14ac:dyDescent="0.25">
      <c r="A204" t="s">
        <v>173</v>
      </c>
      <c r="B204">
        <v>169.09</v>
      </c>
      <c r="C204">
        <v>356691</v>
      </c>
      <c r="D204">
        <v>3.185451882589857E-2</v>
      </c>
      <c r="E204">
        <v>3.1357686992205008E-2</v>
      </c>
      <c r="F204">
        <v>5.1304311175503381</v>
      </c>
      <c r="G204">
        <v>12.784625139741873</v>
      </c>
      <c r="H204">
        <v>0</v>
      </c>
    </row>
    <row r="205" spans="1:8" x14ac:dyDescent="0.25">
      <c r="A205" t="s">
        <v>174</v>
      </c>
      <c r="B205">
        <v>167.37</v>
      </c>
      <c r="C205">
        <v>344580</v>
      </c>
      <c r="D205">
        <v>-1.0172097699449991E-2</v>
      </c>
      <c r="E205">
        <v>-1.0224187024791156E-2</v>
      </c>
      <c r="F205">
        <v>5.1202069305255469</v>
      </c>
      <c r="G205">
        <v>12.750081563086397</v>
      </c>
      <c r="H205">
        <v>0</v>
      </c>
    </row>
    <row r="206" spans="1:8" x14ac:dyDescent="0.25">
      <c r="A206" t="s">
        <v>175</v>
      </c>
      <c r="B206">
        <v>160.86000000000001</v>
      </c>
      <c r="C206">
        <v>399543</v>
      </c>
      <c r="D206">
        <v>-3.8895859473023785E-2</v>
      </c>
      <c r="E206">
        <v>-3.9672509049623661E-2</v>
      </c>
      <c r="F206">
        <v>5.0805344214759227</v>
      </c>
      <c r="G206">
        <v>12.898076672939464</v>
      </c>
      <c r="H206">
        <v>0</v>
      </c>
    </row>
    <row r="207" spans="1:8" x14ac:dyDescent="0.25">
      <c r="A207" t="s">
        <v>176</v>
      </c>
      <c r="B207">
        <v>155.21</v>
      </c>
      <c r="C207">
        <v>475173</v>
      </c>
      <c r="D207">
        <v>-3.5123710058435939E-2</v>
      </c>
      <c r="E207">
        <v>-3.5755382812829799E-2</v>
      </c>
      <c r="F207">
        <v>5.0447790386630933</v>
      </c>
      <c r="G207">
        <v>13.071434227234541</v>
      </c>
      <c r="H207">
        <v>0</v>
      </c>
    </row>
    <row r="208" spans="1:8" x14ac:dyDescent="0.25">
      <c r="A208" t="s">
        <v>177</v>
      </c>
      <c r="B208">
        <v>148.25</v>
      </c>
      <c r="C208">
        <v>573110</v>
      </c>
      <c r="D208">
        <v>-4.484247149023908E-2</v>
      </c>
      <c r="E208">
        <v>-4.5879000785258445E-2</v>
      </c>
      <c r="F208">
        <v>4.998900037877835</v>
      </c>
      <c r="G208">
        <v>13.258832949349385</v>
      </c>
      <c r="H208">
        <v>0</v>
      </c>
    </row>
    <row r="209" spans="1:8" x14ac:dyDescent="0.25">
      <c r="A209" t="s">
        <v>178</v>
      </c>
      <c r="B209">
        <v>148.26</v>
      </c>
      <c r="C209">
        <v>392869</v>
      </c>
      <c r="D209">
        <v>6.7453625632316386E-5</v>
      </c>
      <c r="E209">
        <v>6.7451350738701634E-5</v>
      </c>
      <c r="F209">
        <v>4.9989674892285736</v>
      </c>
      <c r="G209">
        <v>12.881231501950161</v>
      </c>
      <c r="H209">
        <v>0</v>
      </c>
    </row>
    <row r="210" spans="1:8" x14ac:dyDescent="0.25">
      <c r="A210" t="s">
        <v>179</v>
      </c>
      <c r="B210">
        <v>144.38</v>
      </c>
      <c r="C210">
        <v>588304</v>
      </c>
      <c r="D210">
        <v>-2.6170241467691865E-2</v>
      </c>
      <c r="E210">
        <v>-2.6518776517558726E-2</v>
      </c>
      <c r="F210">
        <v>4.9724487127110146</v>
      </c>
      <c r="G210">
        <v>13.284999100081516</v>
      </c>
      <c r="H210">
        <v>0</v>
      </c>
    </row>
    <row r="211" spans="1:8" x14ac:dyDescent="0.25">
      <c r="A211" s="1">
        <v>43872</v>
      </c>
      <c r="B211">
        <v>148.63999999999999</v>
      </c>
      <c r="C211">
        <v>354756</v>
      </c>
      <c r="D211">
        <v>2.9505471671976667E-2</v>
      </c>
      <c r="E211">
        <v>2.9078562354513407E-2</v>
      </c>
      <c r="F211">
        <v>5.001527275065528</v>
      </c>
      <c r="G211">
        <v>12.7791855081985</v>
      </c>
      <c r="H211">
        <v>0</v>
      </c>
    </row>
    <row r="212" spans="1:8" x14ac:dyDescent="0.25">
      <c r="A212" s="1">
        <v>43901</v>
      </c>
      <c r="B212">
        <v>153.74</v>
      </c>
      <c r="C212">
        <v>347477</v>
      </c>
      <c r="D212">
        <v>3.4311087190527605E-2</v>
      </c>
      <c r="E212">
        <v>3.373558885545775E-2</v>
      </c>
      <c r="F212">
        <v>5.0352628639209858</v>
      </c>
      <c r="G212">
        <v>12.758453754746165</v>
      </c>
      <c r="H212">
        <v>0</v>
      </c>
    </row>
    <row r="213" spans="1:8" x14ac:dyDescent="0.25">
      <c r="A213" s="1">
        <v>43932</v>
      </c>
      <c r="B213">
        <v>151.49</v>
      </c>
      <c r="C213">
        <v>329791</v>
      </c>
      <c r="D213">
        <v>-1.4635098217770261E-2</v>
      </c>
      <c r="E213">
        <v>-1.4743247750753745E-2</v>
      </c>
      <c r="F213">
        <v>5.0205196161702323</v>
      </c>
      <c r="G213">
        <v>12.706214399469054</v>
      </c>
      <c r="H213">
        <v>0</v>
      </c>
    </row>
    <row r="214" spans="1:8" x14ac:dyDescent="0.25">
      <c r="A214" s="1">
        <v>43962</v>
      </c>
      <c r="B214">
        <v>157.29</v>
      </c>
      <c r="C214">
        <v>432931</v>
      </c>
      <c r="D214">
        <v>3.8286355535018697E-2</v>
      </c>
      <c r="E214">
        <v>3.7571619082318861E-2</v>
      </c>
      <c r="F214">
        <v>5.0580912352525509</v>
      </c>
      <c r="G214">
        <v>12.978333640937803</v>
      </c>
      <c r="H214">
        <v>0</v>
      </c>
    </row>
    <row r="215" spans="1:8" x14ac:dyDescent="0.25">
      <c r="A215" s="1">
        <v>43993</v>
      </c>
      <c r="B215">
        <v>157.83000000000001</v>
      </c>
      <c r="C215">
        <v>345439</v>
      </c>
      <c r="D215">
        <v>3.433148960518917E-3</v>
      </c>
      <c r="E215">
        <v>3.4272691582744844E-3</v>
      </c>
      <c r="F215">
        <v>5.0615185044108255</v>
      </c>
      <c r="G215">
        <v>12.752571350885713</v>
      </c>
      <c r="H215">
        <v>0</v>
      </c>
    </row>
    <row r="216" spans="1:8" x14ac:dyDescent="0.25">
      <c r="A216" s="1">
        <v>44085</v>
      </c>
      <c r="B216">
        <v>179.34</v>
      </c>
      <c r="C216">
        <v>1392957</v>
      </c>
      <c r="D216">
        <v>0.1362858772096559</v>
      </c>
      <c r="E216">
        <v>0.12776494111307579</v>
      </c>
      <c r="F216">
        <v>5.1892834455239019</v>
      </c>
      <c r="G216">
        <v>14.146939383656639</v>
      </c>
      <c r="H216" t="s">
        <v>216</v>
      </c>
    </row>
    <row r="217" spans="1:8" x14ac:dyDescent="0.25">
      <c r="A217" s="1">
        <v>44115</v>
      </c>
      <c r="B217">
        <v>188.69</v>
      </c>
      <c r="C217">
        <v>982820</v>
      </c>
      <c r="D217">
        <v>5.2135608341697302E-2</v>
      </c>
      <c r="E217">
        <v>5.0822011275721085E-2</v>
      </c>
      <c r="F217">
        <v>5.2401054567996228</v>
      </c>
      <c r="G217">
        <v>13.798181269442452</v>
      </c>
      <c r="H217">
        <v>0</v>
      </c>
    </row>
    <row r="218" spans="1:8" x14ac:dyDescent="0.25">
      <c r="A218" s="1">
        <v>44146</v>
      </c>
      <c r="B218">
        <v>182.23</v>
      </c>
      <c r="C218">
        <v>678589</v>
      </c>
      <c r="D218">
        <v>-3.4236048545232961E-2</v>
      </c>
      <c r="E218">
        <v>-3.4835831301658911E-2</v>
      </c>
      <c r="F218">
        <v>5.205269625497964</v>
      </c>
      <c r="G218">
        <v>13.427770921357089</v>
      </c>
      <c r="H218">
        <v>0</v>
      </c>
    </row>
    <row r="219" spans="1:8" x14ac:dyDescent="0.25">
      <c r="A219" s="1">
        <v>44176</v>
      </c>
      <c r="B219">
        <v>176.63</v>
      </c>
      <c r="C219">
        <v>534297</v>
      </c>
      <c r="D219">
        <v>-3.0730395653844014E-2</v>
      </c>
      <c r="E219">
        <v>-3.1212476330611697E-2</v>
      </c>
      <c r="F219">
        <v>5.1740571491673517</v>
      </c>
      <c r="G219">
        <v>13.188707143106967</v>
      </c>
      <c r="H219">
        <v>0</v>
      </c>
    </row>
    <row r="220" spans="1:8" x14ac:dyDescent="0.25">
      <c r="A220" t="s">
        <v>180</v>
      </c>
      <c r="B220">
        <v>187.04</v>
      </c>
      <c r="C220">
        <v>533611</v>
      </c>
      <c r="D220">
        <v>5.8936760459718039E-2</v>
      </c>
      <c r="E220">
        <v>5.7265348556406089E-2</v>
      </c>
      <c r="F220">
        <v>5.2313224977237587</v>
      </c>
      <c r="G220">
        <v>13.187422388063725</v>
      </c>
      <c r="H220">
        <v>0</v>
      </c>
    </row>
    <row r="221" spans="1:8" x14ac:dyDescent="0.25">
      <c r="A221" t="s">
        <v>181</v>
      </c>
      <c r="B221">
        <v>202.4</v>
      </c>
      <c r="C221">
        <v>839077</v>
      </c>
      <c r="D221">
        <v>8.2121471343028302E-2</v>
      </c>
      <c r="E221">
        <v>7.8923439689552233E-2</v>
      </c>
      <c r="F221">
        <v>5.3102459374133106</v>
      </c>
      <c r="G221">
        <v>13.640057757161909</v>
      </c>
      <c r="H221" t="s">
        <v>216</v>
      </c>
    </row>
    <row r="222" spans="1:8" x14ac:dyDescent="0.25">
      <c r="A222" t="s">
        <v>182</v>
      </c>
      <c r="B222">
        <v>210.08</v>
      </c>
      <c r="C222">
        <v>722605</v>
      </c>
      <c r="D222">
        <v>3.7944664031620584E-2</v>
      </c>
      <c r="E222">
        <v>3.7242473141175583E-2</v>
      </c>
      <c r="F222">
        <v>5.3474884105544858</v>
      </c>
      <c r="G222">
        <v>13.490618017129252</v>
      </c>
      <c r="H222">
        <v>0</v>
      </c>
    </row>
    <row r="223" spans="1:8" x14ac:dyDescent="0.25">
      <c r="A223" t="s">
        <v>183</v>
      </c>
      <c r="B223">
        <v>203.32</v>
      </c>
      <c r="C223">
        <v>1025965</v>
      </c>
      <c r="D223">
        <v>-3.2178217821782269E-2</v>
      </c>
      <c r="E223">
        <v>-3.2707317975784446E-2</v>
      </c>
      <c r="F223">
        <v>5.314781092578702</v>
      </c>
      <c r="G223">
        <v>13.84114419107056</v>
      </c>
      <c r="H223">
        <v>0</v>
      </c>
    </row>
    <row r="224" spans="1:8" x14ac:dyDescent="0.25">
      <c r="A224" t="s">
        <v>184</v>
      </c>
      <c r="B224">
        <v>205.57</v>
      </c>
      <c r="C224">
        <v>617800</v>
      </c>
      <c r="D224">
        <v>1.1066299429470785E-2</v>
      </c>
      <c r="E224">
        <v>1.1005515958879856E-2</v>
      </c>
      <c r="F224">
        <v>5.325786608537582</v>
      </c>
      <c r="G224">
        <v>13.333920059466619</v>
      </c>
      <c r="H224">
        <v>0</v>
      </c>
    </row>
    <row r="225" spans="1:8" x14ac:dyDescent="0.25">
      <c r="A225" t="s">
        <v>185</v>
      </c>
      <c r="B225">
        <v>199.65</v>
      </c>
      <c r="C225">
        <v>451017</v>
      </c>
      <c r="D225">
        <v>-2.8797976358417996E-2</v>
      </c>
      <c r="E225">
        <v>-2.922077502835118E-2</v>
      </c>
      <c r="F225">
        <v>5.2965658335092307</v>
      </c>
      <c r="G225">
        <v>13.019260311787718</v>
      </c>
      <c r="H225">
        <v>0</v>
      </c>
    </row>
    <row r="226" spans="1:8" x14ac:dyDescent="0.25">
      <c r="A226" t="s">
        <v>186</v>
      </c>
      <c r="B226">
        <v>211.29</v>
      </c>
      <c r="C226">
        <v>535551</v>
      </c>
      <c r="D226">
        <v>5.8302028549962366E-2</v>
      </c>
      <c r="E226">
        <v>5.6665763916198375E-2</v>
      </c>
      <c r="F226">
        <v>5.3532315974254283</v>
      </c>
      <c r="G226">
        <v>13.191051402430318</v>
      </c>
      <c r="H226">
        <v>0</v>
      </c>
    </row>
    <row r="227" spans="1:8" x14ac:dyDescent="0.25">
      <c r="A227" t="s">
        <v>187</v>
      </c>
      <c r="B227">
        <v>218.46</v>
      </c>
      <c r="C227">
        <v>577873</v>
      </c>
      <c r="D227">
        <v>3.3934402953287028E-2</v>
      </c>
      <c r="E227">
        <v>3.3371333989968541E-2</v>
      </c>
      <c r="F227">
        <v>5.3866029314153971</v>
      </c>
      <c r="G227">
        <v>13.267109400328449</v>
      </c>
      <c r="H227">
        <v>0</v>
      </c>
    </row>
    <row r="228" spans="1:8" x14ac:dyDescent="0.25">
      <c r="A228" t="s">
        <v>188</v>
      </c>
      <c r="B228">
        <v>217.56</v>
      </c>
      <c r="C228">
        <v>343516</v>
      </c>
      <c r="D228">
        <v>-4.1197473221642666E-3</v>
      </c>
      <c r="E228">
        <v>-4.1282568606370871E-3</v>
      </c>
      <c r="F228">
        <v>5.3824746745547598</v>
      </c>
      <c r="G228">
        <v>12.746988968890181</v>
      </c>
      <c r="H228">
        <v>0</v>
      </c>
    </row>
    <row r="229" spans="1:8" x14ac:dyDescent="0.25">
      <c r="A229" t="s">
        <v>189</v>
      </c>
      <c r="B229">
        <v>216.57</v>
      </c>
      <c r="C229">
        <v>236434</v>
      </c>
      <c r="D229">
        <v>-4.5504688361831637E-3</v>
      </c>
      <c r="E229">
        <v>-4.5608537355806902E-3</v>
      </c>
      <c r="F229">
        <v>5.3779138208191792</v>
      </c>
      <c r="G229">
        <v>12.37342437819947</v>
      </c>
      <c r="H229">
        <v>0</v>
      </c>
    </row>
    <row r="230" spans="1:8" x14ac:dyDescent="0.25">
      <c r="A230" t="s">
        <v>190</v>
      </c>
      <c r="B230">
        <v>210.98</v>
      </c>
      <c r="C230">
        <v>336850</v>
      </c>
      <c r="D230">
        <v>-2.581151590709703E-2</v>
      </c>
      <c r="E230">
        <v>-2.615047856551669E-2</v>
      </c>
      <c r="F230">
        <v>5.3517633422536628</v>
      </c>
      <c r="G230">
        <v>12.727393006388805</v>
      </c>
      <c r="H230">
        <v>0</v>
      </c>
    </row>
    <row r="231" spans="1:8" x14ac:dyDescent="0.25">
      <c r="A231" s="1">
        <v>43842</v>
      </c>
      <c r="B231">
        <v>213.09</v>
      </c>
      <c r="C231">
        <v>412546</v>
      </c>
      <c r="D231">
        <v>1.0000947957152402E-2</v>
      </c>
      <c r="E231">
        <v>9.951269424165585E-3</v>
      </c>
      <c r="F231">
        <v>5.3617146116778285</v>
      </c>
      <c r="G231">
        <v>12.930102993691035</v>
      </c>
      <c r="H231">
        <v>0</v>
      </c>
    </row>
    <row r="232" spans="1:8" x14ac:dyDescent="0.25">
      <c r="A232" s="1">
        <v>43873</v>
      </c>
      <c r="B232">
        <v>223.8</v>
      </c>
      <c r="C232">
        <v>743943</v>
      </c>
      <c r="D232">
        <v>5.026045332957909E-2</v>
      </c>
      <c r="E232">
        <v>4.9038184199996691E-2</v>
      </c>
      <c r="F232">
        <v>5.4107527958778245</v>
      </c>
      <c r="G232">
        <v>13.519719697977084</v>
      </c>
      <c r="H232">
        <v>0</v>
      </c>
    </row>
    <row r="233" spans="1:8" x14ac:dyDescent="0.25">
      <c r="A233" s="1">
        <v>43902</v>
      </c>
      <c r="B233">
        <v>237.2</v>
      </c>
      <c r="C233">
        <v>1380549</v>
      </c>
      <c r="D233">
        <v>5.9874888293118753E-2</v>
      </c>
      <c r="E233">
        <v>5.81508712457455E-2</v>
      </c>
      <c r="F233">
        <v>5.4689036671235707</v>
      </c>
      <c r="G233">
        <v>14.137991804108527</v>
      </c>
      <c r="H233">
        <v>0</v>
      </c>
    </row>
    <row r="234" spans="1:8" x14ac:dyDescent="0.25">
      <c r="A234" s="1">
        <v>43933</v>
      </c>
      <c r="B234">
        <v>232.58</v>
      </c>
      <c r="C234">
        <v>820506</v>
      </c>
      <c r="D234">
        <v>-1.9477234401348974E-2</v>
      </c>
      <c r="E234">
        <v>-1.9669415258673124E-2</v>
      </c>
      <c r="F234">
        <v>5.4492342518648975</v>
      </c>
      <c r="G234">
        <v>13.617676502099805</v>
      </c>
      <c r="H234">
        <v>0</v>
      </c>
    </row>
    <row r="235" spans="1:8" x14ac:dyDescent="0.25">
      <c r="A235" s="1">
        <v>44024</v>
      </c>
      <c r="B235">
        <v>237.99</v>
      </c>
      <c r="C235">
        <v>765350</v>
      </c>
      <c r="D235">
        <v>2.3260813483532532E-2</v>
      </c>
      <c r="E235">
        <v>2.2994404117124147E-2</v>
      </c>
      <c r="F235">
        <v>5.472228655982021</v>
      </c>
      <c r="G235">
        <v>13.548088524519853</v>
      </c>
      <c r="H235">
        <v>0</v>
      </c>
    </row>
    <row r="236" spans="1:8" x14ac:dyDescent="0.25">
      <c r="A236" s="1">
        <v>44055</v>
      </c>
      <c r="B236">
        <v>236.47</v>
      </c>
      <c r="C236">
        <v>457962</v>
      </c>
      <c r="D236">
        <v>-6.3868229757553267E-3</v>
      </c>
      <c r="E236">
        <v>-6.4073059904536742E-3</v>
      </c>
      <c r="F236">
        <v>5.4658213499915673</v>
      </c>
      <c r="G236">
        <v>13.034541490221853</v>
      </c>
      <c r="H236">
        <v>0</v>
      </c>
    </row>
    <row r="237" spans="1:8" x14ac:dyDescent="0.25">
      <c r="A237" s="1">
        <v>44086</v>
      </c>
      <c r="B237">
        <v>231.96</v>
      </c>
      <c r="C237">
        <v>533279</v>
      </c>
      <c r="D237">
        <v>-1.9072186746733163E-2</v>
      </c>
      <c r="E237">
        <v>-1.9256406983327746E-2</v>
      </c>
      <c r="F237">
        <v>5.4465649430082399</v>
      </c>
      <c r="G237">
        <v>13.18680001835229</v>
      </c>
      <c r="H237">
        <v>0</v>
      </c>
    </row>
    <row r="238" spans="1:8" x14ac:dyDescent="0.25">
      <c r="A238" s="1">
        <v>44116</v>
      </c>
      <c r="B238">
        <v>234.43</v>
      </c>
      <c r="C238">
        <v>435904</v>
      </c>
      <c r="D238">
        <v>1.0648387653043623E-2</v>
      </c>
      <c r="E238">
        <v>1.0592092853186711E-2</v>
      </c>
      <c r="F238">
        <v>5.4571570358614263</v>
      </c>
      <c r="G238">
        <v>12.985177314600991</v>
      </c>
      <c r="H238">
        <v>0</v>
      </c>
    </row>
    <row r="239" spans="1:8" x14ac:dyDescent="0.25">
      <c r="A239" s="1">
        <v>44147</v>
      </c>
      <c r="B239">
        <v>230.32</v>
      </c>
      <c r="C239">
        <v>501656</v>
      </c>
      <c r="D239">
        <v>-1.7531885850787073E-2</v>
      </c>
      <c r="E239">
        <v>-1.7687389557506098E-2</v>
      </c>
      <c r="F239">
        <v>5.4394696463039205</v>
      </c>
      <c r="G239">
        <v>13.125669904812483</v>
      </c>
      <c r="H239">
        <v>0</v>
      </c>
    </row>
    <row r="240" spans="1:8" x14ac:dyDescent="0.25">
      <c r="A240" t="s">
        <v>191</v>
      </c>
      <c r="B240">
        <v>228.8</v>
      </c>
      <c r="C240">
        <v>416300</v>
      </c>
      <c r="D240">
        <v>-6.5995137200416023E-3</v>
      </c>
      <c r="E240">
        <v>-6.621386798277556E-3</v>
      </c>
      <c r="F240">
        <v>5.4328482595056427</v>
      </c>
      <c r="G240">
        <v>12.939161433183067</v>
      </c>
      <c r="H240">
        <v>0</v>
      </c>
    </row>
    <row r="241" spans="1:8" x14ac:dyDescent="0.25">
      <c r="A241" t="s">
        <v>192</v>
      </c>
      <c r="B241">
        <v>229.4</v>
      </c>
      <c r="C241">
        <v>469853</v>
      </c>
      <c r="D241">
        <v>2.6223776223775973E-3</v>
      </c>
      <c r="E241">
        <v>2.6189451896273517E-3</v>
      </c>
      <c r="F241">
        <v>5.4354672046952706</v>
      </c>
      <c r="G241">
        <v>13.060175158807322</v>
      </c>
      <c r="H241">
        <v>0</v>
      </c>
    </row>
    <row r="242" spans="1:8" x14ac:dyDescent="0.25">
      <c r="A242" t="s">
        <v>193</v>
      </c>
      <c r="B242">
        <v>225.9</v>
      </c>
      <c r="C242">
        <v>525845</v>
      </c>
      <c r="D242">
        <v>-1.5257192676547515E-2</v>
      </c>
      <c r="E242">
        <v>-1.5374781221312674E-2</v>
      </c>
      <c r="F242">
        <v>5.4200924234739576</v>
      </c>
      <c r="G242">
        <v>13.172761771488021</v>
      </c>
      <c r="H242">
        <v>0</v>
      </c>
    </row>
    <row r="243" spans="1:8" x14ac:dyDescent="0.25">
      <c r="A243" t="s">
        <v>194</v>
      </c>
      <c r="B243">
        <v>221.2</v>
      </c>
      <c r="C243">
        <v>504032</v>
      </c>
      <c r="D243">
        <v>-2.0805666223992991E-2</v>
      </c>
      <c r="E243">
        <v>-2.1025153825777982E-2</v>
      </c>
      <c r="F243">
        <v>5.3990672696481798</v>
      </c>
      <c r="G243">
        <v>13.130395037101461</v>
      </c>
      <c r="H243">
        <v>0</v>
      </c>
    </row>
    <row r="244" spans="1:8" x14ac:dyDescent="0.25">
      <c r="A244" t="s">
        <v>195</v>
      </c>
      <c r="B244">
        <v>220.19</v>
      </c>
      <c r="C244">
        <v>454797</v>
      </c>
      <c r="D244">
        <v>-4.5660036166364874E-3</v>
      </c>
      <c r="E244">
        <v>-4.5764596514855814E-3</v>
      </c>
      <c r="F244">
        <v>5.3944908099966939</v>
      </c>
      <c r="G244">
        <v>13.027606444530694</v>
      </c>
      <c r="H244">
        <v>0</v>
      </c>
    </row>
    <row r="245" spans="1:8" x14ac:dyDescent="0.25">
      <c r="A245" t="s">
        <v>196</v>
      </c>
      <c r="B245">
        <v>219.25</v>
      </c>
      <c r="C245">
        <v>459189</v>
      </c>
      <c r="D245">
        <v>-4.2690403742222521E-3</v>
      </c>
      <c r="E245">
        <v>-4.2781787444017109E-3</v>
      </c>
      <c r="F245">
        <v>5.3902126312522922</v>
      </c>
      <c r="G245">
        <v>13.037217168996742</v>
      </c>
      <c r="H245">
        <v>0</v>
      </c>
    </row>
    <row r="246" spans="1:8" x14ac:dyDescent="0.25">
      <c r="A246" t="s">
        <v>197</v>
      </c>
      <c r="B246">
        <v>218.82</v>
      </c>
      <c r="C246">
        <v>291092</v>
      </c>
      <c r="D246">
        <v>-1.9612314709236342E-3</v>
      </c>
      <c r="E246">
        <v>-1.9631572036486033E-3</v>
      </c>
      <c r="F246">
        <v>5.388249474048644</v>
      </c>
      <c r="G246">
        <v>12.581394647391118</v>
      </c>
      <c r="H246">
        <v>0</v>
      </c>
    </row>
    <row r="247" spans="1:8" x14ac:dyDescent="0.25">
      <c r="A247" t="s">
        <v>198</v>
      </c>
      <c r="B247">
        <v>219.57</v>
      </c>
      <c r="C247">
        <v>351640</v>
      </c>
      <c r="D247">
        <v>3.4274746366876885E-3</v>
      </c>
      <c r="E247">
        <v>3.4216142326016961E-3</v>
      </c>
      <c r="F247">
        <v>5.3916710882812451</v>
      </c>
      <c r="G247">
        <v>12.770363203965115</v>
      </c>
      <c r="H247">
        <v>0</v>
      </c>
    </row>
    <row r="248" spans="1:8" x14ac:dyDescent="0.25">
      <c r="A248" t="s">
        <v>199</v>
      </c>
      <c r="B248">
        <v>217.11</v>
      </c>
      <c r="C248">
        <v>203276</v>
      </c>
      <c r="D248">
        <v>-1.1203716354693171E-2</v>
      </c>
      <c r="E248">
        <v>-1.1266950735099356E-2</v>
      </c>
      <c r="F248">
        <v>5.3804041375461464</v>
      </c>
      <c r="G248">
        <v>12.22231994050804</v>
      </c>
      <c r="H248">
        <v>0</v>
      </c>
    </row>
    <row r="249" spans="1:8" x14ac:dyDescent="0.25">
      <c r="A249" t="s">
        <v>200</v>
      </c>
      <c r="B249">
        <v>216.03</v>
      </c>
      <c r="C249">
        <v>187347</v>
      </c>
      <c r="D249">
        <v>-4.9744369213763177E-3</v>
      </c>
      <c r="E249">
        <v>-4.9868506172609578E-3</v>
      </c>
      <c r="F249">
        <v>5.3754172869288848</v>
      </c>
      <c r="G249">
        <v>12.140717791283379</v>
      </c>
      <c r="H249">
        <v>0</v>
      </c>
    </row>
    <row r="250" spans="1:8" x14ac:dyDescent="0.25">
      <c r="A250" t="s">
        <v>201</v>
      </c>
      <c r="B250">
        <v>216.18</v>
      </c>
      <c r="C250">
        <v>364059</v>
      </c>
      <c r="D250">
        <v>6.9434800722124553E-4</v>
      </c>
      <c r="E250">
        <v>6.9410705917174965E-4</v>
      </c>
      <c r="F250">
        <v>5.3761113939880572</v>
      </c>
      <c r="G250">
        <v>12.805071221396139</v>
      </c>
      <c r="H250">
        <v>0</v>
      </c>
    </row>
    <row r="251" spans="1:8" x14ac:dyDescent="0.25">
      <c r="A251" t="s">
        <v>202</v>
      </c>
      <c r="B251">
        <v>216.63</v>
      </c>
      <c r="C251">
        <v>237222</v>
      </c>
      <c r="D251">
        <v>2.0815986677768E-3</v>
      </c>
      <c r="E251">
        <v>2.0794351431431546E-3</v>
      </c>
      <c r="F251">
        <v>5.3781908291312002</v>
      </c>
      <c r="G251">
        <v>12.376751690540054</v>
      </c>
      <c r="H251">
        <v>0</v>
      </c>
    </row>
    <row r="252" spans="1:8" x14ac:dyDescent="0.25">
      <c r="A252" t="s">
        <v>274</v>
      </c>
      <c r="B252">
        <v>214.07</v>
      </c>
      <c r="C252">
        <v>263248</v>
      </c>
      <c r="D252">
        <v>-1.1817384480450549E-2</v>
      </c>
      <c r="E252">
        <v>-1.1887764792068893E-2</v>
      </c>
      <c r="F252">
        <v>5.3663030643391307</v>
      </c>
      <c r="G252">
        <v>12.480851832626431</v>
      </c>
      <c r="H252">
        <v>0</v>
      </c>
    </row>
    <row r="253" spans="1:8" x14ac:dyDescent="0.25">
      <c r="A253" s="1">
        <v>44287</v>
      </c>
      <c r="B253">
        <v>202.62</v>
      </c>
      <c r="C253">
        <v>575816</v>
      </c>
      <c r="D253">
        <v>-5.3487177091605498E-2</v>
      </c>
      <c r="E253">
        <v>-5.4970760713599763E-2</v>
      </c>
      <c r="F253">
        <v>5.3113323036255311</v>
      </c>
      <c r="G253">
        <v>13.263543444200339</v>
      </c>
      <c r="H253">
        <v>0</v>
      </c>
    </row>
    <row r="254" spans="1:8" x14ac:dyDescent="0.25">
      <c r="A254" s="1">
        <v>44317</v>
      </c>
      <c r="B254">
        <v>211.59</v>
      </c>
      <c r="C254">
        <v>502666</v>
      </c>
      <c r="D254">
        <v>4.4270062185371627E-2</v>
      </c>
      <c r="E254">
        <v>4.3318136262666118E-2</v>
      </c>
      <c r="F254">
        <v>5.3546504398881973</v>
      </c>
      <c r="G254">
        <v>13.127681212621102</v>
      </c>
      <c r="H254">
        <v>0</v>
      </c>
    </row>
    <row r="255" spans="1:8" x14ac:dyDescent="0.25">
      <c r="A255" s="1">
        <v>44348</v>
      </c>
      <c r="B255">
        <v>211</v>
      </c>
      <c r="C255">
        <v>416423</v>
      </c>
      <c r="D255">
        <v>-2.7884115506404054E-3</v>
      </c>
      <c r="E255">
        <v>-2.7923064121309973E-3</v>
      </c>
      <c r="F255">
        <v>5.3518581334760666</v>
      </c>
      <c r="G255">
        <v>12.93945684954816</v>
      </c>
      <c r="H255">
        <v>0</v>
      </c>
    </row>
    <row r="256" spans="1:8" x14ac:dyDescent="0.25">
      <c r="A256" s="1">
        <v>44378</v>
      </c>
      <c r="B256">
        <v>212.81</v>
      </c>
      <c r="C256">
        <v>484243</v>
      </c>
      <c r="D256">
        <v>8.578199052132713E-3</v>
      </c>
      <c r="E256">
        <v>8.5416153685138243E-3</v>
      </c>
      <c r="F256">
        <v>5.3603997488445803</v>
      </c>
      <c r="G256">
        <v>13.090342125821449</v>
      </c>
      <c r="H256">
        <v>0</v>
      </c>
    </row>
    <row r="257" spans="1:8" x14ac:dyDescent="0.25">
      <c r="A257" s="1">
        <v>44409</v>
      </c>
      <c r="B257">
        <v>209.86</v>
      </c>
      <c r="C257">
        <v>437171</v>
      </c>
      <c r="D257">
        <v>-1.3862130538978378E-2</v>
      </c>
      <c r="E257">
        <v>-1.3959107114815222E-2</v>
      </c>
      <c r="F257">
        <v>5.3464406417297647</v>
      </c>
      <c r="G257">
        <v>12.988079701885972</v>
      </c>
      <c r="H257">
        <v>0</v>
      </c>
    </row>
    <row r="258" spans="1:8" x14ac:dyDescent="0.25">
      <c r="A258" s="1">
        <v>44501</v>
      </c>
      <c r="B258">
        <v>206.73</v>
      </c>
      <c r="C258">
        <v>541389</v>
      </c>
      <c r="D258">
        <v>-1.4914705041456321E-2</v>
      </c>
      <c r="E258">
        <v>-1.5027047692538788E-2</v>
      </c>
      <c r="F258">
        <v>5.331413594037226</v>
      </c>
      <c r="G258">
        <v>13.201893338261065</v>
      </c>
      <c r="H258">
        <v>0</v>
      </c>
    </row>
    <row r="259" spans="1:8" x14ac:dyDescent="0.25">
      <c r="A259" s="1">
        <v>44531</v>
      </c>
      <c r="B259">
        <v>208.38</v>
      </c>
      <c r="C259">
        <v>455313</v>
      </c>
      <c r="D259">
        <v>7.9814250471629943E-3</v>
      </c>
      <c r="E259">
        <v>7.9497419468114571E-3</v>
      </c>
      <c r="F259">
        <v>5.3393633359840376</v>
      </c>
      <c r="G259">
        <v>13.028740373517936</v>
      </c>
      <c r="H259">
        <v>0</v>
      </c>
    </row>
    <row r="260" spans="1:8" x14ac:dyDescent="0.25">
      <c r="A260" t="s">
        <v>6</v>
      </c>
      <c r="B260">
        <v>207.21</v>
      </c>
      <c r="C260">
        <v>286754</v>
      </c>
      <c r="D260">
        <v>-5.6147422977252497E-3</v>
      </c>
      <c r="E260">
        <v>-5.6305642150464071E-3</v>
      </c>
      <c r="F260">
        <v>5.3337327717689913</v>
      </c>
      <c r="G260">
        <v>12.566379984327629</v>
      </c>
      <c r="H260">
        <v>0</v>
      </c>
    </row>
    <row r="261" spans="1:8" x14ac:dyDescent="0.25">
      <c r="A261" t="s">
        <v>7</v>
      </c>
      <c r="B261">
        <v>209.94</v>
      </c>
      <c r="C261">
        <v>440834</v>
      </c>
      <c r="D261">
        <v>1.317503981468071E-2</v>
      </c>
      <c r="E261">
        <v>1.3089003838660273E-2</v>
      </c>
      <c r="F261">
        <v>5.3468217756076513</v>
      </c>
      <c r="G261">
        <v>12.996423666332673</v>
      </c>
      <c r="H261">
        <v>0</v>
      </c>
    </row>
    <row r="262" spans="1:8" x14ac:dyDescent="0.25">
      <c r="A262" t="s">
        <v>8</v>
      </c>
      <c r="B262">
        <v>204.29</v>
      </c>
      <c r="C262">
        <v>363862</v>
      </c>
      <c r="D262">
        <v>-2.6912451176526655E-2</v>
      </c>
      <c r="E262">
        <v>-2.7281222608089566E-2</v>
      </c>
      <c r="F262">
        <v>5.3195405529995616</v>
      </c>
      <c r="G262">
        <v>12.804529953855267</v>
      </c>
      <c r="H262">
        <v>0</v>
      </c>
    </row>
    <row r="263" spans="1:8" x14ac:dyDescent="0.25">
      <c r="A263" t="s">
        <v>9</v>
      </c>
      <c r="B263">
        <v>210.7</v>
      </c>
      <c r="C263">
        <v>433010</v>
      </c>
      <c r="D263">
        <v>3.1376964119633838E-2</v>
      </c>
      <c r="E263">
        <v>3.0894767810581158E-2</v>
      </c>
      <c r="F263">
        <v>5.3504353208101429</v>
      </c>
      <c r="G263">
        <v>12.97851610140617</v>
      </c>
      <c r="H263">
        <v>0</v>
      </c>
    </row>
    <row r="264" spans="1:8" x14ac:dyDescent="0.25">
      <c r="A264" t="s">
        <v>10</v>
      </c>
      <c r="B264">
        <v>211.46</v>
      </c>
      <c r="C264">
        <v>362864</v>
      </c>
      <c r="D264">
        <v>3.6070242050309414E-3</v>
      </c>
      <c r="E264">
        <v>3.6005344942372703E-3</v>
      </c>
      <c r="F264">
        <v>5.3540358553043808</v>
      </c>
      <c r="G264">
        <v>12.801783387398643</v>
      </c>
      <c r="H264">
        <v>0</v>
      </c>
    </row>
    <row r="265" spans="1:8" x14ac:dyDescent="0.25">
      <c r="A265" t="s">
        <v>11</v>
      </c>
      <c r="B265">
        <v>207.38</v>
      </c>
      <c r="C265">
        <v>385064</v>
      </c>
      <c r="D265">
        <v>-1.9294429206469368E-2</v>
      </c>
      <c r="E265">
        <v>-1.9482996174248458E-2</v>
      </c>
      <c r="F265">
        <v>5.3345528591301319</v>
      </c>
      <c r="G265">
        <v>12.861164833220853</v>
      </c>
      <c r="H265">
        <v>0</v>
      </c>
    </row>
    <row r="266" spans="1:8" x14ac:dyDescent="0.25">
      <c r="A266" t="s">
        <v>12</v>
      </c>
      <c r="B266">
        <v>205.79</v>
      </c>
      <c r="C266">
        <v>381819</v>
      </c>
      <c r="D266">
        <v>-7.6670845790336745E-3</v>
      </c>
      <c r="E266">
        <v>-7.6966277756745699E-3</v>
      </c>
      <c r="F266">
        <v>5.3268562313544576</v>
      </c>
      <c r="G266">
        <v>12.852701953310072</v>
      </c>
      <c r="H266">
        <v>0</v>
      </c>
    </row>
    <row r="267" spans="1:8" x14ac:dyDescent="0.25">
      <c r="A267" t="s">
        <v>13</v>
      </c>
      <c r="B267">
        <v>203.36</v>
      </c>
      <c r="C267">
        <v>361556</v>
      </c>
      <c r="D267">
        <v>-1.1808153943340194E-2</v>
      </c>
      <c r="E267">
        <v>-1.1878423913313525E-2</v>
      </c>
      <c r="F267">
        <v>5.314977807441144</v>
      </c>
      <c r="G267">
        <v>12.798172218680445</v>
      </c>
      <c r="H267">
        <v>0</v>
      </c>
    </row>
    <row r="268" spans="1:8" x14ac:dyDescent="0.25">
      <c r="A268" t="s">
        <v>14</v>
      </c>
      <c r="B268">
        <v>202</v>
      </c>
      <c r="C268">
        <v>294044</v>
      </c>
      <c r="D268">
        <v>-6.687647521636573E-3</v>
      </c>
      <c r="E268">
        <v>-6.7101100399391831E-3</v>
      </c>
      <c r="F268">
        <v>5.3082676974012051</v>
      </c>
      <c r="G268">
        <v>12.591484694986844</v>
      </c>
      <c r="H268">
        <v>0</v>
      </c>
    </row>
    <row r="269" spans="1:8" x14ac:dyDescent="0.25">
      <c r="A269" t="s">
        <v>15</v>
      </c>
      <c r="B269">
        <v>194.07</v>
      </c>
      <c r="C269">
        <v>644232</v>
      </c>
      <c r="D269">
        <v>-3.9257425742574292E-2</v>
      </c>
      <c r="E269">
        <v>-4.0048778677201045E-2</v>
      </c>
      <c r="F269">
        <v>5.2682189187240036</v>
      </c>
      <c r="G269">
        <v>13.375814188659804</v>
      </c>
      <c r="H269">
        <v>0</v>
      </c>
    </row>
    <row r="270" spans="1:8" x14ac:dyDescent="0.25">
      <c r="A270" t="s">
        <v>16</v>
      </c>
      <c r="B270">
        <v>197.22</v>
      </c>
      <c r="C270">
        <v>368493</v>
      </c>
      <c r="D270">
        <v>1.6231256763023682E-2</v>
      </c>
      <c r="E270">
        <v>1.6100938180179252E-2</v>
      </c>
      <c r="F270">
        <v>5.2843198569041832</v>
      </c>
      <c r="G270">
        <v>12.81717699450166</v>
      </c>
      <c r="H270">
        <v>0</v>
      </c>
    </row>
    <row r="271" spans="1:8" x14ac:dyDescent="0.25">
      <c r="A271" t="s">
        <v>17</v>
      </c>
      <c r="B271">
        <v>194.2</v>
      </c>
      <c r="C271">
        <v>446903</v>
      </c>
      <c r="D271">
        <v>-1.5312848595477184E-2</v>
      </c>
      <c r="E271">
        <v>-1.5431301046958586E-2</v>
      </c>
      <c r="F271">
        <v>5.2688885558572247</v>
      </c>
      <c r="G271">
        <v>13.010096847810177</v>
      </c>
      <c r="H271">
        <v>0</v>
      </c>
    </row>
    <row r="272" spans="1:8" x14ac:dyDescent="0.25">
      <c r="A272" s="1">
        <v>44198</v>
      </c>
      <c r="B272">
        <v>195.68</v>
      </c>
      <c r="C272">
        <v>332544</v>
      </c>
      <c r="D272">
        <v>7.6210092687951508E-3</v>
      </c>
      <c r="E272">
        <v>7.5921160816377958E-3</v>
      </c>
      <c r="F272">
        <v>5.2764806719388622</v>
      </c>
      <c r="G272">
        <v>12.714527461150162</v>
      </c>
      <c r="H272">
        <v>0</v>
      </c>
    </row>
    <row r="273" spans="1:8" x14ac:dyDescent="0.25">
      <c r="A273" s="1">
        <v>44229</v>
      </c>
      <c r="B273">
        <v>201.03</v>
      </c>
      <c r="C273">
        <v>410697</v>
      </c>
      <c r="D273">
        <v>2.7340556009811907E-2</v>
      </c>
      <c r="E273">
        <v>2.697347871432677E-2</v>
      </c>
      <c r="F273">
        <v>5.3034541506531889</v>
      </c>
      <c r="G273">
        <v>12.925610995316072</v>
      </c>
      <c r="H273">
        <v>0</v>
      </c>
    </row>
    <row r="274" spans="1:8" x14ac:dyDescent="0.25">
      <c r="A274" s="1">
        <v>44257</v>
      </c>
      <c r="B274">
        <v>207.41</v>
      </c>
      <c r="C274">
        <v>534985</v>
      </c>
      <c r="D274">
        <v>3.1736556732825924E-2</v>
      </c>
      <c r="E274">
        <v>3.1243359987598019E-2</v>
      </c>
      <c r="F274">
        <v>5.3346975106407868</v>
      </c>
      <c r="G274">
        <v>13.189993988101911</v>
      </c>
      <c r="H274">
        <v>0</v>
      </c>
    </row>
    <row r="275" spans="1:8" x14ac:dyDescent="0.25">
      <c r="A275" s="1">
        <v>44288</v>
      </c>
      <c r="B275">
        <v>210.65</v>
      </c>
      <c r="C275">
        <v>567266</v>
      </c>
      <c r="D275">
        <v>1.562123330601229E-2</v>
      </c>
      <c r="E275">
        <v>1.5500477784238508E-2</v>
      </c>
      <c r="F275">
        <v>5.3501979884250259</v>
      </c>
      <c r="G275">
        <v>13.248583608502562</v>
      </c>
      <c r="H275">
        <v>0</v>
      </c>
    </row>
    <row r="276" spans="1:8" x14ac:dyDescent="0.25">
      <c r="A276" s="1">
        <v>44318</v>
      </c>
      <c r="B276">
        <v>207.92</v>
      </c>
      <c r="C276">
        <v>366140</v>
      </c>
      <c r="D276">
        <v>-1.2959886066935761E-2</v>
      </c>
      <c r="E276">
        <v>-1.3044598091790814E-2</v>
      </c>
      <c r="F276">
        <v>5.3371533903332349</v>
      </c>
      <c r="G276">
        <v>12.810771052905006</v>
      </c>
      <c r="H276">
        <v>0</v>
      </c>
    </row>
    <row r="277" spans="1:8" x14ac:dyDescent="0.25">
      <c r="A277" s="1">
        <v>44410</v>
      </c>
      <c r="B277">
        <v>211.94</v>
      </c>
      <c r="C277">
        <v>481712</v>
      </c>
      <c r="D277">
        <v>1.9334359368988124E-2</v>
      </c>
      <c r="E277">
        <v>1.914982541345514E-2</v>
      </c>
      <c r="F277">
        <v>5.3563032157466903</v>
      </c>
      <c r="G277">
        <v>13.085101704078831</v>
      </c>
      <c r="H277">
        <v>0</v>
      </c>
    </row>
    <row r="278" spans="1:8" x14ac:dyDescent="0.25">
      <c r="A278" s="1">
        <v>44441</v>
      </c>
      <c r="B278">
        <v>215.15</v>
      </c>
      <c r="C278">
        <v>566362</v>
      </c>
      <c r="D278">
        <v>1.5145795979994376E-2</v>
      </c>
      <c r="E278">
        <v>1.5032243537918684E-2</v>
      </c>
      <c r="F278">
        <v>5.3713354592846088</v>
      </c>
      <c r="G278">
        <v>13.246988728715506</v>
      </c>
      <c r="H278">
        <v>0</v>
      </c>
    </row>
    <row r="279" spans="1:8" x14ac:dyDescent="0.25">
      <c r="A279" s="1">
        <v>44471</v>
      </c>
      <c r="B279">
        <v>211.9</v>
      </c>
      <c r="C279">
        <v>425525</v>
      </c>
      <c r="D279">
        <v>-1.5105740181268881E-2</v>
      </c>
      <c r="E279">
        <v>-1.5220994010355243E-2</v>
      </c>
      <c r="F279">
        <v>5.3561144652742536</v>
      </c>
      <c r="G279">
        <v>12.961078979676174</v>
      </c>
      <c r="H279">
        <v>0</v>
      </c>
    </row>
    <row r="280" spans="1:8" x14ac:dyDescent="0.25">
      <c r="A280" s="1">
        <v>44502</v>
      </c>
      <c r="B280">
        <v>210.53</v>
      </c>
      <c r="C280">
        <v>294068</v>
      </c>
      <c r="D280">
        <v>-6.4653138272770388E-3</v>
      </c>
      <c r="E280">
        <v>-6.4863044917893688E-3</v>
      </c>
      <c r="F280">
        <v>5.3496281607824638</v>
      </c>
      <c r="G280">
        <v>12.591566312093835</v>
      </c>
      <c r="H280">
        <v>0</v>
      </c>
    </row>
    <row r="281" spans="1:8" x14ac:dyDescent="0.25">
      <c r="A281" s="1">
        <v>44532</v>
      </c>
      <c r="B281">
        <v>210.97</v>
      </c>
      <c r="C281">
        <v>239497</v>
      </c>
      <c r="D281">
        <v>2.0899634256400404E-3</v>
      </c>
      <c r="E281">
        <v>2.0877824902678132E-3</v>
      </c>
      <c r="F281">
        <v>5.3517159432727315</v>
      </c>
      <c r="G281">
        <v>12.386296169658621</v>
      </c>
      <c r="H281">
        <v>0</v>
      </c>
    </row>
    <row r="282" spans="1:8" x14ac:dyDescent="0.25">
      <c r="A282" t="s">
        <v>18</v>
      </c>
      <c r="B282">
        <v>217.17</v>
      </c>
      <c r="C282">
        <v>357801</v>
      </c>
      <c r="D282">
        <v>2.9388064653742184E-2</v>
      </c>
      <c r="E282">
        <v>2.8964513700427699E-2</v>
      </c>
      <c r="F282">
        <v>5.3806804569731597</v>
      </c>
      <c r="G282">
        <v>12.787732244910313</v>
      </c>
      <c r="H282">
        <v>0</v>
      </c>
    </row>
    <row r="283" spans="1:8" x14ac:dyDescent="0.25">
      <c r="A283" t="s">
        <v>19</v>
      </c>
      <c r="B283">
        <v>215.48</v>
      </c>
      <c r="C283">
        <v>347059</v>
      </c>
      <c r="D283">
        <v>-7.781921996592521E-3</v>
      </c>
      <c r="E283">
        <v>-7.8123591608267673E-3</v>
      </c>
      <c r="F283">
        <v>5.3728680978123329</v>
      </c>
      <c r="G283">
        <v>12.757250073294179</v>
      </c>
      <c r="H283">
        <v>0</v>
      </c>
    </row>
    <row r="284" spans="1:8" x14ac:dyDescent="0.25">
      <c r="A284" t="s">
        <v>20</v>
      </c>
      <c r="B284">
        <v>208.46</v>
      </c>
      <c r="C284">
        <v>373508</v>
      </c>
      <c r="D284">
        <v>-3.257842955262661E-2</v>
      </c>
      <c r="E284">
        <v>-3.3120921501156649E-2</v>
      </c>
      <c r="F284">
        <v>5.3397471763111763</v>
      </c>
      <c r="G284">
        <v>12.830694702334997</v>
      </c>
      <c r="H284">
        <v>0</v>
      </c>
    </row>
    <row r="285" spans="1:8" x14ac:dyDescent="0.25">
      <c r="A285" t="s">
        <v>21</v>
      </c>
      <c r="B285">
        <v>217.47</v>
      </c>
      <c r="C285">
        <v>584333</v>
      </c>
      <c r="D285">
        <v>4.3221721193514299E-2</v>
      </c>
      <c r="E285">
        <v>4.2313733669719716E-2</v>
      </c>
      <c r="F285">
        <v>5.382060909980896</v>
      </c>
      <c r="G285">
        <v>13.278226304784443</v>
      </c>
      <c r="H285">
        <v>0</v>
      </c>
    </row>
    <row r="286" spans="1:8" x14ac:dyDescent="0.25">
      <c r="A286" t="s">
        <v>22</v>
      </c>
      <c r="B286">
        <v>212.88</v>
      </c>
      <c r="C286">
        <v>802162</v>
      </c>
      <c r="D286">
        <v>-2.1106359497861788E-2</v>
      </c>
      <c r="E286">
        <v>-2.1332283311462343E-2</v>
      </c>
      <c r="F286">
        <v>5.3607286266694336</v>
      </c>
      <c r="G286">
        <v>13.595065861462874</v>
      </c>
      <c r="H286">
        <v>0</v>
      </c>
    </row>
    <row r="287" spans="1:8" x14ac:dyDescent="0.25">
      <c r="A287" t="s">
        <v>275</v>
      </c>
      <c r="B287">
        <v>211.97</v>
      </c>
      <c r="C287">
        <v>714151</v>
      </c>
      <c r="D287">
        <v>-4.2747087561067106E-3</v>
      </c>
      <c r="E287">
        <v>-4.2838714447881419E-3</v>
      </c>
      <c r="F287">
        <v>5.3564447552246452</v>
      </c>
      <c r="G287">
        <v>13.478849703555845</v>
      </c>
      <c r="H287">
        <v>0</v>
      </c>
    </row>
    <row r="288" spans="1:8" x14ac:dyDescent="0.25">
      <c r="A288" t="s">
        <v>23</v>
      </c>
      <c r="B288">
        <v>229.55</v>
      </c>
      <c r="C288">
        <v>1220684</v>
      </c>
      <c r="D288">
        <v>8.2936264565740492E-2</v>
      </c>
      <c r="E288">
        <v>7.967611547058559E-2</v>
      </c>
      <c r="F288">
        <v>5.4361208706952313</v>
      </c>
      <c r="G288">
        <v>14.014921915338435</v>
      </c>
      <c r="H288" t="s">
        <v>216</v>
      </c>
    </row>
    <row r="289" spans="1:8" x14ac:dyDescent="0.25">
      <c r="A289" t="s">
        <v>24</v>
      </c>
      <c r="B289">
        <v>216.5</v>
      </c>
      <c r="C289">
        <v>762121</v>
      </c>
      <c r="D289">
        <v>-5.6850359398823831E-2</v>
      </c>
      <c r="E289">
        <v>-5.8530323252686617E-2</v>
      </c>
      <c r="F289">
        <v>5.3775905474425443</v>
      </c>
      <c r="G289">
        <v>13.543860614713484</v>
      </c>
      <c r="H289">
        <v>0</v>
      </c>
    </row>
    <row r="290" spans="1:8" x14ac:dyDescent="0.25">
      <c r="A290" t="s">
        <v>25</v>
      </c>
      <c r="B290">
        <v>212</v>
      </c>
      <c r="C290">
        <v>496110</v>
      </c>
      <c r="D290">
        <v>-2.0785219399538105E-2</v>
      </c>
      <c r="E290">
        <v>-2.1004272770532125E-2</v>
      </c>
      <c r="F290">
        <v>5.3565862746720123</v>
      </c>
      <c r="G290">
        <v>13.114552955312352</v>
      </c>
      <c r="H290">
        <v>0</v>
      </c>
    </row>
    <row r="291" spans="1:8" x14ac:dyDescent="0.25">
      <c r="A291" s="1">
        <v>44199</v>
      </c>
      <c r="B291">
        <v>224.37</v>
      </c>
      <c r="C291">
        <v>578514</v>
      </c>
      <c r="D291">
        <v>5.8349056603773604E-2</v>
      </c>
      <c r="E291">
        <v>5.6710200199673509E-2</v>
      </c>
      <c r="F291">
        <v>5.4132964748716859</v>
      </c>
      <c r="G291">
        <v>13.268218025841623</v>
      </c>
      <c r="H291">
        <v>0</v>
      </c>
    </row>
    <row r="292" spans="1:8" x14ac:dyDescent="0.25">
      <c r="A292" s="1">
        <v>44230</v>
      </c>
      <c r="B292">
        <v>223.09</v>
      </c>
      <c r="C292">
        <v>390542</v>
      </c>
      <c r="D292">
        <v>-5.7048625038998131E-3</v>
      </c>
      <c r="E292">
        <v>-5.7211973871275287E-3</v>
      </c>
      <c r="F292">
        <v>5.4075752774845585</v>
      </c>
      <c r="G292">
        <v>12.87529079689573</v>
      </c>
      <c r="H292">
        <v>0</v>
      </c>
    </row>
    <row r="293" spans="1:8" x14ac:dyDescent="0.25">
      <c r="A293" s="1">
        <v>44258</v>
      </c>
      <c r="B293">
        <v>228.48</v>
      </c>
      <c r="C293">
        <v>1046654</v>
      </c>
      <c r="D293">
        <v>2.4160652651396237E-2</v>
      </c>
      <c r="E293">
        <v>2.3873401666661142E-2</v>
      </c>
      <c r="F293">
        <v>5.4314486791512193</v>
      </c>
      <c r="G293">
        <v>13.861108967232269</v>
      </c>
      <c r="H293">
        <v>0</v>
      </c>
    </row>
    <row r="294" spans="1:8" x14ac:dyDescent="0.25">
      <c r="A294" s="1">
        <v>44289</v>
      </c>
      <c r="B294">
        <v>224.7</v>
      </c>
      <c r="C294">
        <v>892105</v>
      </c>
      <c r="D294">
        <v>-1.6544117647058831E-2</v>
      </c>
      <c r="E294">
        <v>-1.6682499959936134E-2</v>
      </c>
      <c r="F294">
        <v>5.4147661791912833</v>
      </c>
      <c r="G294">
        <v>13.701339117638998</v>
      </c>
      <c r="H294">
        <v>0</v>
      </c>
    </row>
    <row r="295" spans="1:8" x14ac:dyDescent="0.25">
      <c r="A295" s="1">
        <v>44319</v>
      </c>
      <c r="B295">
        <v>223.13</v>
      </c>
      <c r="C295">
        <v>578678</v>
      </c>
      <c r="D295">
        <v>-6.987093902981723E-3</v>
      </c>
      <c r="E295">
        <v>-7.0116179448715373E-3</v>
      </c>
      <c r="F295">
        <v>5.4077545612464117</v>
      </c>
      <c r="G295">
        <v>13.268501470595991</v>
      </c>
      <c r="H295">
        <v>0</v>
      </c>
    </row>
    <row r="296" spans="1:8" x14ac:dyDescent="0.25">
      <c r="A296" s="1">
        <v>44411</v>
      </c>
      <c r="B296">
        <v>223.9</v>
      </c>
      <c r="C296">
        <v>406937</v>
      </c>
      <c r="D296">
        <v>3.450903060995878E-3</v>
      </c>
      <c r="E296">
        <v>3.4449623582973625E-3</v>
      </c>
      <c r="F296">
        <v>5.4111995236047088</v>
      </c>
      <c r="G296">
        <v>12.916413661288553</v>
      </c>
      <c r="H296">
        <v>0</v>
      </c>
    </row>
    <row r="297" spans="1:8" x14ac:dyDescent="0.25">
      <c r="A297" s="1">
        <v>44442</v>
      </c>
      <c r="B297">
        <v>230.61</v>
      </c>
      <c r="C297">
        <v>633643</v>
      </c>
      <c r="D297">
        <v>2.996873604287632E-2</v>
      </c>
      <c r="E297">
        <v>2.9528448424441297E-2</v>
      </c>
      <c r="F297">
        <v>5.4407279720291504</v>
      </c>
      <c r="G297">
        <v>13.359240983341165</v>
      </c>
      <c r="H297">
        <v>0</v>
      </c>
    </row>
    <row r="298" spans="1:8" x14ac:dyDescent="0.25">
      <c r="A298" s="1">
        <v>44472</v>
      </c>
      <c r="B298">
        <v>245.3</v>
      </c>
      <c r="C298">
        <v>1014390</v>
      </c>
      <c r="D298">
        <v>6.3700620094531882E-2</v>
      </c>
      <c r="E298">
        <v>6.1753979235293237E-2</v>
      </c>
      <c r="F298">
        <v>5.5024819512644436</v>
      </c>
      <c r="G298">
        <v>13.829798004572345</v>
      </c>
      <c r="H298">
        <v>0</v>
      </c>
    </row>
    <row r="299" spans="1:8" x14ac:dyDescent="0.25">
      <c r="A299" s="1">
        <v>44503</v>
      </c>
      <c r="B299">
        <v>252.06</v>
      </c>
      <c r="C299">
        <v>920620</v>
      </c>
      <c r="D299">
        <v>2.7558092132083125E-2</v>
      </c>
      <c r="E299">
        <v>2.718520314490196E-2</v>
      </c>
      <c r="F299">
        <v>5.5296671544093456</v>
      </c>
      <c r="G299">
        <v>13.732802635091275</v>
      </c>
      <c r="H299">
        <v>0</v>
      </c>
    </row>
    <row r="300" spans="1:8" x14ac:dyDescent="0.25">
      <c r="A300" s="1">
        <v>44533</v>
      </c>
      <c r="B300">
        <v>269.10000000000002</v>
      </c>
      <c r="C300">
        <v>1244789</v>
      </c>
      <c r="D300">
        <v>6.7602951678171944E-2</v>
      </c>
      <c r="E300">
        <v>6.5415903323514546E-2</v>
      </c>
      <c r="F300">
        <v>5.5950830577328601</v>
      </c>
      <c r="G300">
        <v>14.034476595606295</v>
      </c>
      <c r="H300">
        <v>0</v>
      </c>
    </row>
    <row r="301" spans="1:8" x14ac:dyDescent="0.25">
      <c r="A301" t="s">
        <v>26</v>
      </c>
      <c r="B301">
        <v>265.57</v>
      </c>
      <c r="C301">
        <v>910391</v>
      </c>
      <c r="D301">
        <v>-1.3117800074321923E-2</v>
      </c>
      <c r="E301">
        <v>-1.3204598317346163E-2</v>
      </c>
      <c r="F301">
        <v>5.5818784594155142</v>
      </c>
      <c r="G301">
        <v>13.721629456540841</v>
      </c>
      <c r="H301">
        <v>0</v>
      </c>
    </row>
    <row r="302" spans="1:8" x14ac:dyDescent="0.25">
      <c r="A302" t="s">
        <v>27</v>
      </c>
      <c r="B302">
        <v>255.29</v>
      </c>
      <c r="C302">
        <v>844073</v>
      </c>
      <c r="D302">
        <v>-3.8709191550250412E-2</v>
      </c>
      <c r="E302">
        <v>-3.9478305539611971E-2</v>
      </c>
      <c r="F302">
        <v>5.542400153875902</v>
      </c>
      <c r="G302">
        <v>13.645994262728795</v>
      </c>
      <c r="H302">
        <v>0</v>
      </c>
    </row>
    <row r="303" spans="1:8" x14ac:dyDescent="0.25">
      <c r="A303" t="s">
        <v>28</v>
      </c>
      <c r="B303">
        <v>263.52</v>
      </c>
      <c r="C303">
        <v>665012</v>
      </c>
      <c r="D303">
        <v>3.2237847154216737E-2</v>
      </c>
      <c r="E303">
        <v>3.1729112553427891E-2</v>
      </c>
      <c r="F303">
        <v>5.5741292664293303</v>
      </c>
      <c r="G303">
        <v>13.407560364587962</v>
      </c>
      <c r="H303">
        <v>0</v>
      </c>
    </row>
    <row r="304" spans="1:8" x14ac:dyDescent="0.25">
      <c r="A304" t="s">
        <v>29</v>
      </c>
      <c r="B304">
        <v>256.16000000000003</v>
      </c>
      <c r="C304">
        <v>806261</v>
      </c>
      <c r="D304">
        <v>-2.7929568913175308E-2</v>
      </c>
      <c r="E304">
        <v>-2.8327017180925489E-2</v>
      </c>
      <c r="F304">
        <v>5.5458022492484043</v>
      </c>
      <c r="G304">
        <v>13.600162790409902</v>
      </c>
      <c r="H304">
        <v>0</v>
      </c>
    </row>
    <row r="305" spans="1:8" x14ac:dyDescent="0.25">
      <c r="A305" t="s">
        <v>30</v>
      </c>
      <c r="B305">
        <v>255.82</v>
      </c>
      <c r="C305">
        <v>466629</v>
      </c>
      <c r="D305">
        <v>-1.3272954403499054E-3</v>
      </c>
      <c r="E305">
        <v>-1.3281770771576089E-3</v>
      </c>
      <c r="F305">
        <v>5.5444740721712469</v>
      </c>
      <c r="G305">
        <v>13.053289788374089</v>
      </c>
      <c r="H305">
        <v>0</v>
      </c>
    </row>
    <row r="306" spans="1:8" x14ac:dyDescent="0.25">
      <c r="A306" t="s">
        <v>31</v>
      </c>
      <c r="B306">
        <v>251.19</v>
      </c>
      <c r="C306">
        <v>359384</v>
      </c>
      <c r="D306">
        <v>-1.8098663122507998E-2</v>
      </c>
      <c r="E306">
        <v>-1.826444728679686E-2</v>
      </c>
      <c r="F306">
        <v>5.5262096248844506</v>
      </c>
      <c r="G306">
        <v>12.792146733698431</v>
      </c>
      <c r="H306">
        <v>0</v>
      </c>
    </row>
    <row r="307" spans="1:8" x14ac:dyDescent="0.25">
      <c r="A307" t="s">
        <v>32</v>
      </c>
      <c r="B307">
        <v>241.32</v>
      </c>
      <c r="C307">
        <v>580309</v>
      </c>
      <c r="D307">
        <v>-3.9292965484294777E-2</v>
      </c>
      <c r="E307">
        <v>-4.0085771311889166E-2</v>
      </c>
      <c r="F307">
        <v>5.4861238535725612</v>
      </c>
      <c r="G307">
        <v>13.271315999277801</v>
      </c>
      <c r="H307">
        <v>0</v>
      </c>
    </row>
    <row r="308" spans="1:8" x14ac:dyDescent="0.25">
      <c r="A308" t="s">
        <v>33</v>
      </c>
      <c r="B308">
        <v>239.16</v>
      </c>
      <c r="C308">
        <v>558175</v>
      </c>
      <c r="D308">
        <v>-8.9507707608155011E-3</v>
      </c>
      <c r="E308">
        <v>-8.9910695598573315E-3</v>
      </c>
      <c r="F308">
        <v>5.4771327840127038</v>
      </c>
      <c r="G308">
        <v>13.232427812266637</v>
      </c>
      <c r="H308">
        <v>0</v>
      </c>
    </row>
    <row r="309" spans="1:8" x14ac:dyDescent="0.25">
      <c r="A309" t="s">
        <v>34</v>
      </c>
      <c r="B309">
        <v>247.37</v>
      </c>
      <c r="C309">
        <v>787948</v>
      </c>
      <c r="D309">
        <v>3.4328483023917077E-2</v>
      </c>
      <c r="E309">
        <v>3.3752407477358075E-2</v>
      </c>
      <c r="F309">
        <v>5.5108851914900621</v>
      </c>
      <c r="G309">
        <v>13.577187376814875</v>
      </c>
      <c r="H309">
        <v>0</v>
      </c>
    </row>
    <row r="310" spans="1:8" x14ac:dyDescent="0.25">
      <c r="A310" t="s">
        <v>35</v>
      </c>
      <c r="B310">
        <v>245</v>
      </c>
      <c r="C310">
        <v>532277</v>
      </c>
      <c r="D310">
        <v>-9.5807899098516568E-3</v>
      </c>
      <c r="E310">
        <v>-9.6269809453348263E-3</v>
      </c>
      <c r="F310">
        <v>5.5012582105447274</v>
      </c>
      <c r="G310">
        <v>13.184919309510436</v>
      </c>
      <c r="H310">
        <v>0</v>
      </c>
    </row>
    <row r="311" spans="1:8" x14ac:dyDescent="0.25">
      <c r="A311" t="s">
        <v>36</v>
      </c>
      <c r="B311">
        <v>250.73</v>
      </c>
      <c r="C311">
        <v>465862</v>
      </c>
      <c r="D311">
        <v>2.3387755102040775E-2</v>
      </c>
      <c r="E311">
        <v>2.3118452398416166E-2</v>
      </c>
      <c r="F311">
        <v>5.5243766629431432</v>
      </c>
      <c r="G311">
        <v>13.051644731911406</v>
      </c>
      <c r="H311">
        <v>0</v>
      </c>
    </row>
    <row r="312" spans="1:8" x14ac:dyDescent="0.25">
      <c r="A312" t="s">
        <v>37</v>
      </c>
      <c r="B312">
        <v>251.9</v>
      </c>
      <c r="C312">
        <v>244569</v>
      </c>
      <c r="D312">
        <v>4.6663741873729349E-3</v>
      </c>
      <c r="E312">
        <v>4.6555204154213152E-3</v>
      </c>
      <c r="F312">
        <v>5.5290321833585647</v>
      </c>
      <c r="G312">
        <v>12.407252756672667</v>
      </c>
      <c r="H312">
        <v>0</v>
      </c>
    </row>
    <row r="313" spans="1:8" x14ac:dyDescent="0.25">
      <c r="A313" t="s">
        <v>38</v>
      </c>
      <c r="B313">
        <v>254.62</v>
      </c>
      <c r="C313">
        <v>499191</v>
      </c>
      <c r="D313">
        <v>1.0797935688765378E-2</v>
      </c>
      <c r="E313">
        <v>1.0740054274934732E-2</v>
      </c>
      <c r="F313">
        <v>5.5397722376334997</v>
      </c>
      <c r="G313">
        <v>13.12074406702868</v>
      </c>
      <c r="H313">
        <v>0</v>
      </c>
    </row>
    <row r="314" spans="1:8" x14ac:dyDescent="0.25">
      <c r="A314" s="1">
        <v>44200</v>
      </c>
      <c r="B314">
        <v>252.98</v>
      </c>
      <c r="C314">
        <v>343568</v>
      </c>
      <c r="D314">
        <v>-6.4409708585343442E-3</v>
      </c>
      <c r="E314">
        <v>-6.461803414103638E-3</v>
      </c>
      <c r="F314">
        <v>5.5333104342193957</v>
      </c>
      <c r="G314">
        <v>12.747140333206913</v>
      </c>
      <c r="H314">
        <v>0</v>
      </c>
    </row>
    <row r="315" spans="1:8" x14ac:dyDescent="0.25">
      <c r="A315" s="1">
        <v>44320</v>
      </c>
      <c r="B315">
        <v>259.41500000000002</v>
      </c>
      <c r="C315">
        <v>406846</v>
      </c>
      <c r="D315">
        <v>2.5436793422405055E-2</v>
      </c>
      <c r="E315">
        <v>2.5118661742838395E-2</v>
      </c>
      <c r="F315">
        <v>5.558429095962234</v>
      </c>
      <c r="G315">
        <v>12.916190014443192</v>
      </c>
      <c r="H315">
        <v>0</v>
      </c>
    </row>
    <row r="316" spans="1:8" x14ac:dyDescent="0.25">
      <c r="A316" s="1">
        <v>44351</v>
      </c>
      <c r="B316">
        <v>255.19</v>
      </c>
      <c r="C316">
        <v>311927</v>
      </c>
      <c r="D316">
        <v>-1.6286644951140152E-2</v>
      </c>
      <c r="E316">
        <v>-1.6420730212327636E-2</v>
      </c>
      <c r="F316">
        <v>5.5420083657499069</v>
      </c>
      <c r="G316">
        <v>12.650524465056375</v>
      </c>
      <c r="H316">
        <v>0</v>
      </c>
    </row>
    <row r="317" spans="1:8" x14ac:dyDescent="0.25">
      <c r="A317" s="1">
        <v>44381</v>
      </c>
      <c r="B317">
        <v>252.55</v>
      </c>
      <c r="C317">
        <v>251218</v>
      </c>
      <c r="D317">
        <v>-1.0345232963674072E-2</v>
      </c>
      <c r="E317">
        <v>-1.0399116835844793E-2</v>
      </c>
      <c r="F317">
        <v>5.5316092489140614</v>
      </c>
      <c r="G317">
        <v>12.434076367059964</v>
      </c>
      <c r="H317">
        <v>0</v>
      </c>
    </row>
    <row r="318" spans="1:8" x14ac:dyDescent="0.25">
      <c r="A318" s="1">
        <v>44412</v>
      </c>
      <c r="B318">
        <v>254.86</v>
      </c>
      <c r="C318">
        <v>296448</v>
      </c>
      <c r="D318">
        <v>9.1467036230449498E-3</v>
      </c>
      <c r="E318">
        <v>9.1051258700716071E-3</v>
      </c>
      <c r="F318">
        <v>5.540714374784133</v>
      </c>
      <c r="G318">
        <v>12.599627102612503</v>
      </c>
      <c r="H318">
        <v>0</v>
      </c>
    </row>
    <row r="319" spans="1:8" x14ac:dyDescent="0.25">
      <c r="A319" s="1">
        <v>44443</v>
      </c>
      <c r="B319">
        <v>252.27</v>
      </c>
      <c r="C319">
        <v>402282</v>
      </c>
      <c r="D319">
        <v>-1.0162442125088296E-2</v>
      </c>
      <c r="E319">
        <v>-1.021443227121684E-2</v>
      </c>
      <c r="F319">
        <v>5.5304999425129164</v>
      </c>
      <c r="G319">
        <v>12.904908614207587</v>
      </c>
      <c r="H319">
        <v>0</v>
      </c>
    </row>
    <row r="320" spans="1:8" x14ac:dyDescent="0.25">
      <c r="A320" s="1">
        <v>44534</v>
      </c>
      <c r="B320">
        <v>249.57</v>
      </c>
      <c r="C320">
        <v>273519</v>
      </c>
      <c r="D320">
        <v>-1.0702818408847731E-2</v>
      </c>
      <c r="E320">
        <v>-1.0760505549010259E-2</v>
      </c>
      <c r="F320">
        <v>5.5197394369639063</v>
      </c>
      <c r="G320">
        <v>12.519126368266722</v>
      </c>
      <c r="H320">
        <v>0</v>
      </c>
    </row>
    <row r="321" spans="1:8" x14ac:dyDescent="0.25">
      <c r="A321" t="s">
        <v>39</v>
      </c>
      <c r="B321">
        <v>253.19</v>
      </c>
      <c r="C321">
        <v>495213</v>
      </c>
      <c r="D321">
        <v>1.4504948511439695E-2</v>
      </c>
      <c r="E321">
        <v>1.4400758055413842E-2</v>
      </c>
      <c r="F321">
        <v>5.5341401950193196</v>
      </c>
      <c r="G321">
        <v>13.112743252027331</v>
      </c>
      <c r="H321">
        <v>0</v>
      </c>
    </row>
    <row r="322" spans="1:8" x14ac:dyDescent="0.25">
      <c r="A322" t="s">
        <v>40</v>
      </c>
      <c r="B322">
        <v>252.38</v>
      </c>
      <c r="C322">
        <v>473471</v>
      </c>
      <c r="D322">
        <v>-3.1991784825625117E-3</v>
      </c>
      <c r="E322">
        <v>-3.2043067945552849E-3</v>
      </c>
      <c r="F322">
        <v>5.5309358882247643</v>
      </c>
      <c r="G322">
        <v>13.067845943692529</v>
      </c>
      <c r="H322">
        <v>0</v>
      </c>
    </row>
    <row r="323" spans="1:8" x14ac:dyDescent="0.25">
      <c r="A323" t="s">
        <v>41</v>
      </c>
      <c r="B323">
        <v>251.21</v>
      </c>
      <c r="C323">
        <v>279863</v>
      </c>
      <c r="D323">
        <v>-4.6358665504397639E-3</v>
      </c>
      <c r="E323">
        <v>-4.6466455058773891E-3</v>
      </c>
      <c r="F323">
        <v>5.526289242718887</v>
      </c>
      <c r="G323">
        <v>12.542055476697787</v>
      </c>
      <c r="H323">
        <v>0</v>
      </c>
    </row>
    <row r="324" spans="1:8" x14ac:dyDescent="0.25">
      <c r="A324" t="s">
        <v>42</v>
      </c>
      <c r="B324">
        <v>248.19</v>
      </c>
      <c r="C324">
        <v>403560</v>
      </c>
      <c r="D324">
        <v>-1.2021814418215876E-2</v>
      </c>
      <c r="E324">
        <v>-1.2094660848686023E-2</v>
      </c>
      <c r="F324">
        <v>5.5141945818702016</v>
      </c>
      <c r="G324">
        <v>12.908080454522315</v>
      </c>
      <c r="H324">
        <v>0</v>
      </c>
    </row>
    <row r="325" spans="1:8" x14ac:dyDescent="0.25">
      <c r="A325" t="s">
        <v>43</v>
      </c>
      <c r="B325">
        <v>244.11</v>
      </c>
      <c r="C325">
        <v>284673</v>
      </c>
      <c r="D325">
        <v>-1.643901849389574E-2</v>
      </c>
      <c r="E325">
        <v>-1.657563849352555E-2</v>
      </c>
      <c r="F325">
        <v>5.4976189433766756</v>
      </c>
      <c r="G325">
        <v>12.559096432098668</v>
      </c>
      <c r="H325">
        <v>0</v>
      </c>
    </row>
    <row r="326" spans="1:8" x14ac:dyDescent="0.25">
      <c r="A326" t="s">
        <v>44</v>
      </c>
      <c r="B326">
        <v>234.09</v>
      </c>
      <c r="C326">
        <v>585451</v>
      </c>
      <c r="D326">
        <v>-4.1047068944328413E-2</v>
      </c>
      <c r="E326">
        <v>-4.191328657989607E-2</v>
      </c>
      <c r="F326">
        <v>5.4557056567967797</v>
      </c>
      <c r="G326">
        <v>13.280137769363208</v>
      </c>
      <c r="H326">
        <v>0</v>
      </c>
    </row>
    <row r="327" spans="1:8" x14ac:dyDescent="0.25">
      <c r="A327" t="s">
        <v>45</v>
      </c>
      <c r="B327">
        <v>235.92</v>
      </c>
      <c r="C327">
        <v>408877</v>
      </c>
      <c r="D327">
        <v>7.8175060874022123E-3</v>
      </c>
      <c r="E327">
        <v>7.7871077102411356E-3</v>
      </c>
      <c r="F327">
        <v>5.4634927645070208</v>
      </c>
      <c r="G327">
        <v>12.92116965629922</v>
      </c>
      <c r="H327">
        <v>0</v>
      </c>
    </row>
    <row r="328" spans="1:8" x14ac:dyDescent="0.25">
      <c r="A328" t="s">
        <v>46</v>
      </c>
      <c r="B328">
        <v>234.33</v>
      </c>
      <c r="C328">
        <v>452519</v>
      </c>
      <c r="D328">
        <v>-6.739572736520749E-3</v>
      </c>
      <c r="E328">
        <v>-6.7623862167050268E-3</v>
      </c>
      <c r="F328">
        <v>5.4567303782903158</v>
      </c>
      <c r="G328">
        <v>13.022585030190882</v>
      </c>
      <c r="H328">
        <v>0</v>
      </c>
    </row>
    <row r="329" spans="1:8" x14ac:dyDescent="0.25">
      <c r="A329" t="s">
        <v>47</v>
      </c>
      <c r="B329">
        <v>238.42</v>
      </c>
      <c r="C329">
        <v>502121</v>
      </c>
      <c r="D329">
        <v>1.7454017838091473E-2</v>
      </c>
      <c r="E329">
        <v>1.7303445999539851E-2</v>
      </c>
      <c r="F329">
        <v>5.4740338242898554</v>
      </c>
      <c r="G329">
        <v>13.126596405485964</v>
      </c>
      <c r="H329">
        <v>0</v>
      </c>
    </row>
    <row r="330" spans="1:8" x14ac:dyDescent="0.25">
      <c r="A330" t="s">
        <v>48</v>
      </c>
      <c r="B330">
        <v>241.39</v>
      </c>
      <c r="C330">
        <v>343012</v>
      </c>
      <c r="D330">
        <v>1.2457008640214743E-2</v>
      </c>
      <c r="E330">
        <v>1.2380058494823184E-2</v>
      </c>
      <c r="F330">
        <v>5.4864138827846789</v>
      </c>
      <c r="G330">
        <v>12.745520710958841</v>
      </c>
      <c r="H330">
        <v>0</v>
      </c>
    </row>
    <row r="331" spans="1:8" x14ac:dyDescent="0.25">
      <c r="A331" t="s">
        <v>49</v>
      </c>
      <c r="B331">
        <v>242.18</v>
      </c>
      <c r="C331">
        <v>322450</v>
      </c>
      <c r="D331">
        <v>3.2727122084594247E-3</v>
      </c>
      <c r="E331">
        <v>3.2673685415416211E-3</v>
      </c>
      <c r="F331">
        <v>5.4896812513262203</v>
      </c>
      <c r="G331">
        <v>12.683703364438523</v>
      </c>
      <c r="H331">
        <v>0</v>
      </c>
    </row>
    <row r="332" spans="1:8" x14ac:dyDescent="0.25">
      <c r="A332" t="s">
        <v>50</v>
      </c>
      <c r="B332">
        <v>235.49</v>
      </c>
      <c r="C332">
        <v>550422</v>
      </c>
      <c r="D332">
        <v>-2.7624081261871325E-2</v>
      </c>
      <c r="E332">
        <v>-2.8012801616330518E-2</v>
      </c>
      <c r="F332">
        <v>5.4616684497098893</v>
      </c>
      <c r="G332">
        <v>13.218440535732688</v>
      </c>
      <c r="H332">
        <v>0</v>
      </c>
    </row>
    <row r="333" spans="1:8" x14ac:dyDescent="0.25">
      <c r="A333" t="s">
        <v>51</v>
      </c>
      <c r="B333">
        <v>235.86</v>
      </c>
      <c r="C333">
        <v>386768</v>
      </c>
      <c r="D333">
        <v>1.5711919826744429E-3</v>
      </c>
      <c r="E333">
        <v>1.5699589519342476E-3</v>
      </c>
      <c r="F333">
        <v>5.463238408661824</v>
      </c>
      <c r="G333">
        <v>12.865580309045882</v>
      </c>
      <c r="H333">
        <v>0</v>
      </c>
    </row>
    <row r="334" spans="1:8" x14ac:dyDescent="0.25">
      <c r="A334" t="s">
        <v>52</v>
      </c>
      <c r="B334">
        <v>234.37</v>
      </c>
      <c r="C334">
        <v>403201</v>
      </c>
      <c r="D334">
        <v>-6.3173068769609474E-3</v>
      </c>
      <c r="E334">
        <v>-6.3373454980408814E-3</v>
      </c>
      <c r="F334">
        <v>5.4569010631637829</v>
      </c>
      <c r="G334">
        <v>12.90719047589495</v>
      </c>
      <c r="H334">
        <v>0</v>
      </c>
    </row>
  </sheetData>
  <autoFilter ref="A1:H334" xr:uid="{B50B4C1E-811D-473D-94D4-FF03583E4A61}"/>
  <mergeCells count="3">
    <mergeCell ref="Q7:T9"/>
    <mergeCell ref="Q21:T25"/>
    <mergeCell ref="Q32:T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CA55-C0BE-439E-9A2C-7FBF17E8C03D}">
  <dimension ref="A1:S301"/>
  <sheetViews>
    <sheetView topLeftCell="A271" workbookViewId="0">
      <selection activeCell="A2" sqref="A2:G301"/>
    </sheetView>
  </sheetViews>
  <sheetFormatPr defaultRowHeight="15" x14ac:dyDescent="0.25"/>
  <cols>
    <col min="1" max="1" width="10.7109375" bestFit="1" customWidth="1"/>
    <col min="4" max="4" width="13.7109375" bestFit="1" customWidth="1"/>
    <col min="14" max="14" width="14.42578125" bestFit="1" customWidth="1"/>
    <col min="15" max="15" width="11" bestFit="1" customWidth="1"/>
    <col min="16" max="16" width="12" bestFit="1" customWidth="1"/>
  </cols>
  <sheetData>
    <row r="1" spans="1:19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215</v>
      </c>
    </row>
    <row r="2" spans="1:19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H2">
        <v>0</v>
      </c>
    </row>
    <row r="3" spans="1:19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H3">
        <v>0</v>
      </c>
      <c r="P3" s="18" t="s">
        <v>280</v>
      </c>
      <c r="Q3" s="18"/>
      <c r="R3" s="18"/>
      <c r="S3" s="18"/>
    </row>
    <row r="4" spans="1:19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H4">
        <v>0</v>
      </c>
      <c r="P4" s="18"/>
      <c r="Q4" s="18"/>
      <c r="R4" s="18"/>
      <c r="S4" s="18"/>
    </row>
    <row r="5" spans="1:19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H5">
        <v>0</v>
      </c>
      <c r="P5" s="18"/>
      <c r="Q5" s="18"/>
      <c r="R5" s="18"/>
      <c r="S5" s="18"/>
    </row>
    <row r="6" spans="1:19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H6">
        <v>0</v>
      </c>
      <c r="P6" s="18"/>
      <c r="Q6" s="18"/>
      <c r="R6" s="18"/>
      <c r="S6" s="18"/>
    </row>
    <row r="7" spans="1:19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H7">
        <v>0</v>
      </c>
    </row>
    <row r="8" spans="1:19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H8">
        <v>0</v>
      </c>
    </row>
    <row r="9" spans="1:19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H9">
        <v>0</v>
      </c>
    </row>
    <row r="10" spans="1:19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H10">
        <v>0</v>
      </c>
    </row>
    <row r="11" spans="1:19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H11">
        <v>0</v>
      </c>
    </row>
    <row r="12" spans="1:19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H12">
        <v>0</v>
      </c>
    </row>
    <row r="13" spans="1:19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H13">
        <v>0</v>
      </c>
      <c r="P13" s="18" t="s">
        <v>219</v>
      </c>
      <c r="Q13" s="18"/>
      <c r="R13" s="18"/>
      <c r="S13" s="18"/>
    </row>
    <row r="14" spans="1:19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H14">
        <v>0</v>
      </c>
      <c r="P14" s="18"/>
      <c r="Q14" s="18"/>
      <c r="R14" s="18"/>
      <c r="S14" s="18"/>
    </row>
    <row r="15" spans="1:19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H15">
        <v>0</v>
      </c>
      <c r="P15" s="18"/>
      <c r="Q15" s="18"/>
      <c r="R15" s="18"/>
      <c r="S15" s="18"/>
    </row>
    <row r="16" spans="1:19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H16">
        <v>0</v>
      </c>
      <c r="P16" s="18"/>
      <c r="Q16" s="18"/>
      <c r="R16" s="18"/>
      <c r="S16" s="18"/>
    </row>
    <row r="17" spans="1:19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H17">
        <v>0</v>
      </c>
    </row>
    <row r="18" spans="1:19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H18">
        <v>0</v>
      </c>
    </row>
    <row r="19" spans="1:19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H19">
        <v>0</v>
      </c>
    </row>
    <row r="20" spans="1:19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H20">
        <v>0</v>
      </c>
    </row>
    <row r="21" spans="1:19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H21">
        <v>0</v>
      </c>
    </row>
    <row r="22" spans="1:19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H22">
        <v>0</v>
      </c>
    </row>
    <row r="23" spans="1:19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H23">
        <v>0</v>
      </c>
    </row>
    <row r="24" spans="1:19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H24">
        <v>0</v>
      </c>
    </row>
    <row r="25" spans="1:19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H25">
        <v>0</v>
      </c>
      <c r="P25" s="18" t="s">
        <v>220</v>
      </c>
      <c r="Q25" s="18"/>
      <c r="R25" s="18"/>
      <c r="S25" s="18"/>
    </row>
    <row r="26" spans="1:19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  <c r="H26">
        <v>0</v>
      </c>
      <c r="P26" s="18"/>
      <c r="Q26" s="18"/>
      <c r="R26" s="18"/>
      <c r="S26" s="18"/>
    </row>
    <row r="27" spans="1:19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  <c r="H27">
        <v>0</v>
      </c>
      <c r="P27" s="18"/>
      <c r="Q27" s="18"/>
      <c r="R27" s="18"/>
      <c r="S27" s="18"/>
    </row>
    <row r="28" spans="1:19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  <c r="H28">
        <v>0</v>
      </c>
      <c r="P28" s="18"/>
      <c r="Q28" s="18"/>
      <c r="R28" s="18"/>
      <c r="S28" s="18"/>
    </row>
    <row r="29" spans="1:19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  <c r="H29">
        <v>0</v>
      </c>
      <c r="P29" s="18"/>
      <c r="Q29" s="18"/>
      <c r="R29" s="18"/>
      <c r="S29" s="18"/>
    </row>
    <row r="30" spans="1:19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  <c r="H30">
        <v>0</v>
      </c>
    </row>
    <row r="31" spans="1:19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  <c r="H31">
        <v>0</v>
      </c>
    </row>
    <row r="32" spans="1:19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  <c r="H32">
        <v>0</v>
      </c>
    </row>
    <row r="33" spans="1:14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  <c r="H33">
        <v>0</v>
      </c>
    </row>
    <row r="34" spans="1:14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  <c r="H34">
        <v>0</v>
      </c>
    </row>
    <row r="35" spans="1:14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  <c r="H35">
        <v>0</v>
      </c>
    </row>
    <row r="36" spans="1:14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  <c r="H36">
        <v>0</v>
      </c>
    </row>
    <row r="37" spans="1:14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  <c r="H37">
        <v>0</v>
      </c>
    </row>
    <row r="38" spans="1:14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  <c r="H38">
        <v>0</v>
      </c>
      <c r="N38" s="15"/>
    </row>
    <row r="39" spans="1:14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  <c r="H39">
        <v>0</v>
      </c>
    </row>
    <row r="40" spans="1:14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  <c r="H40">
        <v>0</v>
      </c>
    </row>
    <row r="41" spans="1:14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  <c r="H41">
        <v>0</v>
      </c>
    </row>
    <row r="42" spans="1:14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  <c r="H42">
        <v>0</v>
      </c>
    </row>
    <row r="43" spans="1:14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  <c r="H43">
        <v>0</v>
      </c>
    </row>
    <row r="44" spans="1:14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  <c r="H44">
        <v>0</v>
      </c>
    </row>
    <row r="45" spans="1:14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  <c r="H45">
        <v>0</v>
      </c>
    </row>
    <row r="46" spans="1:14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  <c r="H46">
        <v>0</v>
      </c>
    </row>
    <row r="47" spans="1:14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  <c r="H47">
        <v>0</v>
      </c>
    </row>
    <row r="48" spans="1:14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  <c r="H48">
        <v>0</v>
      </c>
    </row>
    <row r="49" spans="1:8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  <c r="H49">
        <v>0</v>
      </c>
    </row>
    <row r="50" spans="1:8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  <c r="H50">
        <v>0</v>
      </c>
    </row>
    <row r="51" spans="1:8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  <c r="H51">
        <v>0</v>
      </c>
    </row>
    <row r="52" spans="1:8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  <c r="H52">
        <v>0</v>
      </c>
    </row>
    <row r="53" spans="1:8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  <c r="H53">
        <v>0</v>
      </c>
    </row>
    <row r="54" spans="1:8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  <c r="H54">
        <v>0</v>
      </c>
    </row>
    <row r="55" spans="1:8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  <c r="H55">
        <v>0</v>
      </c>
    </row>
    <row r="56" spans="1:8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  <c r="H56">
        <v>0</v>
      </c>
    </row>
    <row r="57" spans="1:8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  <c r="H57">
        <v>0</v>
      </c>
    </row>
    <row r="58" spans="1:8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  <c r="H58">
        <v>0</v>
      </c>
    </row>
    <row r="59" spans="1:8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  <c r="H59">
        <v>0</v>
      </c>
    </row>
    <row r="60" spans="1:8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  <c r="H60">
        <v>0</v>
      </c>
    </row>
    <row r="61" spans="1:8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  <c r="H61">
        <v>0</v>
      </c>
    </row>
    <row r="62" spans="1:8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  <c r="H62">
        <v>0</v>
      </c>
    </row>
    <row r="63" spans="1:8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  <c r="H63">
        <v>0</v>
      </c>
    </row>
    <row r="64" spans="1:8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  <c r="H64">
        <v>0</v>
      </c>
    </row>
    <row r="65" spans="1:8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  <c r="H65">
        <v>0</v>
      </c>
    </row>
    <row r="66" spans="1:8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  <c r="H66">
        <v>0</v>
      </c>
    </row>
    <row r="67" spans="1:8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  <c r="H67">
        <v>0</v>
      </c>
    </row>
    <row r="68" spans="1:8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  <c r="H68">
        <v>0</v>
      </c>
    </row>
    <row r="69" spans="1:8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  <c r="H69">
        <v>0</v>
      </c>
    </row>
    <row r="70" spans="1:8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  <c r="H70">
        <v>0</v>
      </c>
    </row>
    <row r="71" spans="1:8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  <c r="H71">
        <v>0</v>
      </c>
    </row>
    <row r="72" spans="1:8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  <c r="H72">
        <v>0</v>
      </c>
    </row>
    <row r="73" spans="1:8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  <c r="H73">
        <v>0</v>
      </c>
    </row>
    <row r="74" spans="1:8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  <c r="H74">
        <v>0</v>
      </c>
    </row>
    <row r="75" spans="1:8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  <c r="H75">
        <v>0</v>
      </c>
    </row>
    <row r="76" spans="1:8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  <c r="H76">
        <v>0</v>
      </c>
    </row>
    <row r="77" spans="1:8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  <c r="H77">
        <v>0</v>
      </c>
    </row>
    <row r="78" spans="1:8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  <c r="H78">
        <v>0</v>
      </c>
    </row>
    <row r="79" spans="1:8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  <c r="H79">
        <v>0</v>
      </c>
    </row>
    <row r="80" spans="1:8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  <c r="H80">
        <v>0</v>
      </c>
    </row>
    <row r="81" spans="1:8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  <c r="H81">
        <v>0</v>
      </c>
    </row>
    <row r="82" spans="1:8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  <c r="H82">
        <v>0</v>
      </c>
    </row>
    <row r="83" spans="1:8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  <c r="H83">
        <v>0</v>
      </c>
    </row>
    <row r="84" spans="1:8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  <c r="H84">
        <v>0</v>
      </c>
    </row>
    <row r="85" spans="1:8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  <c r="H85">
        <v>0</v>
      </c>
    </row>
    <row r="86" spans="1:8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  <c r="H86">
        <v>0</v>
      </c>
    </row>
    <row r="87" spans="1:8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  <c r="H87">
        <v>0</v>
      </c>
    </row>
    <row r="88" spans="1:8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  <c r="H88">
        <v>0</v>
      </c>
    </row>
    <row r="89" spans="1:8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  <c r="H89">
        <v>0</v>
      </c>
    </row>
    <row r="90" spans="1:8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  <c r="H90">
        <v>0</v>
      </c>
    </row>
    <row r="91" spans="1:8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  <c r="H91">
        <v>0</v>
      </c>
    </row>
    <row r="92" spans="1:8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  <c r="H92">
        <v>0</v>
      </c>
    </row>
    <row r="93" spans="1:8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  <c r="H93">
        <v>0</v>
      </c>
    </row>
    <row r="94" spans="1:8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  <c r="H94">
        <v>0</v>
      </c>
    </row>
    <row r="95" spans="1:8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  <c r="H95">
        <v>0</v>
      </c>
    </row>
    <row r="96" spans="1:8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  <c r="H96">
        <v>0</v>
      </c>
    </row>
    <row r="97" spans="1:8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  <c r="H97">
        <v>0</v>
      </c>
    </row>
    <row r="98" spans="1:8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  <c r="H98">
        <v>0</v>
      </c>
    </row>
    <row r="99" spans="1:8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  <c r="H99">
        <v>0</v>
      </c>
    </row>
    <row r="100" spans="1:8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  <c r="H100">
        <v>0</v>
      </c>
    </row>
    <row r="101" spans="1:8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  <c r="H101">
        <v>0</v>
      </c>
    </row>
    <row r="102" spans="1:8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  <c r="H102">
        <v>0</v>
      </c>
    </row>
    <row r="103" spans="1:8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  <c r="H103">
        <v>0</v>
      </c>
    </row>
    <row r="104" spans="1:8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  <c r="H104">
        <v>0</v>
      </c>
    </row>
    <row r="105" spans="1:8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  <c r="H105">
        <v>0</v>
      </c>
    </row>
    <row r="106" spans="1:8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  <c r="H106">
        <v>0</v>
      </c>
    </row>
    <row r="107" spans="1:8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  <c r="H107">
        <v>0</v>
      </c>
    </row>
    <row r="108" spans="1:8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  <c r="H108">
        <v>0</v>
      </c>
    </row>
    <row r="109" spans="1:8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  <c r="H109">
        <v>0</v>
      </c>
    </row>
    <row r="110" spans="1:8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  <c r="H110">
        <v>0</v>
      </c>
    </row>
    <row r="111" spans="1:8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  <c r="H111">
        <v>0</v>
      </c>
    </row>
    <row r="112" spans="1:8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  <c r="H112">
        <v>0</v>
      </c>
    </row>
    <row r="113" spans="1:8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  <c r="H113">
        <v>0</v>
      </c>
    </row>
    <row r="114" spans="1:8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  <c r="H114">
        <v>0</v>
      </c>
    </row>
    <row r="115" spans="1:8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  <c r="H115">
        <v>0</v>
      </c>
    </row>
    <row r="116" spans="1:8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  <c r="H116">
        <v>0</v>
      </c>
    </row>
    <row r="117" spans="1:8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  <c r="H117">
        <v>0</v>
      </c>
    </row>
    <row r="118" spans="1:8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  <c r="H118">
        <v>0</v>
      </c>
    </row>
    <row r="119" spans="1:8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  <c r="H119">
        <v>0</v>
      </c>
    </row>
    <row r="120" spans="1:8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  <c r="H120">
        <v>0</v>
      </c>
    </row>
    <row r="121" spans="1:8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  <c r="H121">
        <v>0</v>
      </c>
    </row>
    <row r="122" spans="1:8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  <c r="H122">
        <v>0</v>
      </c>
    </row>
    <row r="123" spans="1:8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  <c r="H123">
        <v>0</v>
      </c>
    </row>
    <row r="124" spans="1:8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  <c r="H124">
        <v>0</v>
      </c>
    </row>
    <row r="125" spans="1:8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  <c r="H125">
        <v>0</v>
      </c>
    </row>
    <row r="126" spans="1:8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  <c r="H126">
        <v>0</v>
      </c>
    </row>
    <row r="127" spans="1:8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  <c r="H127">
        <v>0</v>
      </c>
    </row>
    <row r="128" spans="1:8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  <c r="H128">
        <v>0</v>
      </c>
    </row>
    <row r="129" spans="1:8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  <c r="H129">
        <v>0</v>
      </c>
    </row>
    <row r="130" spans="1:8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  <c r="H130">
        <v>0</v>
      </c>
    </row>
    <row r="131" spans="1:8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  <c r="H131">
        <v>0</v>
      </c>
    </row>
    <row r="132" spans="1:8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  <c r="H132">
        <v>0</v>
      </c>
    </row>
    <row r="133" spans="1:8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  <c r="H133">
        <v>0</v>
      </c>
    </row>
    <row r="134" spans="1:8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  <c r="H134">
        <v>0</v>
      </c>
    </row>
    <row r="135" spans="1:8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  <c r="H135">
        <v>0</v>
      </c>
    </row>
    <row r="136" spans="1:8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  <c r="H136">
        <v>0</v>
      </c>
    </row>
    <row r="137" spans="1:8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  <c r="H137">
        <v>0</v>
      </c>
    </row>
    <row r="138" spans="1:8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  <c r="H138">
        <v>0</v>
      </c>
    </row>
    <row r="139" spans="1:8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  <c r="H139">
        <v>0</v>
      </c>
    </row>
    <row r="140" spans="1:8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  <c r="H140">
        <v>0</v>
      </c>
    </row>
    <row r="141" spans="1:8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  <c r="H141">
        <v>0</v>
      </c>
    </row>
    <row r="142" spans="1:8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  <c r="H142">
        <v>0</v>
      </c>
    </row>
    <row r="143" spans="1:8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  <c r="H143">
        <v>0</v>
      </c>
    </row>
    <row r="144" spans="1:8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  <c r="H144">
        <v>0</v>
      </c>
    </row>
    <row r="145" spans="1:8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  <c r="H145">
        <v>0</v>
      </c>
    </row>
    <row r="146" spans="1:8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  <c r="H146">
        <v>0</v>
      </c>
    </row>
    <row r="147" spans="1:8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  <c r="H147">
        <v>0</v>
      </c>
    </row>
    <row r="148" spans="1:8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  <c r="H148">
        <v>0</v>
      </c>
    </row>
    <row r="149" spans="1:8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  <c r="H149">
        <v>0</v>
      </c>
    </row>
    <row r="150" spans="1:8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  <c r="H150">
        <v>0</v>
      </c>
    </row>
    <row r="151" spans="1:8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  <c r="H151">
        <v>0</v>
      </c>
    </row>
    <row r="152" spans="1:8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  <c r="H152">
        <v>0</v>
      </c>
    </row>
    <row r="153" spans="1:8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  <c r="H153">
        <v>0</v>
      </c>
    </row>
    <row r="154" spans="1:8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  <c r="H154">
        <v>0</v>
      </c>
    </row>
    <row r="155" spans="1:8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  <c r="H155">
        <v>0</v>
      </c>
    </row>
    <row r="156" spans="1:8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  <c r="H156">
        <v>0</v>
      </c>
    </row>
    <row r="157" spans="1:8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  <c r="H157">
        <v>0</v>
      </c>
    </row>
    <row r="158" spans="1:8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  <c r="H158">
        <v>0</v>
      </c>
    </row>
    <row r="159" spans="1:8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  <c r="H159">
        <v>0</v>
      </c>
    </row>
    <row r="160" spans="1:8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  <c r="H160">
        <v>0</v>
      </c>
    </row>
    <row r="161" spans="1:8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  <c r="H161">
        <v>0</v>
      </c>
    </row>
    <row r="162" spans="1:8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  <c r="H162">
        <v>0</v>
      </c>
    </row>
    <row r="163" spans="1:8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  <c r="H163">
        <v>0</v>
      </c>
    </row>
    <row r="164" spans="1:8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  <c r="H164">
        <v>0</v>
      </c>
    </row>
    <row r="165" spans="1:8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  <c r="H165">
        <v>0</v>
      </c>
    </row>
    <row r="166" spans="1:8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  <c r="H166">
        <v>0</v>
      </c>
    </row>
    <row r="167" spans="1:8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  <c r="H167">
        <v>0</v>
      </c>
    </row>
    <row r="168" spans="1:8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  <c r="H168">
        <v>0</v>
      </c>
    </row>
    <row r="169" spans="1:8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  <c r="H169">
        <v>0</v>
      </c>
    </row>
    <row r="170" spans="1:8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  <c r="H170">
        <v>0</v>
      </c>
    </row>
    <row r="171" spans="1:8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  <c r="H171">
        <v>0</v>
      </c>
    </row>
    <row r="172" spans="1:8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  <c r="H172">
        <v>0</v>
      </c>
    </row>
    <row r="173" spans="1:8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  <c r="H173">
        <v>0</v>
      </c>
    </row>
    <row r="174" spans="1:8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  <c r="H174">
        <v>0</v>
      </c>
    </row>
    <row r="175" spans="1:8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  <c r="H175">
        <v>0</v>
      </c>
    </row>
    <row r="176" spans="1:8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  <c r="H176">
        <v>0</v>
      </c>
    </row>
    <row r="177" spans="1:8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  <c r="H177">
        <v>0</v>
      </c>
    </row>
    <row r="178" spans="1:8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  <c r="H178">
        <v>0</v>
      </c>
    </row>
    <row r="179" spans="1:8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  <c r="H179">
        <v>0</v>
      </c>
    </row>
    <row r="180" spans="1:8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  <c r="H180">
        <v>0</v>
      </c>
    </row>
    <row r="181" spans="1:8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  <c r="H181">
        <v>0</v>
      </c>
    </row>
    <row r="182" spans="1:8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  <c r="H182">
        <v>0</v>
      </c>
    </row>
    <row r="183" spans="1:8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  <c r="H183">
        <v>0</v>
      </c>
    </row>
    <row r="184" spans="1:8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  <c r="H184">
        <v>0</v>
      </c>
    </row>
    <row r="185" spans="1:8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  <c r="H185">
        <v>0</v>
      </c>
    </row>
    <row r="186" spans="1:8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  <c r="H186">
        <v>0</v>
      </c>
    </row>
    <row r="187" spans="1:8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  <c r="H187">
        <v>0</v>
      </c>
    </row>
    <row r="188" spans="1:8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  <c r="H188">
        <v>0</v>
      </c>
    </row>
    <row r="189" spans="1:8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  <c r="H189">
        <v>0</v>
      </c>
    </row>
    <row r="190" spans="1:8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  <c r="H190">
        <v>0</v>
      </c>
    </row>
    <row r="191" spans="1:8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  <c r="H191">
        <v>0</v>
      </c>
    </row>
    <row r="192" spans="1:8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  <c r="H192">
        <v>0</v>
      </c>
    </row>
    <row r="193" spans="1:8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  <c r="H193">
        <v>0</v>
      </c>
    </row>
    <row r="194" spans="1:8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  <c r="H194">
        <v>0</v>
      </c>
    </row>
    <row r="195" spans="1:8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  <c r="H195">
        <v>0</v>
      </c>
    </row>
    <row r="196" spans="1:8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  <c r="H196">
        <v>0</v>
      </c>
    </row>
    <row r="197" spans="1:8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  <c r="H197">
        <v>0</v>
      </c>
    </row>
    <row r="198" spans="1:8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  <c r="H198">
        <v>0</v>
      </c>
    </row>
    <row r="199" spans="1:8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  <c r="H199">
        <v>0</v>
      </c>
    </row>
    <row r="200" spans="1:8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  <c r="H200">
        <v>0</v>
      </c>
    </row>
    <row r="201" spans="1:8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  <c r="H201">
        <v>0</v>
      </c>
    </row>
    <row r="202" spans="1:8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  <c r="H202">
        <v>0</v>
      </c>
    </row>
    <row r="203" spans="1:8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  <c r="H203">
        <v>0</v>
      </c>
    </row>
    <row r="204" spans="1:8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  <c r="H204">
        <v>0</v>
      </c>
    </row>
    <row r="205" spans="1:8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  <c r="H205">
        <v>0</v>
      </c>
    </row>
    <row r="206" spans="1:8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  <c r="H206">
        <v>0</v>
      </c>
    </row>
    <row r="207" spans="1:8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  <c r="H207">
        <v>0</v>
      </c>
    </row>
    <row r="208" spans="1:8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  <c r="H208">
        <v>0</v>
      </c>
    </row>
    <row r="209" spans="1:8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  <c r="H209">
        <v>0</v>
      </c>
    </row>
    <row r="210" spans="1:8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  <c r="H210">
        <v>0</v>
      </c>
    </row>
    <row r="211" spans="1:8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  <c r="H211">
        <v>0</v>
      </c>
    </row>
    <row r="212" spans="1:8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  <c r="H212">
        <v>0</v>
      </c>
    </row>
    <row r="213" spans="1:8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  <c r="H213">
        <v>0</v>
      </c>
    </row>
    <row r="214" spans="1:8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  <c r="H214">
        <v>0</v>
      </c>
    </row>
    <row r="215" spans="1:8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  <c r="H215">
        <v>0</v>
      </c>
    </row>
    <row r="216" spans="1:8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  <c r="H216">
        <v>0</v>
      </c>
    </row>
    <row r="217" spans="1:8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  <c r="H217">
        <v>0</v>
      </c>
    </row>
    <row r="218" spans="1:8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  <c r="H218">
        <v>0</v>
      </c>
    </row>
    <row r="219" spans="1:8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  <c r="H219">
        <v>0</v>
      </c>
    </row>
    <row r="220" spans="1:8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  <c r="H220">
        <v>0</v>
      </c>
    </row>
    <row r="221" spans="1:8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  <c r="H221">
        <v>0</v>
      </c>
    </row>
    <row r="222" spans="1:8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  <c r="H222">
        <v>0</v>
      </c>
    </row>
    <row r="223" spans="1:8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  <c r="H223">
        <v>0</v>
      </c>
    </row>
    <row r="224" spans="1:8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  <c r="H224">
        <v>0</v>
      </c>
    </row>
    <row r="225" spans="1:8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  <c r="H225">
        <v>0</v>
      </c>
    </row>
    <row r="226" spans="1:8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  <c r="H226">
        <v>0</v>
      </c>
    </row>
    <row r="227" spans="1:8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  <c r="H227">
        <v>0</v>
      </c>
    </row>
    <row r="228" spans="1:8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  <c r="H228">
        <v>0</v>
      </c>
    </row>
    <row r="229" spans="1:8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  <c r="H229">
        <v>0</v>
      </c>
    </row>
    <row r="230" spans="1:8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  <c r="H230">
        <v>0</v>
      </c>
    </row>
    <row r="231" spans="1:8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  <c r="H231">
        <v>0</v>
      </c>
    </row>
    <row r="232" spans="1:8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  <c r="H232">
        <v>0</v>
      </c>
    </row>
    <row r="233" spans="1:8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  <c r="H233">
        <v>0</v>
      </c>
    </row>
    <row r="234" spans="1:8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  <c r="H234">
        <v>0</v>
      </c>
    </row>
    <row r="235" spans="1:8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  <c r="H235">
        <v>0</v>
      </c>
    </row>
    <row r="236" spans="1:8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  <c r="H236">
        <v>0</v>
      </c>
    </row>
    <row r="237" spans="1:8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  <c r="H237">
        <v>0</v>
      </c>
    </row>
    <row r="238" spans="1:8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  <c r="H238">
        <v>0</v>
      </c>
    </row>
    <row r="239" spans="1:8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  <c r="H239">
        <v>0</v>
      </c>
    </row>
    <row r="240" spans="1:8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  <c r="H240">
        <v>0</v>
      </c>
    </row>
    <row r="241" spans="1:8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  <c r="H241">
        <v>0</v>
      </c>
    </row>
    <row r="242" spans="1:8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  <c r="H242">
        <v>0</v>
      </c>
    </row>
    <row r="243" spans="1:8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  <c r="H243">
        <v>0</v>
      </c>
    </row>
    <row r="244" spans="1:8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  <c r="H244">
        <v>0</v>
      </c>
    </row>
    <row r="245" spans="1:8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  <c r="H245">
        <v>0</v>
      </c>
    </row>
    <row r="246" spans="1:8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  <c r="H246">
        <v>0</v>
      </c>
    </row>
    <row r="247" spans="1:8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  <c r="H247">
        <v>0</v>
      </c>
    </row>
    <row r="248" spans="1:8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  <c r="H248">
        <v>0</v>
      </c>
    </row>
    <row r="249" spans="1:8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  <c r="H249">
        <v>0</v>
      </c>
    </row>
    <row r="250" spans="1:8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  <c r="H250">
        <v>0</v>
      </c>
    </row>
    <row r="251" spans="1:8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  <c r="H251">
        <v>0</v>
      </c>
    </row>
    <row r="252" spans="1:8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  <c r="H252">
        <v>0</v>
      </c>
    </row>
    <row r="253" spans="1:8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  <c r="H253">
        <v>0</v>
      </c>
    </row>
    <row r="254" spans="1:8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  <c r="H254">
        <v>0</v>
      </c>
    </row>
    <row r="255" spans="1:8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  <c r="H255">
        <v>0</v>
      </c>
    </row>
    <row r="256" spans="1:8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  <c r="H256">
        <v>0</v>
      </c>
    </row>
    <row r="257" spans="1:8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  <c r="H257">
        <v>0</v>
      </c>
    </row>
    <row r="258" spans="1:8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  <c r="H258">
        <v>0</v>
      </c>
    </row>
    <row r="259" spans="1:8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  <c r="H259">
        <v>0</v>
      </c>
    </row>
    <row r="260" spans="1:8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  <c r="H260">
        <v>0</v>
      </c>
    </row>
    <row r="261" spans="1:8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  <c r="H261">
        <v>0</v>
      </c>
    </row>
    <row r="262" spans="1:8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  <c r="H262">
        <v>0</v>
      </c>
    </row>
    <row r="263" spans="1:8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  <c r="H263">
        <v>0</v>
      </c>
    </row>
    <row r="264" spans="1:8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  <c r="H264">
        <v>0</v>
      </c>
    </row>
    <row r="265" spans="1:8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  <c r="H265">
        <v>0</v>
      </c>
    </row>
    <row r="266" spans="1:8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  <c r="H266">
        <v>0</v>
      </c>
    </row>
    <row r="267" spans="1:8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  <c r="H267">
        <v>0</v>
      </c>
    </row>
    <row r="268" spans="1:8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  <c r="H268">
        <v>0</v>
      </c>
    </row>
    <row r="269" spans="1:8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  <c r="H269">
        <v>0</v>
      </c>
    </row>
    <row r="270" spans="1:8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  <c r="H270">
        <v>0</v>
      </c>
    </row>
    <row r="271" spans="1:8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  <c r="H271">
        <v>0</v>
      </c>
    </row>
    <row r="272" spans="1:8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  <c r="H272">
        <v>0</v>
      </c>
    </row>
    <row r="273" spans="1:8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  <c r="H273">
        <v>0</v>
      </c>
    </row>
    <row r="274" spans="1:8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  <c r="H274">
        <v>0</v>
      </c>
    </row>
    <row r="275" spans="1:8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  <c r="H275">
        <v>0</v>
      </c>
    </row>
    <row r="276" spans="1:8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  <c r="H276">
        <v>0</v>
      </c>
    </row>
    <row r="277" spans="1:8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  <c r="H277">
        <v>0</v>
      </c>
    </row>
    <row r="278" spans="1:8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  <c r="H278">
        <v>0</v>
      </c>
    </row>
    <row r="279" spans="1:8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  <c r="H279">
        <v>0</v>
      </c>
    </row>
    <row r="280" spans="1:8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  <c r="H280">
        <v>0</v>
      </c>
    </row>
    <row r="281" spans="1:8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  <c r="H281">
        <v>0</v>
      </c>
    </row>
    <row r="282" spans="1:8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  <c r="H282">
        <v>0</v>
      </c>
    </row>
    <row r="283" spans="1:8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  <c r="H283">
        <v>0</v>
      </c>
    </row>
    <row r="284" spans="1:8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  <c r="H284">
        <v>0</v>
      </c>
    </row>
    <row r="285" spans="1:8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  <c r="H285">
        <v>0</v>
      </c>
    </row>
    <row r="286" spans="1:8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  <c r="H286">
        <v>0</v>
      </c>
    </row>
    <row r="287" spans="1:8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  <c r="H287">
        <v>0</v>
      </c>
    </row>
    <row r="288" spans="1:8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  <c r="H288">
        <v>0</v>
      </c>
    </row>
    <row r="289" spans="1:8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  <c r="H289">
        <v>0</v>
      </c>
    </row>
    <row r="290" spans="1:8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  <c r="H290">
        <v>0</v>
      </c>
    </row>
    <row r="291" spans="1:8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  <c r="H291">
        <v>0</v>
      </c>
    </row>
    <row r="292" spans="1:8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  <c r="H292">
        <v>0</v>
      </c>
    </row>
    <row r="293" spans="1:8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  <c r="H293">
        <v>0</v>
      </c>
    </row>
    <row r="294" spans="1:8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  <c r="H294">
        <v>0</v>
      </c>
    </row>
    <row r="295" spans="1:8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  <c r="H295">
        <v>0</v>
      </c>
    </row>
    <row r="296" spans="1:8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  <c r="H296">
        <v>0</v>
      </c>
    </row>
    <row r="297" spans="1:8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  <c r="H297">
        <v>0</v>
      </c>
    </row>
    <row r="298" spans="1:8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  <c r="H298">
        <v>0</v>
      </c>
    </row>
    <row r="299" spans="1:8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  <c r="H299">
        <v>0</v>
      </c>
    </row>
    <row r="300" spans="1:8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  <c r="H300">
        <v>0</v>
      </c>
    </row>
    <row r="301" spans="1:8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  <c r="H301">
        <v>0</v>
      </c>
    </row>
  </sheetData>
  <autoFilter ref="A1:H311" xr:uid="{C61C36C8-DBB3-4A4C-9C58-80B9C9082874}"/>
  <mergeCells count="3">
    <mergeCell ref="P3:S6"/>
    <mergeCell ref="P13:S16"/>
    <mergeCell ref="P25:S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AEFD-8149-44A4-A884-A8C7085ADBBF}">
  <dimension ref="A1:Y301"/>
  <sheetViews>
    <sheetView workbookViewId="0">
      <selection activeCell="A2" sqref="A2:G301"/>
    </sheetView>
  </sheetViews>
  <sheetFormatPr defaultRowHeight="15" x14ac:dyDescent="0.25"/>
  <cols>
    <col min="1" max="1" width="10.7109375" bestFit="1" customWidth="1"/>
    <col min="9" max="9" width="18.85546875" customWidth="1"/>
    <col min="13" max="13" width="16.42578125" bestFit="1" customWidth="1"/>
    <col min="17" max="17" width="14.140625" bestFit="1" customWidth="1"/>
    <col min="18" max="18" width="12.7109375" bestFit="1" customWidth="1"/>
    <col min="21" max="21" width="14.140625" bestFit="1" customWidth="1"/>
  </cols>
  <sheetData>
    <row r="1" spans="1:22" s="2" customFormat="1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I1" s="19" t="s">
        <v>236</v>
      </c>
      <c r="J1" s="19"/>
      <c r="M1" s="19" t="s">
        <v>237</v>
      </c>
      <c r="N1" s="19"/>
      <c r="Q1" s="19" t="s">
        <v>238</v>
      </c>
      <c r="R1" s="19"/>
      <c r="U1" s="19" t="s">
        <v>238</v>
      </c>
      <c r="V1" s="19"/>
    </row>
    <row r="2" spans="1:22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I2" s="10" t="s">
        <v>229</v>
      </c>
      <c r="J2" s="10">
        <f>MIN(B2:B311)</f>
        <v>97.75</v>
      </c>
      <c r="M2" s="10" t="s">
        <v>229</v>
      </c>
      <c r="N2" s="10">
        <f>MIN(C2:C311)</f>
        <v>120334</v>
      </c>
      <c r="Q2" s="10" t="s">
        <v>229</v>
      </c>
      <c r="R2" s="10">
        <f>MIN(D3:D311)</f>
        <v>-6.8492350811631381E-2</v>
      </c>
      <c r="U2" s="10" t="s">
        <v>229</v>
      </c>
      <c r="V2" s="10">
        <f>MIN(E3:E311)</f>
        <v>-7.0950877285139755E-2</v>
      </c>
    </row>
    <row r="3" spans="1:22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I3" s="10" t="s">
        <v>230</v>
      </c>
      <c r="J3" s="10">
        <f>MAX(B2:B311)</f>
        <v>347.67</v>
      </c>
      <c r="M3" s="10" t="s">
        <v>230</v>
      </c>
      <c r="N3" s="10">
        <f>MAX(C2:C311)</f>
        <v>2564785</v>
      </c>
      <c r="Q3" s="10" t="s">
        <v>230</v>
      </c>
      <c r="R3" s="10">
        <f>MAX(D3:D311)</f>
        <v>6.7602951678171944E-2</v>
      </c>
      <c r="U3" s="10" t="s">
        <v>230</v>
      </c>
      <c r="V3" s="10">
        <f>MAX(E3:E311)</f>
        <v>6.5415903323514546E-2</v>
      </c>
    </row>
    <row r="4" spans="1:22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I4" s="10" t="s">
        <v>231</v>
      </c>
      <c r="J4" s="10">
        <f>COUNT(B2:B311)</f>
        <v>300</v>
      </c>
      <c r="M4" s="10" t="s">
        <v>231</v>
      </c>
      <c r="N4" s="10">
        <f>COUNT(C2:C311)</f>
        <v>300</v>
      </c>
      <c r="Q4" s="10" t="s">
        <v>231</v>
      </c>
      <c r="R4" s="10">
        <f>COUNT(D3:D311)</f>
        <v>299</v>
      </c>
      <c r="U4" s="10" t="s">
        <v>231</v>
      </c>
      <c r="V4" s="10">
        <f>COUNT(E3:E311)</f>
        <v>299</v>
      </c>
    </row>
    <row r="5" spans="1:22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I5" s="10" t="s">
        <v>226</v>
      </c>
      <c r="J5" s="10">
        <f>1+INT(LOG(J4,2))</f>
        <v>9</v>
      </c>
      <c r="M5" s="10" t="s">
        <v>226</v>
      </c>
      <c r="N5" s="10">
        <f>1+INT(LOG(N4,2))</f>
        <v>9</v>
      </c>
      <c r="Q5" s="10" t="s">
        <v>226</v>
      </c>
      <c r="R5" s="10">
        <f>1+INT(LOG(R4,2))</f>
        <v>9</v>
      </c>
      <c r="U5" s="10" t="s">
        <v>226</v>
      </c>
      <c r="V5" s="10">
        <f>1+INT(LOG(V4,2))</f>
        <v>9</v>
      </c>
    </row>
    <row r="6" spans="1:22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I6" s="10" t="s">
        <v>227</v>
      </c>
      <c r="J6" s="10">
        <f>J3-J2</f>
        <v>249.92000000000002</v>
      </c>
      <c r="M6" s="10" t="s">
        <v>227</v>
      </c>
      <c r="N6" s="10">
        <f>N3-N2</f>
        <v>2444451</v>
      </c>
      <c r="Q6" s="10" t="s">
        <v>227</v>
      </c>
      <c r="R6" s="10">
        <f>R3-R2</f>
        <v>0.13609530248980334</v>
      </c>
      <c r="U6" s="10" t="s">
        <v>227</v>
      </c>
      <c r="V6" s="10">
        <f>V3-V2</f>
        <v>0.13636678060865431</v>
      </c>
    </row>
    <row r="7" spans="1:22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I7" s="10" t="s">
        <v>240</v>
      </c>
      <c r="J7" s="10">
        <f>J6/J5</f>
        <v>27.768888888888892</v>
      </c>
      <c r="M7" s="10" t="s">
        <v>240</v>
      </c>
      <c r="N7" s="10">
        <f>N6/N5</f>
        <v>271605.66666666669</v>
      </c>
      <c r="Q7" s="10" t="s">
        <v>240</v>
      </c>
      <c r="R7" s="10">
        <f>R6/R5</f>
        <v>1.5121700276644815E-2</v>
      </c>
      <c r="U7" s="10" t="s">
        <v>239</v>
      </c>
      <c r="V7" s="10">
        <f>V6/V5</f>
        <v>1.5151864512072701E-2</v>
      </c>
    </row>
    <row r="8" spans="1:22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</row>
    <row r="9" spans="1:22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I9" s="20" t="s">
        <v>228</v>
      </c>
      <c r="J9" s="20"/>
      <c r="M9" s="20" t="s">
        <v>228</v>
      </c>
      <c r="N9" s="20"/>
      <c r="Q9" s="20" t="s">
        <v>228</v>
      </c>
      <c r="R9" s="20"/>
      <c r="U9" s="20" t="s">
        <v>228</v>
      </c>
      <c r="V9" s="20"/>
    </row>
    <row r="10" spans="1:22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I10" s="10">
        <v>1</v>
      </c>
      <c r="J10" s="10">
        <f>J2</f>
        <v>97.75</v>
      </c>
      <c r="L10" t="s">
        <v>232</v>
      </c>
      <c r="M10" s="10">
        <v>1</v>
      </c>
      <c r="N10" s="10">
        <f>N2</f>
        <v>120334</v>
      </c>
      <c r="Q10" s="10">
        <v>1</v>
      </c>
      <c r="R10" s="10">
        <f>R2</f>
        <v>-6.8492350811631381E-2</v>
      </c>
      <c r="U10" s="10">
        <v>1</v>
      </c>
      <c r="V10" s="10">
        <f>V2</f>
        <v>-7.0950877285139755E-2</v>
      </c>
    </row>
    <row r="11" spans="1:22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I11" s="10">
        <v>2</v>
      </c>
      <c r="J11" s="10">
        <f t="shared" ref="J11:J19" si="0">J10+$J$7</f>
        <v>125.5188888888889</v>
      </c>
      <c r="M11" s="10">
        <v>2</v>
      </c>
      <c r="N11" s="10">
        <f t="shared" ref="N11:N19" si="1">N10+$N$7</f>
        <v>391939.66666666669</v>
      </c>
      <c r="Q11" s="10">
        <v>2</v>
      </c>
      <c r="R11" s="10">
        <f>R10+$R$7</f>
        <v>-5.3370650534986568E-2</v>
      </c>
      <c r="U11" s="10">
        <v>2</v>
      </c>
      <c r="V11" s="10">
        <f>V10+$R$7</f>
        <v>-5.5829177008494942E-2</v>
      </c>
    </row>
    <row r="12" spans="1:22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I12" s="10">
        <v>3</v>
      </c>
      <c r="J12" s="10">
        <f t="shared" si="0"/>
        <v>153.28777777777779</v>
      </c>
      <c r="M12" s="10">
        <v>3</v>
      </c>
      <c r="N12" s="10">
        <f t="shared" si="1"/>
        <v>663545.33333333337</v>
      </c>
      <c r="Q12" s="10">
        <v>3</v>
      </c>
      <c r="R12" s="10">
        <f t="shared" ref="R12:R19" si="2">R11+$R$7</f>
        <v>-3.8248950258341755E-2</v>
      </c>
      <c r="U12" s="10">
        <v>3</v>
      </c>
      <c r="V12" s="10">
        <f t="shared" ref="V12:V19" si="3">V11+$R$7</f>
        <v>-4.0707476731850128E-2</v>
      </c>
    </row>
    <row r="13" spans="1:22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I13" s="10">
        <v>4</v>
      </c>
      <c r="J13" s="10">
        <f t="shared" si="0"/>
        <v>181.05666666666667</v>
      </c>
      <c r="M13" s="10">
        <v>4</v>
      </c>
      <c r="N13" s="10">
        <f t="shared" si="1"/>
        <v>935151</v>
      </c>
      <c r="Q13" s="10">
        <v>4</v>
      </c>
      <c r="R13" s="10">
        <f t="shared" si="2"/>
        <v>-2.3127249981696942E-2</v>
      </c>
      <c r="U13" s="10">
        <v>4</v>
      </c>
      <c r="V13" s="10">
        <f t="shared" si="3"/>
        <v>-2.5585776455205315E-2</v>
      </c>
    </row>
    <row r="14" spans="1:22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I14" s="10">
        <v>5</v>
      </c>
      <c r="J14" s="10">
        <f t="shared" si="0"/>
        <v>208.82555555555555</v>
      </c>
      <c r="M14" s="10">
        <v>5</v>
      </c>
      <c r="N14" s="10">
        <f t="shared" si="1"/>
        <v>1206756.6666666667</v>
      </c>
      <c r="Q14" s="10">
        <v>5</v>
      </c>
      <c r="R14" s="10">
        <f t="shared" si="2"/>
        <v>-8.0055497050521267E-3</v>
      </c>
      <c r="U14" s="10">
        <v>5</v>
      </c>
      <c r="V14" s="10">
        <f t="shared" si="3"/>
        <v>-1.0464076178560501E-2</v>
      </c>
    </row>
    <row r="15" spans="1:22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I15" s="10">
        <v>6</v>
      </c>
      <c r="J15" s="10">
        <f t="shared" si="0"/>
        <v>236.59444444444443</v>
      </c>
      <c r="M15" s="10">
        <v>6</v>
      </c>
      <c r="N15" s="10">
        <f t="shared" si="1"/>
        <v>1478362.3333333335</v>
      </c>
      <c r="Q15" s="10">
        <v>6</v>
      </c>
      <c r="R15" s="10">
        <f t="shared" si="2"/>
        <v>7.116150571592688E-3</v>
      </c>
      <c r="U15" s="10">
        <v>6</v>
      </c>
      <c r="V15" s="10">
        <f t="shared" si="3"/>
        <v>4.6576240980843141E-3</v>
      </c>
    </row>
    <row r="16" spans="1:22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I16" s="10">
        <v>7</v>
      </c>
      <c r="J16" s="10">
        <f t="shared" si="0"/>
        <v>264.36333333333334</v>
      </c>
      <c r="M16" s="10">
        <v>7</v>
      </c>
      <c r="N16" s="10">
        <f t="shared" si="1"/>
        <v>1749968.0000000002</v>
      </c>
      <c r="Q16" s="10">
        <v>7</v>
      </c>
      <c r="R16" s="10">
        <f t="shared" si="2"/>
        <v>2.2237850848237505E-2</v>
      </c>
      <c r="U16" s="10">
        <v>7</v>
      </c>
      <c r="V16" s="10">
        <f t="shared" si="3"/>
        <v>1.9779324374729131E-2</v>
      </c>
    </row>
    <row r="17" spans="1:22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I17" s="10">
        <v>8</v>
      </c>
      <c r="J17" s="10">
        <f t="shared" si="0"/>
        <v>292.13222222222225</v>
      </c>
      <c r="M17" s="10">
        <v>8</v>
      </c>
      <c r="N17" s="10">
        <f t="shared" si="1"/>
        <v>2021573.666666667</v>
      </c>
      <c r="Q17" s="10">
        <v>8</v>
      </c>
      <c r="R17" s="10">
        <f t="shared" si="2"/>
        <v>3.7359551124882318E-2</v>
      </c>
      <c r="U17" s="10">
        <v>8</v>
      </c>
      <c r="V17" s="10">
        <f t="shared" si="3"/>
        <v>3.4901024651373944E-2</v>
      </c>
    </row>
    <row r="18" spans="1:22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I18" s="10">
        <v>9</v>
      </c>
      <c r="J18" s="10">
        <f t="shared" si="0"/>
        <v>319.90111111111116</v>
      </c>
      <c r="M18" s="10">
        <v>9</v>
      </c>
      <c r="N18" s="10">
        <f t="shared" si="1"/>
        <v>2293179.3333333335</v>
      </c>
      <c r="Q18" s="10">
        <v>9</v>
      </c>
      <c r="R18" s="10">
        <f t="shared" si="2"/>
        <v>5.2481251401527131E-2</v>
      </c>
      <c r="U18" s="10">
        <v>9</v>
      </c>
      <c r="V18" s="10">
        <f t="shared" si="3"/>
        <v>5.0022724928018757E-2</v>
      </c>
    </row>
    <row r="19" spans="1:22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I19" s="10">
        <v>10</v>
      </c>
      <c r="J19" s="10">
        <f t="shared" si="0"/>
        <v>347.67000000000007</v>
      </c>
      <c r="M19" s="10">
        <v>10</v>
      </c>
      <c r="N19" s="10">
        <f t="shared" si="1"/>
        <v>2564785</v>
      </c>
      <c r="Q19" s="10">
        <v>10</v>
      </c>
      <c r="R19" s="10">
        <f t="shared" si="2"/>
        <v>6.7602951678171944E-2</v>
      </c>
      <c r="U19" s="10">
        <v>10</v>
      </c>
      <c r="V19" s="10">
        <f t="shared" si="3"/>
        <v>6.514442520466357E-2</v>
      </c>
    </row>
    <row r="20" spans="1:22" ht="15.75" thickBot="1" x14ac:dyDescent="0.3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</row>
    <row r="21" spans="1:22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I21" s="9" t="s">
        <v>233</v>
      </c>
      <c r="J21" s="9" t="s">
        <v>235</v>
      </c>
      <c r="M21" s="9" t="s">
        <v>233</v>
      </c>
      <c r="N21" s="9" t="s">
        <v>235</v>
      </c>
      <c r="Q21" s="9" t="s">
        <v>233</v>
      </c>
      <c r="R21" s="9" t="s">
        <v>235</v>
      </c>
      <c r="U21" s="9" t="s">
        <v>233</v>
      </c>
      <c r="V21" s="9" t="s">
        <v>235</v>
      </c>
    </row>
    <row r="22" spans="1:22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I22" s="6">
        <v>2705</v>
      </c>
      <c r="J22" s="7">
        <v>1</v>
      </c>
      <c r="M22" s="6">
        <v>33555</v>
      </c>
      <c r="N22" s="7">
        <v>1</v>
      </c>
      <c r="Q22" s="6">
        <v>-3.4949434860202258E-2</v>
      </c>
      <c r="R22" s="7">
        <v>1</v>
      </c>
      <c r="U22" s="6">
        <v>-3.557477990733781E-2</v>
      </c>
      <c r="V22" s="7">
        <v>1</v>
      </c>
    </row>
    <row r="23" spans="1:22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I23" s="6">
        <v>3044.7222222222222</v>
      </c>
      <c r="J23" s="7">
        <v>4</v>
      </c>
      <c r="M23" s="6">
        <v>234387.44444444444</v>
      </c>
      <c r="N23" s="7">
        <v>21</v>
      </c>
      <c r="Q23" s="6">
        <v>-2.7055240954417709E-2</v>
      </c>
      <c r="R23" s="7">
        <v>10</v>
      </c>
      <c r="U23" s="6">
        <v>-2.7680586001553261E-2</v>
      </c>
      <c r="V23" s="7">
        <v>10</v>
      </c>
    </row>
    <row r="24" spans="1:22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I24" s="6">
        <v>3384.4444444444443</v>
      </c>
      <c r="J24" s="7">
        <v>31</v>
      </c>
      <c r="M24" s="6">
        <v>435219.88888888888</v>
      </c>
      <c r="N24" s="7">
        <v>134</v>
      </c>
      <c r="Q24" s="6">
        <v>-1.916104704863316E-2</v>
      </c>
      <c r="R24" s="7">
        <v>23</v>
      </c>
      <c r="U24" s="6">
        <v>-1.9786392095768712E-2</v>
      </c>
      <c r="V24" s="7">
        <v>22</v>
      </c>
    </row>
    <row r="25" spans="1:22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I25" s="6">
        <v>3724.1666666666665</v>
      </c>
      <c r="J25" s="7">
        <v>36</v>
      </c>
      <c r="M25" s="6">
        <v>636052.33333333326</v>
      </c>
      <c r="N25" s="7">
        <v>99</v>
      </c>
      <c r="Q25" s="6">
        <v>-1.1266853142848612E-2</v>
      </c>
      <c r="R25" s="7">
        <v>27</v>
      </c>
      <c r="U25" s="6">
        <v>-1.1892198189984163E-2</v>
      </c>
      <c r="V25" s="7">
        <v>26</v>
      </c>
    </row>
    <row r="26" spans="1:22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  <c r="I26" s="6">
        <v>4063.8888888888887</v>
      </c>
      <c r="J26" s="7">
        <v>28</v>
      </c>
      <c r="M26" s="6">
        <v>836884.77777777775</v>
      </c>
      <c r="N26" s="7">
        <v>33</v>
      </c>
      <c r="Q26" s="6">
        <v>-3.3726592370640629E-3</v>
      </c>
      <c r="R26" s="7">
        <v>67</v>
      </c>
      <c r="U26" s="6">
        <v>-3.9980042841996147E-3</v>
      </c>
      <c r="V26" s="7">
        <v>63</v>
      </c>
    </row>
    <row r="27" spans="1:22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  <c r="I27" s="6">
        <v>4403.6111111111113</v>
      </c>
      <c r="J27" s="7">
        <v>16</v>
      </c>
      <c r="M27" s="6">
        <v>1037717.2222222222</v>
      </c>
      <c r="N27" s="7">
        <v>11</v>
      </c>
      <c r="Q27" s="6">
        <v>4.5215346687204859E-3</v>
      </c>
      <c r="R27" s="7">
        <v>66</v>
      </c>
      <c r="U27" s="6">
        <v>3.8961896215849341E-3</v>
      </c>
      <c r="V27" s="7">
        <v>69</v>
      </c>
    </row>
    <row r="28" spans="1:22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  <c r="I28" s="6">
        <v>4743.3333333333339</v>
      </c>
      <c r="J28" s="7">
        <v>43</v>
      </c>
      <c r="M28" s="6">
        <v>1238549.6666666667</v>
      </c>
      <c r="N28" s="7">
        <v>4</v>
      </c>
      <c r="Q28" s="6">
        <v>1.2415728574505035E-2</v>
      </c>
      <c r="R28" s="7">
        <v>59</v>
      </c>
      <c r="U28" s="6">
        <v>1.1790383527369483E-2</v>
      </c>
      <c r="V28" s="7">
        <v>59</v>
      </c>
    </row>
    <row r="29" spans="1:22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  <c r="I29" s="6">
        <v>5083.0555555555566</v>
      </c>
      <c r="J29" s="7">
        <v>74</v>
      </c>
      <c r="M29" s="6">
        <v>1439382.1111111112</v>
      </c>
      <c r="N29" s="7">
        <v>4</v>
      </c>
      <c r="Q29" s="6">
        <v>2.0309922480289583E-2</v>
      </c>
      <c r="R29" s="7">
        <v>27</v>
      </c>
      <c r="U29" s="6">
        <v>1.9684577433154032E-2</v>
      </c>
      <c r="V29" s="7">
        <v>27</v>
      </c>
    </row>
    <row r="30" spans="1:22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  <c r="I30" s="6">
        <v>5422.7777777777792</v>
      </c>
      <c r="J30" s="7">
        <v>62</v>
      </c>
      <c r="M30" s="6">
        <v>1640214.5555555557</v>
      </c>
      <c r="N30" s="7">
        <v>2</v>
      </c>
      <c r="Q30" s="6">
        <v>2.8204116386074132E-2</v>
      </c>
      <c r="R30" s="7">
        <v>22</v>
      </c>
      <c r="U30" s="6">
        <v>2.7578771338938581E-2</v>
      </c>
      <c r="V30" s="7">
        <v>25</v>
      </c>
    </row>
    <row r="31" spans="1:22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  <c r="I31" s="6">
        <v>5762.5000000000018</v>
      </c>
      <c r="J31" s="7">
        <v>15</v>
      </c>
      <c r="M31" s="6">
        <v>1841047.0000000002</v>
      </c>
      <c r="N31" s="7">
        <v>1</v>
      </c>
      <c r="Q31" s="6">
        <v>3.6098310291858685E-2</v>
      </c>
      <c r="R31" s="7">
        <v>7</v>
      </c>
      <c r="U31" s="6">
        <v>3.5472965244723126E-2</v>
      </c>
      <c r="V31" s="7">
        <v>7</v>
      </c>
    </row>
    <row r="32" spans="1:22" ht="15.75" thickBot="1" x14ac:dyDescent="0.3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  <c r="I32" s="8" t="s">
        <v>234</v>
      </c>
      <c r="J32" s="8">
        <v>0</v>
      </c>
      <c r="M32" s="8" t="s">
        <v>234</v>
      </c>
      <c r="N32" s="8">
        <v>0</v>
      </c>
      <c r="Q32" s="8" t="s">
        <v>234</v>
      </c>
      <c r="R32" s="8">
        <v>0</v>
      </c>
      <c r="U32" s="8" t="s">
        <v>234</v>
      </c>
      <c r="V32" s="8">
        <v>0</v>
      </c>
    </row>
    <row r="33" spans="1:25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</row>
    <row r="34" spans="1:25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</row>
    <row r="35" spans="1:25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  <c r="T35" t="s">
        <v>222</v>
      </c>
    </row>
    <row r="36" spans="1:25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  <c r="T36" t="s">
        <v>224</v>
      </c>
    </row>
    <row r="37" spans="1:25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</row>
    <row r="38" spans="1:25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  <c r="M38" t="s">
        <v>221</v>
      </c>
    </row>
    <row r="39" spans="1:25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  <c r="M39" t="s">
        <v>225</v>
      </c>
    </row>
    <row r="40" spans="1:25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25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25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25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25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25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25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25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  <c r="Y47" t="s">
        <v>223</v>
      </c>
    </row>
    <row r="48" spans="1:25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  <c r="Y48" t="s">
        <v>224</v>
      </c>
    </row>
    <row r="49" spans="1:17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</row>
    <row r="50" spans="1:17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</row>
    <row r="51" spans="1:17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  <c r="Q51" t="s">
        <v>221</v>
      </c>
    </row>
    <row r="52" spans="1:17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  <c r="Q52" t="s">
        <v>225</v>
      </c>
    </row>
    <row r="53" spans="1:17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17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17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17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17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17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17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17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17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17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17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17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</sheetData>
  <sortState xmlns:xlrd2="http://schemas.microsoft.com/office/spreadsheetml/2017/richdata2" ref="U22:U31">
    <sortCondition ref="U22"/>
  </sortState>
  <mergeCells count="8">
    <mergeCell ref="U1:V1"/>
    <mergeCell ref="U9:V9"/>
    <mergeCell ref="I9:J9"/>
    <mergeCell ref="M9:N9"/>
    <mergeCell ref="Q9:R9"/>
    <mergeCell ref="Q1:R1"/>
    <mergeCell ref="M1:N1"/>
    <mergeCell ref="I1:J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2F3-5907-4AE2-9A2E-DD39738179DF}">
  <dimension ref="A1:R301"/>
  <sheetViews>
    <sheetView workbookViewId="0">
      <selection activeCell="I32" sqref="I32"/>
    </sheetView>
  </sheetViews>
  <sheetFormatPr defaultRowHeight="15" x14ac:dyDescent="0.25"/>
  <cols>
    <col min="1" max="1" width="10.7109375" bestFit="1" customWidth="1"/>
    <col min="9" max="9" width="11.5703125" bestFit="1" customWidth="1"/>
  </cols>
  <sheetData>
    <row r="1" spans="1:18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I1" s="2" t="s">
        <v>243</v>
      </c>
      <c r="Q1" t="s">
        <v>237</v>
      </c>
    </row>
    <row r="2" spans="1:18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I2" t="s">
        <v>241</v>
      </c>
      <c r="J2">
        <f>SKEW(B:B)</f>
        <v>0.80014703733844861</v>
      </c>
      <c r="Q2" t="s">
        <v>241</v>
      </c>
      <c r="R2">
        <f>SKEW(C:C)</f>
        <v>1.8592221326196883</v>
      </c>
    </row>
    <row r="3" spans="1:18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I3" t="s">
        <v>244</v>
      </c>
      <c r="J3">
        <f>KURT(B:B)</f>
        <v>-4.2803390159962706E-2</v>
      </c>
      <c r="Q3" t="s">
        <v>244</v>
      </c>
      <c r="R3">
        <f>KURT(C:C)</f>
        <v>4.1971440434248191</v>
      </c>
    </row>
    <row r="4" spans="1:18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</row>
    <row r="5" spans="1:18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</row>
    <row r="6" spans="1:18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</row>
    <row r="7" spans="1:18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</row>
    <row r="8" spans="1:18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</row>
    <row r="9" spans="1:18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</row>
    <row r="10" spans="1:18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</row>
    <row r="11" spans="1:18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</row>
    <row r="12" spans="1:18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</row>
    <row r="13" spans="1:18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</row>
    <row r="14" spans="1:18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</row>
    <row r="15" spans="1:18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</row>
    <row r="16" spans="1:18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</row>
    <row r="17" spans="1:7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</row>
    <row r="18" spans="1:7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</row>
    <row r="19" spans="1:7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</row>
    <row r="20" spans="1:7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</row>
    <row r="21" spans="1:7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</row>
    <row r="22" spans="1:7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</row>
    <row r="23" spans="1:7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</row>
    <row r="24" spans="1:7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</row>
    <row r="25" spans="1:7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</row>
    <row r="26" spans="1:7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</row>
    <row r="27" spans="1:7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</row>
    <row r="28" spans="1:7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</row>
    <row r="29" spans="1:7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</row>
    <row r="30" spans="1:7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</row>
    <row r="31" spans="1:7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</row>
    <row r="32" spans="1:7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</row>
    <row r="33" spans="1:7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</row>
    <row r="34" spans="1:7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</row>
    <row r="35" spans="1:7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</row>
    <row r="36" spans="1:7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</row>
    <row r="37" spans="1:7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</row>
    <row r="38" spans="1:7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</row>
    <row r="39" spans="1:7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</row>
    <row r="40" spans="1:7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7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7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7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7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7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7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7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</row>
    <row r="48" spans="1:7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</row>
    <row r="49" spans="1:7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</row>
    <row r="50" spans="1:7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</row>
    <row r="51" spans="1:7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</row>
    <row r="52" spans="1:7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</row>
    <row r="53" spans="1:7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7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7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7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7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7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7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7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7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7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7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7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DCCA-BAA9-4B16-B122-EC7DA937FA65}">
  <dimension ref="A1:G306"/>
  <sheetViews>
    <sheetView workbookViewId="0">
      <selection activeCell="I26" sqref="I26:O325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</row>
    <row r="2" spans="1:7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</row>
    <row r="3" spans="1:7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</row>
    <row r="4" spans="1:7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</row>
    <row r="5" spans="1:7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</row>
    <row r="6" spans="1:7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</row>
    <row r="7" spans="1:7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</row>
    <row r="8" spans="1:7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</row>
    <row r="9" spans="1:7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</row>
    <row r="10" spans="1:7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</row>
    <row r="11" spans="1:7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</row>
    <row r="12" spans="1:7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</row>
    <row r="13" spans="1:7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</row>
    <row r="14" spans="1:7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</row>
    <row r="15" spans="1:7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</row>
    <row r="16" spans="1:7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</row>
    <row r="17" spans="1:7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</row>
    <row r="18" spans="1:7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</row>
    <row r="19" spans="1:7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</row>
    <row r="20" spans="1:7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</row>
    <row r="21" spans="1:7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</row>
    <row r="22" spans="1:7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</row>
    <row r="23" spans="1:7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</row>
    <row r="24" spans="1:7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</row>
    <row r="25" spans="1:7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</row>
    <row r="26" spans="1:7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</row>
    <row r="27" spans="1:7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</row>
    <row r="28" spans="1:7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</row>
    <row r="29" spans="1:7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</row>
    <row r="30" spans="1:7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</row>
    <row r="31" spans="1:7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</row>
    <row r="32" spans="1:7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</row>
    <row r="33" spans="1:7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</row>
    <row r="34" spans="1:7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</row>
    <row r="35" spans="1:7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</row>
    <row r="36" spans="1:7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</row>
    <row r="37" spans="1:7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</row>
    <row r="38" spans="1:7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</row>
    <row r="39" spans="1:7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</row>
    <row r="40" spans="1:7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7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7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7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7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7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7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7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</row>
    <row r="48" spans="1:7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</row>
    <row r="49" spans="1:7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</row>
    <row r="50" spans="1:7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</row>
    <row r="51" spans="1:7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</row>
    <row r="52" spans="1:7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</row>
    <row r="53" spans="1:7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7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7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7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7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7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7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7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7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7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7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7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  <row r="302" spans="1:7" x14ac:dyDescent="0.25">
      <c r="A302" t="s">
        <v>48</v>
      </c>
      <c r="B302">
        <v>261.51</v>
      </c>
      <c r="C302">
        <v>971006</v>
      </c>
      <c r="D302">
        <v>2.6455026455026367E-3</v>
      </c>
      <c r="E302">
        <v>2.6420094628385759E-3</v>
      </c>
      <c r="F302">
        <v>5.5664725236915942</v>
      </c>
      <c r="G302">
        <v>13.786087926451076</v>
      </c>
    </row>
    <row r="303" spans="1:7" x14ac:dyDescent="0.25">
      <c r="A303" t="s">
        <v>49</v>
      </c>
      <c r="B303">
        <v>262.13</v>
      </c>
      <c r="C303">
        <v>1121003</v>
      </c>
      <c r="D303">
        <v>2.3708462391495719E-3</v>
      </c>
      <c r="E303">
        <v>2.3680402174270088E-3</v>
      </c>
      <c r="F303">
        <v>5.5688405639090215</v>
      </c>
      <c r="G303">
        <v>13.929734378232697</v>
      </c>
    </row>
    <row r="304" spans="1:7" x14ac:dyDescent="0.25">
      <c r="A304" t="s">
        <v>50</v>
      </c>
      <c r="B304">
        <v>254.74</v>
      </c>
      <c r="C304">
        <v>2264301</v>
      </c>
      <c r="D304">
        <v>-2.8192118414527092E-2</v>
      </c>
      <c r="E304">
        <v>-2.8597146747407792E-2</v>
      </c>
      <c r="F304">
        <v>5.5402434171616131</v>
      </c>
      <c r="G304">
        <v>14.632776659998108</v>
      </c>
    </row>
    <row r="305" spans="1:7" x14ac:dyDescent="0.25">
      <c r="A305" t="s">
        <v>51</v>
      </c>
      <c r="B305">
        <v>252.45</v>
      </c>
      <c r="C305">
        <v>1924078</v>
      </c>
      <c r="D305">
        <v>-8.9895579806862705E-3</v>
      </c>
      <c r="E305">
        <v>-9.0302078566887704E-3</v>
      </c>
      <c r="F305">
        <v>5.5312132093049247</v>
      </c>
      <c r="G305">
        <v>14.469957449926584</v>
      </c>
    </row>
    <row r="306" spans="1:7" x14ac:dyDescent="0.25">
      <c r="A306" t="s">
        <v>52</v>
      </c>
      <c r="B306">
        <v>252.19</v>
      </c>
      <c r="C306">
        <v>1472282</v>
      </c>
      <c r="D306">
        <v>-1.0299069122598175E-3</v>
      </c>
      <c r="E306">
        <v>-1.0304376308088458E-3</v>
      </c>
      <c r="F306">
        <v>5.5301827716741156</v>
      </c>
      <c r="G306">
        <v>14.20232413600956</v>
      </c>
    </row>
  </sheetData>
  <conditionalFormatting sqref="B2:G311 I3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EB69-9B44-42CC-889B-E8B9822BF7F9}">
  <dimension ref="A1:T301"/>
  <sheetViews>
    <sheetView topLeftCell="A25" workbookViewId="0">
      <selection activeCell="Q25" sqref="Q25"/>
    </sheetView>
  </sheetViews>
  <sheetFormatPr defaultRowHeight="15" x14ac:dyDescent="0.25"/>
  <cols>
    <col min="1" max="1" width="10.7109375" bestFit="1" customWidth="1"/>
  </cols>
  <sheetData>
    <row r="1" spans="1:20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</row>
    <row r="2" spans="1:20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</row>
    <row r="3" spans="1:20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</row>
    <row r="4" spans="1:20" ht="15" customHeight="1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Q4" s="18" t="s">
        <v>281</v>
      </c>
      <c r="R4" s="18"/>
      <c r="S4" s="18"/>
      <c r="T4" s="18"/>
    </row>
    <row r="5" spans="1:20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Q5" s="18"/>
      <c r="R5" s="18"/>
      <c r="S5" s="18"/>
      <c r="T5" s="18"/>
    </row>
    <row r="6" spans="1:20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Q6" s="18"/>
      <c r="R6" s="18"/>
      <c r="S6" s="18"/>
      <c r="T6" s="18"/>
    </row>
    <row r="7" spans="1:20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Q7" s="18"/>
      <c r="R7" s="18"/>
      <c r="S7" s="18"/>
      <c r="T7" s="18"/>
    </row>
    <row r="8" spans="1:20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Q8" s="18"/>
      <c r="R8" s="18"/>
      <c r="S8" s="18"/>
      <c r="T8" s="18"/>
    </row>
    <row r="9" spans="1:20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</row>
    <row r="10" spans="1:20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</row>
    <row r="11" spans="1:20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</row>
    <row r="12" spans="1:20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</row>
    <row r="13" spans="1:20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</row>
    <row r="14" spans="1:20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</row>
    <row r="15" spans="1:20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</row>
    <row r="16" spans="1:20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</row>
    <row r="17" spans="1:20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</row>
    <row r="18" spans="1:20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Q18" s="18" t="s">
        <v>282</v>
      </c>
      <c r="R18" s="18"/>
      <c r="S18" s="18"/>
      <c r="T18" s="18"/>
    </row>
    <row r="19" spans="1:20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Q19" s="18"/>
      <c r="R19" s="18"/>
      <c r="S19" s="18"/>
      <c r="T19" s="18"/>
    </row>
    <row r="20" spans="1:20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Q20" s="18"/>
      <c r="R20" s="18"/>
      <c r="S20" s="18"/>
      <c r="T20" s="18"/>
    </row>
    <row r="21" spans="1:20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Q21" s="18"/>
      <c r="R21" s="18"/>
      <c r="S21" s="18"/>
      <c r="T21" s="18"/>
    </row>
    <row r="22" spans="1:20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Q22" s="18"/>
      <c r="R22" s="18"/>
      <c r="S22" s="18"/>
      <c r="T22" s="18"/>
    </row>
    <row r="23" spans="1:20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Q23" s="18"/>
      <c r="R23" s="18"/>
      <c r="S23" s="18"/>
      <c r="T23" s="18"/>
    </row>
    <row r="24" spans="1:20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Q24" s="18"/>
      <c r="R24" s="18"/>
      <c r="S24" s="18"/>
      <c r="T24" s="18"/>
    </row>
    <row r="25" spans="1:20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</row>
    <row r="26" spans="1:20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</row>
    <row r="27" spans="1:20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</row>
    <row r="28" spans="1:20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</row>
    <row r="29" spans="1:20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</row>
    <row r="30" spans="1:20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</row>
    <row r="31" spans="1:20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</row>
    <row r="32" spans="1:20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</row>
    <row r="33" spans="1:20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  <c r="Q33" s="18" t="s">
        <v>245</v>
      </c>
      <c r="R33" s="18"/>
      <c r="S33" s="18"/>
      <c r="T33" s="18"/>
    </row>
    <row r="34" spans="1:20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  <c r="Q34" s="18"/>
      <c r="R34" s="18"/>
      <c r="S34" s="18"/>
      <c r="T34" s="18"/>
    </row>
    <row r="35" spans="1:20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  <c r="Q35" s="18"/>
      <c r="R35" s="18"/>
      <c r="S35" s="18"/>
      <c r="T35" s="18"/>
    </row>
    <row r="36" spans="1:20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  <c r="Q36" s="18"/>
      <c r="R36" s="18"/>
      <c r="S36" s="18"/>
      <c r="T36" s="18"/>
    </row>
    <row r="37" spans="1:20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  <c r="Q37" s="18"/>
      <c r="R37" s="18"/>
      <c r="S37" s="18"/>
      <c r="T37" s="18"/>
    </row>
    <row r="38" spans="1:20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</row>
    <row r="39" spans="1:20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</row>
    <row r="40" spans="1:20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20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20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20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20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20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20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20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  <c r="Q47" s="18" t="s">
        <v>246</v>
      </c>
      <c r="R47" s="18"/>
      <c r="S47" s="18"/>
      <c r="T47" s="18"/>
    </row>
    <row r="48" spans="1:20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  <c r="Q48" s="18"/>
      <c r="R48" s="18"/>
      <c r="S48" s="18"/>
      <c r="T48" s="18"/>
    </row>
    <row r="49" spans="1:20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  <c r="Q49" s="18"/>
      <c r="R49" s="18"/>
      <c r="S49" s="18"/>
      <c r="T49" s="18"/>
    </row>
    <row r="50" spans="1:20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  <c r="Q50" s="18"/>
      <c r="R50" s="18"/>
      <c r="S50" s="18"/>
      <c r="T50" s="18"/>
    </row>
    <row r="51" spans="1:20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  <c r="Q51" s="18"/>
      <c r="R51" s="18"/>
      <c r="S51" s="18"/>
      <c r="T51" s="18"/>
    </row>
    <row r="52" spans="1:20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  <c r="Q52" s="18"/>
      <c r="R52" s="18"/>
      <c r="S52" s="18"/>
      <c r="T52" s="18"/>
    </row>
    <row r="53" spans="1:20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20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20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20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20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20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20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20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20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20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20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20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</sheetData>
  <mergeCells count="4">
    <mergeCell ref="Q4:T8"/>
    <mergeCell ref="Q18:T24"/>
    <mergeCell ref="Q33:T37"/>
    <mergeCell ref="Q47:T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Original</vt:lpstr>
      <vt:lpstr>Зад.1-2</vt:lpstr>
      <vt:lpstr>Подсчет выбросов</vt:lpstr>
      <vt:lpstr>Зад 8 с выбросами</vt:lpstr>
      <vt:lpstr>Зад 3 и 8 без выбросов</vt:lpstr>
      <vt:lpstr>Зад. 4</vt:lpstr>
      <vt:lpstr>Зад. 5</vt:lpstr>
      <vt:lpstr>Зад.6</vt:lpstr>
      <vt:lpstr>Зад.7</vt:lpstr>
      <vt:lpstr>Зад. 9</vt:lpstr>
      <vt:lpstr>Зад. 10</vt:lpstr>
      <vt:lpstr>Зад.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2015-06-05T18:17:20Z</dcterms:created>
  <dcterms:modified xsi:type="dcterms:W3CDTF">2021-05-23T15:24:41Z</dcterms:modified>
</cp:coreProperties>
</file>