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https://sintef-my.sharepoint.com/personal/martha_pedersen_sintef_no/Documents/Documents/FlxEnabler/Update GENeSYS-MOD data/Source update/"/>
    </mc:Choice>
  </mc:AlternateContent>
  <xr:revisionPtr revIDLastSave="0" documentId="8_{C4AC487B-A5F4-4644-9A69-87FB7142A9A9}" xr6:coauthVersionLast="47" xr6:coauthVersionMax="47" xr10:uidLastSave="{00000000-0000-0000-0000-000000000000}"/>
  <bookViews>
    <workbookView xWindow="28680" yWindow="-120" windowWidth="51840" windowHeight="21240" xr2:uid="{54DD5412-058B-48BC-9CA7-940FEBB0AA41}"/>
  </bookViews>
  <sheets>
    <sheet name="Primary source" sheetId="1" r:id="rId1"/>
    <sheet name="Calculations" sheetId="2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D27" i="2"/>
  <c r="D28" i="2"/>
  <c r="D29" i="2"/>
  <c r="D30" i="2"/>
  <c r="D31" i="2"/>
  <c r="D32" i="2"/>
  <c r="D33" i="2"/>
  <c r="D34" i="2"/>
  <c r="D26" i="2"/>
  <c r="D14" i="2"/>
  <c r="D15" i="2"/>
  <c r="C15" i="2" s="1"/>
  <c r="D16" i="2"/>
  <c r="D17" i="2"/>
  <c r="D18" i="2"/>
  <c r="D19" i="2"/>
  <c r="D20" i="2"/>
  <c r="D21" i="2"/>
  <c r="C21" i="2" s="1"/>
  <c r="D22" i="2"/>
  <c r="C22" i="2"/>
  <c r="B22" i="2"/>
  <c r="E22" i="2"/>
  <c r="F22" i="2"/>
  <c r="G22" i="2"/>
  <c r="C16" i="2"/>
  <c r="C17" i="2"/>
  <c r="C18" i="2"/>
  <c r="C19" i="2"/>
  <c r="C20" i="2"/>
  <c r="C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G14" i="2"/>
  <c r="F14" i="2"/>
  <c r="E15" i="2"/>
  <c r="E16" i="2"/>
  <c r="E17" i="2"/>
  <c r="E18" i="2"/>
  <c r="E19" i="2"/>
  <c r="E20" i="2"/>
  <c r="E21" i="2"/>
  <c r="E14" i="2"/>
  <c r="B15" i="2"/>
  <c r="B16" i="2"/>
  <c r="B17" i="2"/>
  <c r="B18" i="2"/>
  <c r="B19" i="2"/>
  <c r="B20" i="2"/>
  <c r="B21" i="2"/>
  <c r="B14" i="2"/>
  <c r="D31" i="1" l="1"/>
  <c r="I90" i="1"/>
  <c r="H90" i="1"/>
  <c r="G90" i="1"/>
  <c r="E90" i="1"/>
  <c r="D90" i="1"/>
  <c r="I89" i="1"/>
  <c r="H89" i="1"/>
  <c r="G89" i="1"/>
  <c r="E89" i="1"/>
  <c r="D89" i="1"/>
  <c r="I88" i="1"/>
  <c r="H88" i="1"/>
  <c r="G88" i="1"/>
  <c r="E88" i="1"/>
  <c r="D88" i="1"/>
  <c r="I87" i="1"/>
  <c r="H87" i="1"/>
  <c r="G87" i="1"/>
  <c r="E87" i="1"/>
  <c r="D87" i="1"/>
  <c r="I86" i="1"/>
  <c r="H86" i="1"/>
  <c r="G86" i="1"/>
  <c r="E86" i="1"/>
  <c r="D86" i="1"/>
  <c r="I85" i="1"/>
  <c r="H85" i="1"/>
  <c r="G85" i="1"/>
  <c r="E85" i="1"/>
  <c r="D85" i="1"/>
  <c r="C85" i="1"/>
  <c r="I84" i="1"/>
  <c r="H84" i="1"/>
  <c r="G84" i="1"/>
  <c r="E84" i="1"/>
  <c r="D84" i="1"/>
  <c r="B83" i="1"/>
  <c r="I83" i="1" s="1"/>
  <c r="I82" i="1"/>
  <c r="H82" i="1"/>
  <c r="G82" i="1"/>
  <c r="E82" i="1"/>
  <c r="D82" i="1"/>
  <c r="J38" i="1"/>
  <c r="I38" i="1"/>
  <c r="H38" i="1"/>
  <c r="G38" i="1"/>
  <c r="F38" i="1"/>
  <c r="F50" i="1" s="1"/>
  <c r="F89" i="1" s="1"/>
  <c r="E38" i="1"/>
  <c r="D38" i="1"/>
  <c r="N37" i="1"/>
  <c r="N36" i="1"/>
  <c r="M36" i="1"/>
  <c r="I35" i="1"/>
  <c r="H35" i="1"/>
  <c r="G35" i="1"/>
  <c r="F35" i="1"/>
  <c r="F47" i="1" s="1"/>
  <c r="F86" i="1" s="1"/>
  <c r="E35" i="1"/>
  <c r="D35" i="1"/>
  <c r="N34" i="1"/>
  <c r="M34" i="1"/>
  <c r="L34" i="1"/>
  <c r="J46" i="1" s="1"/>
  <c r="J85" i="1" s="1"/>
  <c r="K34" i="1"/>
  <c r="J34" i="1"/>
  <c r="K33" i="1"/>
  <c r="F32" i="1"/>
  <c r="E32" i="1"/>
  <c r="D32" i="1"/>
  <c r="L31" i="1"/>
  <c r="K31" i="1"/>
  <c r="J31" i="1"/>
  <c r="I31" i="1"/>
  <c r="H31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39" i="1" s="1"/>
  <c r="N26" i="1"/>
  <c r="N38" i="1" s="1"/>
  <c r="M26" i="1"/>
  <c r="M38" i="1" s="1"/>
  <c r="L26" i="1"/>
  <c r="L38" i="1" s="1"/>
  <c r="J50" i="1" s="1"/>
  <c r="J89" i="1" s="1"/>
  <c r="K26" i="1"/>
  <c r="C26" i="1" s="1"/>
  <c r="J26" i="1"/>
  <c r="I26" i="1"/>
  <c r="H26" i="1"/>
  <c r="G26" i="1"/>
  <c r="F26" i="1"/>
  <c r="E26" i="1"/>
  <c r="D26" i="1"/>
  <c r="B26" i="1"/>
  <c r="N25" i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F49" i="1" s="1"/>
  <c r="F88" i="1" s="1"/>
  <c r="E25" i="1"/>
  <c r="E37" i="1" s="1"/>
  <c r="D25" i="1"/>
  <c r="B25" i="1"/>
  <c r="N24" i="1"/>
  <c r="M24" i="1"/>
  <c r="L24" i="1"/>
  <c r="K24" i="1"/>
  <c r="J24" i="1"/>
  <c r="I24" i="1"/>
  <c r="H24" i="1"/>
  <c r="G24" i="1"/>
  <c r="G36" i="1" s="1"/>
  <c r="F24" i="1"/>
  <c r="F36" i="1" s="1"/>
  <c r="E24" i="1"/>
  <c r="D24" i="1"/>
  <c r="C24" i="1"/>
  <c r="B24" i="1"/>
  <c r="L36" i="1" s="1"/>
  <c r="J48" i="1" s="1"/>
  <c r="J87" i="1" s="1"/>
  <c r="N23" i="1"/>
  <c r="N35" i="1" s="1"/>
  <c r="M23" i="1"/>
  <c r="M35" i="1" s="1"/>
  <c r="L23" i="1"/>
  <c r="L35" i="1" s="1"/>
  <c r="J47" i="1" s="1"/>
  <c r="J86" i="1" s="1"/>
  <c r="K23" i="1"/>
  <c r="K35" i="1" s="1"/>
  <c r="J23" i="1"/>
  <c r="I23" i="1"/>
  <c r="H23" i="1"/>
  <c r="G23" i="1"/>
  <c r="F23" i="1"/>
  <c r="E23" i="1"/>
  <c r="D23" i="1"/>
  <c r="B23" i="1"/>
  <c r="N22" i="1"/>
  <c r="M22" i="1"/>
  <c r="L22" i="1"/>
  <c r="K22" i="1"/>
  <c r="J22" i="1"/>
  <c r="I22" i="1"/>
  <c r="I34" i="1" s="1"/>
  <c r="H22" i="1"/>
  <c r="H34" i="1" s="1"/>
  <c r="G22" i="1"/>
  <c r="G34" i="1" s="1"/>
  <c r="F22" i="1"/>
  <c r="F34" i="1" s="1"/>
  <c r="F46" i="1" s="1"/>
  <c r="F85" i="1" s="1"/>
  <c r="P104" i="1" s="1"/>
  <c r="E22" i="1"/>
  <c r="E34" i="1" s="1"/>
  <c r="D22" i="1"/>
  <c r="D34" i="1" s="1"/>
  <c r="C22" i="1"/>
  <c r="B22" i="1"/>
  <c r="N21" i="1"/>
  <c r="M21" i="1"/>
  <c r="L21" i="1"/>
  <c r="K21" i="1"/>
  <c r="J21" i="1"/>
  <c r="I21" i="1"/>
  <c r="H21" i="1"/>
  <c r="G21" i="1"/>
  <c r="F21" i="1"/>
  <c r="F33" i="1" s="1"/>
  <c r="E21" i="1"/>
  <c r="E33" i="1" s="1"/>
  <c r="D21" i="1"/>
  <c r="D33" i="1" s="1"/>
  <c r="C21" i="1"/>
  <c r="B21" i="1"/>
  <c r="N20" i="1"/>
  <c r="N32" i="1" s="1"/>
  <c r="J44" i="1" s="1"/>
  <c r="J83" i="1" s="1"/>
  <c r="M20" i="1"/>
  <c r="M32" i="1" s="1"/>
  <c r="L20" i="1"/>
  <c r="L32" i="1" s="1"/>
  <c r="K20" i="1"/>
  <c r="K32" i="1" s="1"/>
  <c r="J20" i="1"/>
  <c r="J32" i="1" s="1"/>
  <c r="I20" i="1"/>
  <c r="H20" i="1"/>
  <c r="G20" i="1"/>
  <c r="F20" i="1"/>
  <c r="E20" i="1"/>
  <c r="D20" i="1"/>
  <c r="B20" i="1"/>
  <c r="H32" i="1" s="1"/>
  <c r="N19" i="1"/>
  <c r="M19" i="1"/>
  <c r="L19" i="1"/>
  <c r="K19" i="1"/>
  <c r="J19" i="1"/>
  <c r="I19" i="1"/>
  <c r="H19" i="1"/>
  <c r="G19" i="1"/>
  <c r="G31" i="1" s="1"/>
  <c r="F19" i="1"/>
  <c r="F31" i="1" s="1"/>
  <c r="E19" i="1"/>
  <c r="D19" i="1"/>
  <c r="C19" i="1"/>
  <c r="B19" i="1"/>
  <c r="N31" i="1" s="1"/>
  <c r="C15" i="1"/>
  <c r="C14" i="1"/>
  <c r="C13" i="1"/>
  <c r="C12" i="1"/>
  <c r="C11" i="1"/>
  <c r="C10" i="1"/>
  <c r="C9" i="1"/>
  <c r="C8" i="1"/>
  <c r="C7" i="1"/>
  <c r="C89" i="1" l="1"/>
  <c r="F43" i="1"/>
  <c r="F82" i="1" s="1"/>
  <c r="C25" i="1"/>
  <c r="D37" i="1"/>
  <c r="C37" i="1" s="1"/>
  <c r="C23" i="1"/>
  <c r="J35" i="1"/>
  <c r="C35" i="1" s="1"/>
  <c r="I32" i="1"/>
  <c r="C20" i="1"/>
  <c r="C34" i="1"/>
  <c r="M31" i="1"/>
  <c r="J43" i="1" s="1"/>
  <c r="J82" i="1" s="1"/>
  <c r="C88" i="1"/>
  <c r="D39" i="1"/>
  <c r="E31" i="1"/>
  <c r="E39" i="1"/>
  <c r="F39" i="1"/>
  <c r="F51" i="1" s="1"/>
  <c r="F90" i="1" s="1"/>
  <c r="P101" i="1"/>
  <c r="C86" i="1"/>
  <c r="N33" i="1"/>
  <c r="M33" i="1"/>
  <c r="L33" i="1"/>
  <c r="J45" i="1" s="1"/>
  <c r="J84" i="1" s="1"/>
  <c r="D36" i="1"/>
  <c r="J49" i="1"/>
  <c r="J88" i="1" s="1"/>
  <c r="G39" i="1"/>
  <c r="E36" i="1"/>
  <c r="H39" i="1"/>
  <c r="I39" i="1"/>
  <c r="K38" i="1"/>
  <c r="C38" i="1" s="1"/>
  <c r="J39" i="1"/>
  <c r="K39" i="1"/>
  <c r="H36" i="1"/>
  <c r="F48" i="1" s="1"/>
  <c r="F87" i="1" s="1"/>
  <c r="C87" i="1" s="1"/>
  <c r="L39" i="1"/>
  <c r="G33" i="1"/>
  <c r="C33" i="1" s="1"/>
  <c r="I36" i="1"/>
  <c r="M39" i="1"/>
  <c r="H33" i="1"/>
  <c r="J36" i="1"/>
  <c r="I33" i="1"/>
  <c r="K36" i="1"/>
  <c r="J33" i="1"/>
  <c r="G32" i="1"/>
  <c r="D83" i="1"/>
  <c r="E83" i="1"/>
  <c r="G83" i="1"/>
  <c r="H83" i="1"/>
  <c r="C39" i="1" l="1"/>
  <c r="J51" i="1"/>
  <c r="J90" i="1" s="1"/>
  <c r="C90" i="1" s="1"/>
  <c r="C31" i="1"/>
  <c r="C36" i="1"/>
  <c r="P109" i="1"/>
  <c r="C82" i="1"/>
  <c r="C32" i="1"/>
  <c r="F44" i="1"/>
  <c r="F83" i="1" s="1"/>
  <c r="P106" i="1" s="1"/>
  <c r="F45" i="1"/>
  <c r="F84" i="1" s="1"/>
  <c r="C84" i="1" s="1"/>
  <c r="C83" i="1" l="1"/>
  <c r="C30" i="2" l="1"/>
  <c r="C34" i="2"/>
  <c r="C33" i="2"/>
  <c r="C29" i="2"/>
  <c r="C27" i="2"/>
  <c r="C31" i="2"/>
  <c r="C26" i="2"/>
  <c r="C28" i="2"/>
  <c r="C32" i="2"/>
</calcChain>
</file>

<file path=xl/sharedStrings.xml><?xml version="1.0" encoding="utf-8"?>
<sst xmlns="http://schemas.openxmlformats.org/spreadsheetml/2006/main" count="174" uniqueCount="50">
  <si>
    <t xml:space="preserve">Estimate from Heat demand in Germany </t>
  </si>
  <si>
    <t>Ref: Wolf S, Fahl U, Blesl M, Voss A, Jakobs R. Analyse des Potenzials von Industriewärmepumen in Deutschland (in German) Universität Stuttgart, Institut für Energiewirtschaft und Rationelle Energieanwendung;2014.</t>
  </si>
  <si>
    <t xml:space="preserve">1mm &lt;=&gt; 4 TWh </t>
  </si>
  <si>
    <t>mm</t>
  </si>
  <si>
    <t>Total</t>
  </si>
  <si>
    <t>(verif)</t>
  </si>
  <si>
    <t>Space heating</t>
  </si>
  <si>
    <t>Hot water</t>
  </si>
  <si>
    <t>&lt;60C</t>
  </si>
  <si>
    <t>60 to 80C</t>
  </si>
  <si>
    <t>80 to 100C</t>
  </si>
  <si>
    <t>100 to 150 C</t>
  </si>
  <si>
    <t>150 to 200 C</t>
  </si>
  <si>
    <t>20 to 500 C</t>
  </si>
  <si>
    <t>500 to 1000 C</t>
  </si>
  <si>
    <t>1000 to 1500 C</t>
  </si>
  <si>
    <t>&gt;1500 C</t>
  </si>
  <si>
    <t>Iron, Steel, Non-Ferrous</t>
  </si>
  <si>
    <t>Chemical</t>
  </si>
  <si>
    <t>Non-Metallic</t>
  </si>
  <si>
    <t>Paper</t>
  </si>
  <si>
    <t>Food and Tobacco</t>
  </si>
  <si>
    <t>Machinery</t>
  </si>
  <si>
    <t>Wood</t>
  </si>
  <si>
    <t>Transport Equipement</t>
  </si>
  <si>
    <t>Textile and Leather</t>
  </si>
  <si>
    <t>TWh</t>
  </si>
  <si>
    <t>%</t>
  </si>
  <si>
    <t>200 to 500 C</t>
  </si>
  <si>
    <t>Transport Equipment</t>
  </si>
  <si>
    <r>
      <t xml:space="preserve">60 to 100 </t>
    </r>
    <r>
      <rPr>
        <sz val="11"/>
        <color theme="1"/>
        <rFont val="Times New Roman"/>
        <family val="1"/>
      </rPr>
      <t>º</t>
    </r>
    <r>
      <rPr>
        <sz val="11"/>
        <color theme="1"/>
        <rFont val="Aptos Narrow"/>
        <family val="2"/>
        <scheme val="minor"/>
      </rPr>
      <t>C</t>
    </r>
  </si>
  <si>
    <t>100 to 150 ºC</t>
  </si>
  <si>
    <t>150 to 200 ºC</t>
  </si>
  <si>
    <t>200 to 500 ºC</t>
  </si>
  <si>
    <t>&gt; 500 ºC</t>
  </si>
  <si>
    <t>Mineral products</t>
  </si>
  <si>
    <t>Paper and Paper products</t>
  </si>
  <si>
    <t>Food, Beverages and Tobacco</t>
  </si>
  <si>
    <t>Wood and Wood products</t>
  </si>
  <si>
    <t>Non-metallic = Mineral products</t>
  </si>
  <si>
    <t>Related to total energy use per industry in Norway (not exact since it shall be related to heat demand, but data unavailable)</t>
  </si>
  <si>
    <t>Total energy consumption from 2015 (source: SSB)</t>
  </si>
  <si>
    <t>GWh</t>
  </si>
  <si>
    <t>MNOK Steam equivalent</t>
  </si>
  <si>
    <t>MNOK/GWh</t>
  </si>
  <si>
    <t>MNOK</t>
  </si>
  <si>
    <t>&lt;100</t>
  </si>
  <si>
    <t>100-150</t>
  </si>
  <si>
    <t>150-1000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</si>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</sst>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" fontId="0" fillId="0" borderId="0" xfId="0" applyNumberFormat="1"/>
    <xf numFmtId="9" fontId="4" fillId="0" borderId="0" xfId="1" applyFont="1"/>
    <xf numFmtId="9" fontId="0" fillId="0" borderId="0" xfId="1" applyFont="1"/>
    <xf numFmtId="9" fontId="0" fillId="0" borderId="0" xfId="0" applyNumberFormat="1"/>
    <xf numFmtId="0" fontId="6" fillId="0" borderId="0" xfId="0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2993358968434E-2"/>
          <c:y val="3.036576289577653E-2"/>
          <c:w val="0.79568567331065687"/>
          <c:h val="0.8755738411885815"/>
        </c:manualLayout>
      </c:layout>
      <c:barChart>
        <c:barDir val="col"/>
        <c:grouping val="percentStacked"/>
        <c:varyColors val="0"/>
        <c:ser>
          <c:idx val="2"/>
          <c:order val="2"/>
          <c:tx>
            <c:strRef>
              <c:f>'[1]Range T per ind branch'!$D$30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branch'!$D$31:$D$39</c:f>
              <c:numCache>
                <c:formatCode>0%</c:formatCode>
                <c:ptCount val="9"/>
                <c:pt idx="0">
                  <c:v>6.1111111111111109E-2</c:v>
                </c:pt>
                <c:pt idx="1">
                  <c:v>5.7692307692307696E-2</c:v>
                </c:pt>
                <c:pt idx="2">
                  <c:v>4.6875E-2</c:v>
                </c:pt>
                <c:pt idx="3">
                  <c:v>0.14754098360655737</c:v>
                </c:pt>
                <c:pt idx="4">
                  <c:v>0.17307692307692307</c:v>
                </c:pt>
                <c:pt idx="5">
                  <c:v>0.51923076923076927</c:v>
                </c:pt>
                <c:pt idx="6">
                  <c:v>0.12142857142857143</c:v>
                </c:pt>
                <c:pt idx="7">
                  <c:v>0.54545454545454541</c:v>
                </c:pt>
                <c:pt idx="8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9-440D-92C8-595EBB4EDED1}"/>
            </c:ext>
          </c:extLst>
        </c:ser>
        <c:ser>
          <c:idx val="3"/>
          <c:order val="3"/>
          <c:tx>
            <c:strRef>
              <c:f>'[1]Range T per ind branch'!$E$30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branch'!$E$31:$E$39</c:f>
              <c:numCache>
                <c:formatCode>0%</c:formatCode>
                <c:ptCount val="9"/>
                <c:pt idx="0">
                  <c:v>1.4814814814814815E-2</c:v>
                </c:pt>
                <c:pt idx="1">
                  <c:v>4.807692307692308E-3</c:v>
                </c:pt>
                <c:pt idx="2">
                  <c:v>0</c:v>
                </c:pt>
                <c:pt idx="3">
                  <c:v>4.9180327868852455E-3</c:v>
                </c:pt>
                <c:pt idx="4">
                  <c:v>1.1538461538461537E-2</c:v>
                </c:pt>
                <c:pt idx="5">
                  <c:v>7.6923076923076927E-2</c:v>
                </c:pt>
                <c:pt idx="6">
                  <c:v>0</c:v>
                </c:pt>
                <c:pt idx="7">
                  <c:v>5.4545454545454543E-2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9-440D-92C8-595EBB4EDED1}"/>
            </c:ext>
          </c:extLst>
        </c:ser>
        <c:ser>
          <c:idx val="4"/>
          <c:order val="4"/>
          <c:tx>
            <c:strRef>
              <c:f>'[1]Range T per ind branch'!$F$30</c:f>
              <c:strCache>
                <c:ptCount val="1"/>
                <c:pt idx="0">
                  <c:v>&lt;60C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branch'!$F$31:$F$39</c:f>
              <c:numCache>
                <c:formatCode>0%</c:formatCode>
                <c:ptCount val="9"/>
                <c:pt idx="0">
                  <c:v>0</c:v>
                </c:pt>
                <c:pt idx="1">
                  <c:v>3.8461538461538464E-2</c:v>
                </c:pt>
                <c:pt idx="2">
                  <c:v>1.5625E-2</c:v>
                </c:pt>
                <c:pt idx="3">
                  <c:v>0</c:v>
                </c:pt>
                <c:pt idx="4">
                  <c:v>5.7692307692307696E-2</c:v>
                </c:pt>
                <c:pt idx="5">
                  <c:v>4.6153846153846149E-2</c:v>
                </c:pt>
                <c:pt idx="6">
                  <c:v>0</c:v>
                </c:pt>
                <c:pt idx="7">
                  <c:v>2.7272727272727271E-2</c:v>
                </c:pt>
                <c:pt idx="8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9-440D-92C8-595EBB4EDED1}"/>
            </c:ext>
          </c:extLst>
        </c:ser>
        <c:ser>
          <c:idx val="5"/>
          <c:order val="5"/>
          <c:tx>
            <c:strRef>
              <c:f>'[1]Range T per ind branch'!$G$30</c:f>
              <c:strCache>
                <c:ptCount val="1"/>
                <c:pt idx="0">
                  <c:v>60 to 80C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branch'!$G$31:$G$39</c:f>
              <c:numCache>
                <c:formatCode>0%</c:formatCode>
                <c:ptCount val="9"/>
                <c:pt idx="0">
                  <c:v>9.2592592592592587E-3</c:v>
                </c:pt>
                <c:pt idx="1">
                  <c:v>1.9230769230769232E-2</c:v>
                </c:pt>
                <c:pt idx="2">
                  <c:v>0</c:v>
                </c:pt>
                <c:pt idx="3">
                  <c:v>6.5573770491803279E-3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0.14285714285714285</c:v>
                </c:pt>
                <c:pt idx="7">
                  <c:v>0.11818181818181818</c:v>
                </c:pt>
                <c:pt idx="8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9-440D-92C8-595EBB4EDED1}"/>
            </c:ext>
          </c:extLst>
        </c:ser>
        <c:ser>
          <c:idx val="6"/>
          <c:order val="6"/>
          <c:tx>
            <c:strRef>
              <c:f>'[1]Range T per ind branch'!$H$30</c:f>
              <c:strCache>
                <c:ptCount val="1"/>
                <c:pt idx="0">
                  <c:v>80 to 100C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branch'!$H$31:$H$39</c:f>
              <c:numCache>
                <c:formatCode>0%</c:formatCode>
                <c:ptCount val="9"/>
                <c:pt idx="0">
                  <c:v>6.4814814814814813E-3</c:v>
                </c:pt>
                <c:pt idx="1">
                  <c:v>3.3653846153846152E-2</c:v>
                </c:pt>
                <c:pt idx="2">
                  <c:v>0</c:v>
                </c:pt>
                <c:pt idx="3">
                  <c:v>0.21311475409836064</c:v>
                </c:pt>
                <c:pt idx="4">
                  <c:v>0.16923076923076924</c:v>
                </c:pt>
                <c:pt idx="5">
                  <c:v>1.9230769230769232E-2</c:v>
                </c:pt>
                <c:pt idx="6">
                  <c:v>0.55714285714285716</c:v>
                </c:pt>
                <c:pt idx="7">
                  <c:v>4.5454545454545456E-2</c:v>
                </c:pt>
                <c:pt idx="8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9-440D-92C8-595EBB4EDED1}"/>
            </c:ext>
          </c:extLst>
        </c:ser>
        <c:ser>
          <c:idx val="7"/>
          <c:order val="7"/>
          <c:tx>
            <c:strRef>
              <c:f>'[1]Range T per ind branch'!$I$30</c:f>
              <c:strCache>
                <c:ptCount val="1"/>
                <c:pt idx="0">
                  <c:v>100 to 150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branch'!$I$31:$I$39</c:f>
              <c:numCache>
                <c:formatCode>0%</c:formatCode>
                <c:ptCount val="9"/>
                <c:pt idx="0">
                  <c:v>4.6296296296296294E-2</c:v>
                </c:pt>
                <c:pt idx="1">
                  <c:v>7.6923076923076927E-2</c:v>
                </c:pt>
                <c:pt idx="2">
                  <c:v>0.125</c:v>
                </c:pt>
                <c:pt idx="3">
                  <c:v>0.11967213114754098</c:v>
                </c:pt>
                <c:pt idx="4">
                  <c:v>0.37884615384615383</c:v>
                </c:pt>
                <c:pt idx="5">
                  <c:v>6.5384615384615388E-2</c:v>
                </c:pt>
                <c:pt idx="6">
                  <c:v>7.1428571428571425E-2</c:v>
                </c:pt>
                <c:pt idx="7">
                  <c:v>4.5454545454545456E-2</c:v>
                </c:pt>
                <c:pt idx="8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9-440D-92C8-595EBB4EDED1}"/>
            </c:ext>
          </c:extLst>
        </c:ser>
        <c:ser>
          <c:idx val="8"/>
          <c:order val="8"/>
          <c:tx>
            <c:strRef>
              <c:f>'[1]Range T per ind branch'!$J$30</c:f>
              <c:strCache>
                <c:ptCount val="1"/>
                <c:pt idx="0">
                  <c:v>150 to 200 C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branch'!$J$31:$J$39</c:f>
              <c:numCache>
                <c:formatCode>0%</c:formatCode>
                <c:ptCount val="9"/>
                <c:pt idx="0">
                  <c:v>1.4814814814814815E-2</c:v>
                </c:pt>
                <c:pt idx="1">
                  <c:v>4.807692307692308E-2</c:v>
                </c:pt>
                <c:pt idx="2">
                  <c:v>0</c:v>
                </c:pt>
                <c:pt idx="3">
                  <c:v>0.39344262295081966</c:v>
                </c:pt>
                <c:pt idx="4">
                  <c:v>3.8461538461538464E-2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9-440D-92C8-595EBB4EDED1}"/>
            </c:ext>
          </c:extLst>
        </c:ser>
        <c:ser>
          <c:idx val="9"/>
          <c:order val="9"/>
          <c:tx>
            <c:strRef>
              <c:f>'[1]Range T per ind branch'!$K$30</c:f>
              <c:strCache>
                <c:ptCount val="1"/>
                <c:pt idx="0">
                  <c:v>200 to 500 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branch'!$K$31:$K$39</c:f>
              <c:numCache>
                <c:formatCode>0%</c:formatCode>
                <c:ptCount val="9"/>
                <c:pt idx="0">
                  <c:v>2.7777777777777776E-2</c:v>
                </c:pt>
                <c:pt idx="1">
                  <c:v>0.26442307692307693</c:v>
                </c:pt>
                <c:pt idx="2">
                  <c:v>4.6875E-2</c:v>
                </c:pt>
                <c:pt idx="3">
                  <c:v>9.8360655737704916E-2</c:v>
                </c:pt>
                <c:pt idx="4">
                  <c:v>3.2692307692307694E-2</c:v>
                </c:pt>
                <c:pt idx="5">
                  <c:v>2.3076923076923075E-2</c:v>
                </c:pt>
                <c:pt idx="6">
                  <c:v>0.10714285714285714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9-440D-92C8-595EBB4EDED1}"/>
            </c:ext>
          </c:extLst>
        </c:ser>
        <c:ser>
          <c:idx val="10"/>
          <c:order val="10"/>
          <c:tx>
            <c:strRef>
              <c:f>'[1]Range T per ind branch'!$L$30</c:f>
              <c:strCache>
                <c:ptCount val="1"/>
                <c:pt idx="0">
                  <c:v>500 to 1000 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branch'!$L$31:$L$39</c:f>
              <c:numCache>
                <c:formatCode>0%</c:formatCode>
                <c:ptCount val="9"/>
                <c:pt idx="0">
                  <c:v>0.22685185185185186</c:v>
                </c:pt>
                <c:pt idx="1">
                  <c:v>0.37980769230769229</c:v>
                </c:pt>
                <c:pt idx="2">
                  <c:v>0.3125</c:v>
                </c:pt>
                <c:pt idx="3">
                  <c:v>1.6393442622950821E-2</c:v>
                </c:pt>
                <c:pt idx="4">
                  <c:v>2.3076923076923075E-2</c:v>
                </c:pt>
                <c:pt idx="5">
                  <c:v>7.6923076923076927E-2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9-440D-92C8-595EBB4EDED1}"/>
            </c:ext>
          </c:extLst>
        </c:ser>
        <c:ser>
          <c:idx val="11"/>
          <c:order val="11"/>
          <c:tx>
            <c:strRef>
              <c:f>'[1]Range T per ind branch'!$M$30</c:f>
              <c:strCache>
                <c:ptCount val="1"/>
                <c:pt idx="0">
                  <c:v>1000 to 1500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branch'!$M$31:$M$39</c:f>
              <c:numCache>
                <c:formatCode>0%</c:formatCode>
                <c:ptCount val="9"/>
                <c:pt idx="0">
                  <c:v>0.55555555555555558</c:v>
                </c:pt>
                <c:pt idx="1">
                  <c:v>5.7692307692307696E-2</c:v>
                </c:pt>
                <c:pt idx="2">
                  <c:v>0.359375</c:v>
                </c:pt>
                <c:pt idx="3">
                  <c:v>0</c:v>
                </c:pt>
                <c:pt idx="4">
                  <c:v>0</c:v>
                </c:pt>
                <c:pt idx="5">
                  <c:v>5.7692307692307696E-2</c:v>
                </c:pt>
                <c:pt idx="6">
                  <c:v>0</c:v>
                </c:pt>
                <c:pt idx="7">
                  <c:v>1.8181818181818184E-2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9-440D-92C8-595EBB4EDED1}"/>
            </c:ext>
          </c:extLst>
        </c:ser>
        <c:ser>
          <c:idx val="12"/>
          <c:order val="12"/>
          <c:tx>
            <c:strRef>
              <c:f>'[1]Range T per ind branch'!$N$30</c:f>
              <c:strCache>
                <c:ptCount val="1"/>
                <c:pt idx="0">
                  <c:v>&gt;1500 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branch'!$A$31:$A$39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Non-Metallic</c:v>
                </c:pt>
                <c:pt idx="3">
                  <c:v>Paper</c:v>
                </c:pt>
                <c:pt idx="4">
                  <c:v>Food and Tobacco</c:v>
                </c:pt>
                <c:pt idx="5">
                  <c:v>Machinery</c:v>
                </c:pt>
                <c:pt idx="6">
                  <c:v>Wood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branch'!$N$31:$N$39</c:f>
              <c:numCache>
                <c:formatCode>0%</c:formatCode>
                <c:ptCount val="9"/>
                <c:pt idx="0">
                  <c:v>3.7037037037037035E-2</c:v>
                </c:pt>
                <c:pt idx="1">
                  <c:v>1.9230769230769232E-2</c:v>
                </c:pt>
                <c:pt idx="2">
                  <c:v>9.375E-2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4.5454545454545456E-2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9-440D-92C8-595EBB4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449376"/>
        <c:axId val="284449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'[1]Range T per ind branch'!$B$30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'[1]Range T per ind branch'!$A$31:$A$39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Non-Metallic</c:v>
                      </c:pt>
                      <c:pt idx="3">
                        <c:v>Paper</c:v>
                      </c:pt>
                      <c:pt idx="4">
                        <c:v>Food and Tobacco</c:v>
                      </c:pt>
                      <c:pt idx="5">
                        <c:v>Machinery</c:v>
                      </c:pt>
                      <c:pt idx="6">
                        <c:v>Wood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'[1]Range T per ind branch'!$B$31:$B$39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539-440D-92C8-595EBB4EDE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branch'!$C$30</c15:sqref>
                        </c15:formulaRef>
                      </c:ext>
                    </c:extLst>
                    <c:strCache>
                      <c:ptCount val="1"/>
                      <c:pt idx="0">
                        <c:v>(verif)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branch'!$A$31:$A$39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Non-Metallic</c:v>
                      </c:pt>
                      <c:pt idx="3">
                        <c:v>Paper</c:v>
                      </c:pt>
                      <c:pt idx="4">
                        <c:v>Food and Tobacco</c:v>
                      </c:pt>
                      <c:pt idx="5">
                        <c:v>Machinery</c:v>
                      </c:pt>
                      <c:pt idx="6">
                        <c:v>Wood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branch'!$C$31:$C$39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0.99999999999999989</c:v>
                      </c:pt>
                      <c:pt idx="5">
                        <c:v>1.0000000000000002</c:v>
                      </c:pt>
                      <c:pt idx="6">
                        <c:v>0.99999999999999989</c:v>
                      </c:pt>
                      <c:pt idx="7">
                        <c:v>0.99999999999999978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39-440D-92C8-595EBB4EDED1}"/>
                  </c:ext>
                </c:extLst>
              </c15:ser>
            </c15:filteredBarSeries>
          </c:ext>
        </c:extLst>
      </c:barChart>
      <c:catAx>
        <c:axId val="2844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9768"/>
        <c:crosses val="autoZero"/>
        <c:auto val="1"/>
        <c:lblAlgn val="ctr"/>
        <c:lblOffset val="100"/>
        <c:noMultiLvlLbl val="0"/>
      </c:catAx>
      <c:valAx>
        <c:axId val="2844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Percentage of heat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357251846146122"/>
          <c:y val="3.9682422374937402E-2"/>
          <c:w val="0.11825912458801556"/>
          <c:h val="0.91338867133158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2993358968434E-2"/>
          <c:y val="3.036576289577653E-2"/>
          <c:w val="0.79568567331065687"/>
          <c:h val="0.8755738411885815"/>
        </c:manualLayout>
      </c:layout>
      <c:barChart>
        <c:barDir val="col"/>
        <c:grouping val="percentStacked"/>
        <c:varyColors val="0"/>
        <c:ser>
          <c:idx val="2"/>
          <c:order val="2"/>
          <c:tx>
            <c:strRef>
              <c:f>'[1]Range T per ind branch'!$D$42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branch'!$D$43:$D$51</c:f>
              <c:numCache>
                <c:formatCode>0%</c:formatCode>
                <c:ptCount val="9"/>
                <c:pt idx="0">
                  <c:v>6.1111111111111109E-2</c:v>
                </c:pt>
                <c:pt idx="1">
                  <c:v>5.7692307692307696E-2</c:v>
                </c:pt>
                <c:pt idx="2">
                  <c:v>4.6875E-2</c:v>
                </c:pt>
                <c:pt idx="3">
                  <c:v>0.14754098360655737</c:v>
                </c:pt>
                <c:pt idx="4">
                  <c:v>0.17307692307692307</c:v>
                </c:pt>
                <c:pt idx="5">
                  <c:v>0.51923076923076927</c:v>
                </c:pt>
                <c:pt idx="6">
                  <c:v>0.12142857142857143</c:v>
                </c:pt>
                <c:pt idx="7">
                  <c:v>0.54545454545454541</c:v>
                </c:pt>
                <c:pt idx="8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3-482F-ACB8-D1BA8D279F41}"/>
            </c:ext>
          </c:extLst>
        </c:ser>
        <c:ser>
          <c:idx val="3"/>
          <c:order val="3"/>
          <c:tx>
            <c:strRef>
              <c:f>'[1]Range T per ind branch'!$E$42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branch'!$E$43:$E$51</c:f>
              <c:numCache>
                <c:formatCode>0%</c:formatCode>
                <c:ptCount val="9"/>
                <c:pt idx="0">
                  <c:v>1.4814814814814815E-2</c:v>
                </c:pt>
                <c:pt idx="1">
                  <c:v>4.807692307692308E-3</c:v>
                </c:pt>
                <c:pt idx="2">
                  <c:v>0</c:v>
                </c:pt>
                <c:pt idx="3">
                  <c:v>4.9180327868852455E-3</c:v>
                </c:pt>
                <c:pt idx="4">
                  <c:v>1.1538461538461537E-2</c:v>
                </c:pt>
                <c:pt idx="5">
                  <c:v>7.6923076923076927E-2</c:v>
                </c:pt>
                <c:pt idx="6">
                  <c:v>0</c:v>
                </c:pt>
                <c:pt idx="7">
                  <c:v>5.4545454545454543E-2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3-482F-ACB8-D1BA8D279F41}"/>
            </c:ext>
          </c:extLst>
        </c:ser>
        <c:ser>
          <c:idx val="4"/>
          <c:order val="4"/>
          <c:tx>
            <c:strRef>
              <c:f>'[1]Range T per ind branch'!$F$42</c:f>
              <c:strCache>
                <c:ptCount val="1"/>
                <c:pt idx="0">
                  <c:v>60 to 100 ºC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branch'!$F$43:$F$51</c:f>
              <c:numCache>
                <c:formatCode>0%</c:formatCode>
                <c:ptCount val="9"/>
                <c:pt idx="0">
                  <c:v>1.5740740740740739E-2</c:v>
                </c:pt>
                <c:pt idx="1">
                  <c:v>9.1346153846153855E-2</c:v>
                </c:pt>
                <c:pt idx="2">
                  <c:v>1.5625E-2</c:v>
                </c:pt>
                <c:pt idx="3">
                  <c:v>0.21967213114754097</c:v>
                </c:pt>
                <c:pt idx="4">
                  <c:v>0.34230769230769231</c:v>
                </c:pt>
                <c:pt idx="5">
                  <c:v>0.18076923076923079</c:v>
                </c:pt>
                <c:pt idx="6">
                  <c:v>0.7</c:v>
                </c:pt>
                <c:pt idx="7">
                  <c:v>0.19090909090909092</c:v>
                </c:pt>
                <c:pt idx="8">
                  <c:v>0.42666666666666664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3-482F-ACB8-D1BA8D279F41}"/>
            </c:ext>
          </c:extLst>
        </c:ser>
        <c:ser>
          <c:idx val="5"/>
          <c:order val="5"/>
          <c:tx>
            <c:strRef>
              <c:f>'[1]Range T per ind branch'!$G$42</c:f>
              <c:strCache>
                <c:ptCount val="1"/>
                <c:pt idx="0">
                  <c:v>100 to 150 ºC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branch'!$G$43:$G$51</c:f>
              <c:numCache>
                <c:formatCode>0%</c:formatCode>
                <c:ptCount val="9"/>
                <c:pt idx="0">
                  <c:v>4.6296296296296294E-2</c:v>
                </c:pt>
                <c:pt idx="1">
                  <c:v>7.6923076923076927E-2</c:v>
                </c:pt>
                <c:pt idx="2">
                  <c:v>0.125</c:v>
                </c:pt>
                <c:pt idx="3">
                  <c:v>0.11967213114754098</c:v>
                </c:pt>
                <c:pt idx="4">
                  <c:v>0.37884615384615383</c:v>
                </c:pt>
                <c:pt idx="5">
                  <c:v>6.5384615384615388E-2</c:v>
                </c:pt>
                <c:pt idx="6">
                  <c:v>7.1428571428571425E-2</c:v>
                </c:pt>
                <c:pt idx="7">
                  <c:v>4.5454545454545456E-2</c:v>
                </c:pt>
                <c:pt idx="8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3-482F-ACB8-D1BA8D279F41}"/>
            </c:ext>
          </c:extLst>
        </c:ser>
        <c:ser>
          <c:idx val="6"/>
          <c:order val="6"/>
          <c:tx>
            <c:strRef>
              <c:f>'[1]Range T per ind branch'!$H$42</c:f>
              <c:strCache>
                <c:ptCount val="1"/>
                <c:pt idx="0">
                  <c:v>150 to 200 ºC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A3-482F-ACB8-D1BA8D279F4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A3-482F-ACB8-D1BA8D279F4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A3-482F-ACB8-D1BA8D279F4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A3-482F-ACB8-D1BA8D279F4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A3-482F-ACB8-D1BA8D279F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branch'!$H$43:$H$51</c:f>
              <c:numCache>
                <c:formatCode>0%</c:formatCode>
                <c:ptCount val="9"/>
                <c:pt idx="0">
                  <c:v>1.4814814814814815E-2</c:v>
                </c:pt>
                <c:pt idx="1">
                  <c:v>4.807692307692308E-2</c:v>
                </c:pt>
                <c:pt idx="2">
                  <c:v>0</c:v>
                </c:pt>
                <c:pt idx="3">
                  <c:v>0.39344262295081966</c:v>
                </c:pt>
                <c:pt idx="4">
                  <c:v>3.8461538461538464E-2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A3-482F-ACB8-D1BA8D279F41}"/>
            </c:ext>
          </c:extLst>
        </c:ser>
        <c:ser>
          <c:idx val="7"/>
          <c:order val="7"/>
          <c:tx>
            <c:strRef>
              <c:f>'[1]Range T per ind branch'!$I$42</c:f>
              <c:strCache>
                <c:ptCount val="1"/>
                <c:pt idx="0">
                  <c:v>200 to 500 ºC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branch'!$I$43:$I$51</c:f>
              <c:numCache>
                <c:formatCode>0%</c:formatCode>
                <c:ptCount val="9"/>
                <c:pt idx="0">
                  <c:v>2.7777777777777776E-2</c:v>
                </c:pt>
                <c:pt idx="1">
                  <c:v>0.26442307692307693</c:v>
                </c:pt>
                <c:pt idx="2">
                  <c:v>4.6875E-2</c:v>
                </c:pt>
                <c:pt idx="3">
                  <c:v>9.8360655737704916E-2</c:v>
                </c:pt>
                <c:pt idx="4">
                  <c:v>3.2692307692307694E-2</c:v>
                </c:pt>
                <c:pt idx="5">
                  <c:v>2.3076923076923075E-2</c:v>
                </c:pt>
                <c:pt idx="6">
                  <c:v>0.10714285714285714</c:v>
                </c:pt>
                <c:pt idx="7">
                  <c:v>0.1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A3-482F-ACB8-D1BA8D279F41}"/>
            </c:ext>
          </c:extLst>
        </c:ser>
        <c:ser>
          <c:idx val="8"/>
          <c:order val="8"/>
          <c:tx>
            <c:strRef>
              <c:f>'[1]Range T per ind branch'!$J$42</c:f>
              <c:strCache>
                <c:ptCount val="1"/>
                <c:pt idx="0">
                  <c:v>&gt; 500 ºC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'[1]Range T per ind branch'!$A$43:$A$51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branch'!$J$43:$J$51</c:f>
              <c:numCache>
                <c:formatCode>0%</c:formatCode>
                <c:ptCount val="9"/>
                <c:pt idx="0">
                  <c:v>0.81944444444444442</c:v>
                </c:pt>
                <c:pt idx="1">
                  <c:v>0.45673076923076922</c:v>
                </c:pt>
                <c:pt idx="2">
                  <c:v>0.765625</c:v>
                </c:pt>
                <c:pt idx="3">
                  <c:v>1.6393442622950821E-2</c:v>
                </c:pt>
                <c:pt idx="4">
                  <c:v>2.3076923076923075E-2</c:v>
                </c:pt>
                <c:pt idx="5">
                  <c:v>0.13461538461538464</c:v>
                </c:pt>
                <c:pt idx="6">
                  <c:v>0</c:v>
                </c:pt>
                <c:pt idx="7">
                  <c:v>6.3636363636363644E-2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A3-482F-ACB8-D1BA8D27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773664"/>
        <c:axId val="285774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'[1]Range T per ind branch'!$B$30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'[1]Range T per ind branch'!$A$43:$A$51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Mineral products</c:v>
                      </c:pt>
                      <c:pt idx="3">
                        <c:v>Paper and Paper products</c:v>
                      </c:pt>
                      <c:pt idx="4">
                        <c:v>Food, Beverages and Tobacco</c:v>
                      </c:pt>
                      <c:pt idx="5">
                        <c:v>Machinery</c:v>
                      </c:pt>
                      <c:pt idx="6">
                        <c:v>Wood and Wood products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'[1]Range T per ind branch'!$B$43:$B$51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DA3-482F-ACB8-D1BA8D279F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branch'!$C$30</c15:sqref>
                        </c15:formulaRef>
                      </c:ext>
                    </c:extLst>
                    <c:strCache>
                      <c:ptCount val="1"/>
                      <c:pt idx="0">
                        <c:v>(verif)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branch'!$A$43:$A$51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Mineral products</c:v>
                      </c:pt>
                      <c:pt idx="3">
                        <c:v>Paper and Paper products</c:v>
                      </c:pt>
                      <c:pt idx="4">
                        <c:v>Food, Beverages and Tobacco</c:v>
                      </c:pt>
                      <c:pt idx="5">
                        <c:v>Machinery</c:v>
                      </c:pt>
                      <c:pt idx="6">
                        <c:v>Wood and Wood products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branch'!$C$43:$C$51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0.99999999999999989</c:v>
                      </c:pt>
                      <c:pt idx="5">
                        <c:v>1.0000000000000002</c:v>
                      </c:pt>
                      <c:pt idx="6">
                        <c:v>0.99999999999999989</c:v>
                      </c:pt>
                      <c:pt idx="7">
                        <c:v>0.99999999999999978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DA3-482F-ACB8-D1BA8D279F41}"/>
                  </c:ext>
                </c:extLst>
              </c15:ser>
            </c15:filteredBarSeries>
          </c:ext>
        </c:extLst>
      </c:barChart>
      <c:catAx>
        <c:axId val="285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4056"/>
        <c:crosses val="autoZero"/>
        <c:auto val="1"/>
        <c:lblAlgn val="ctr"/>
        <c:lblOffset val="100"/>
        <c:noMultiLvlLbl val="0"/>
      </c:catAx>
      <c:valAx>
        <c:axId val="285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50"/>
                  <a:t>Percentage of heat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357251846146122"/>
          <c:y val="3.9682422374937402E-2"/>
          <c:w val="0.11825912458801556"/>
          <c:h val="0.91338867133158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'[1]Range T per ind branch'!$D$81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branch'!$D$82:$D$90</c:f>
              <c:numCache>
                <c:formatCode>0.00</c:formatCode>
                <c:ptCount val="9"/>
                <c:pt idx="0">
                  <c:v>1931.9666666666667</c:v>
                </c:pt>
                <c:pt idx="1">
                  <c:v>1728.6923076923078</c:v>
                </c:pt>
                <c:pt idx="2">
                  <c:v>182.859375</c:v>
                </c:pt>
                <c:pt idx="3">
                  <c:v>650.65573770491801</c:v>
                </c:pt>
                <c:pt idx="4">
                  <c:v>859.67307692307691</c:v>
                </c:pt>
                <c:pt idx="5">
                  <c:v>223.26923076923077</c:v>
                </c:pt>
                <c:pt idx="6">
                  <c:v>206.42857142857142</c:v>
                </c:pt>
                <c:pt idx="7">
                  <c:v>264.5454545454545</c:v>
                </c:pt>
                <c:pt idx="8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C-4C5F-B1A8-E26199065798}"/>
            </c:ext>
          </c:extLst>
        </c:ser>
        <c:ser>
          <c:idx val="3"/>
          <c:order val="3"/>
          <c:tx>
            <c:strRef>
              <c:f>'[1]Range T per ind branch'!$E$81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branch'!$E$82:$E$90</c:f>
              <c:numCache>
                <c:formatCode>0.00</c:formatCode>
                <c:ptCount val="9"/>
                <c:pt idx="0">
                  <c:v>468.35555555555555</c:v>
                </c:pt>
                <c:pt idx="1">
                  <c:v>144.05769230769232</c:v>
                </c:pt>
                <c:pt idx="2">
                  <c:v>0</c:v>
                </c:pt>
                <c:pt idx="3">
                  <c:v>21.688524590163933</c:v>
                </c:pt>
                <c:pt idx="4">
                  <c:v>57.311538461538454</c:v>
                </c:pt>
                <c:pt idx="5">
                  <c:v>33.07692307692308</c:v>
                </c:pt>
                <c:pt idx="6">
                  <c:v>0</c:v>
                </c:pt>
                <c:pt idx="7">
                  <c:v>26.454545454545453</c:v>
                </c:pt>
                <c:pt idx="8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C-4C5F-B1A8-E26199065798}"/>
            </c:ext>
          </c:extLst>
        </c:ser>
        <c:ser>
          <c:idx val="4"/>
          <c:order val="4"/>
          <c:tx>
            <c:strRef>
              <c:f>'[1]Range T per ind branch'!$F$81</c:f>
              <c:strCache>
                <c:ptCount val="1"/>
                <c:pt idx="0">
                  <c:v>60 to 100 ºC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branch'!$F$82:$F$90</c:f>
              <c:numCache>
                <c:formatCode>0.00</c:formatCode>
                <c:ptCount val="9"/>
                <c:pt idx="0">
                  <c:v>497.62777777777774</c:v>
                </c:pt>
                <c:pt idx="1">
                  <c:v>2737.0961538461543</c:v>
                </c:pt>
                <c:pt idx="2">
                  <c:v>60.953125</c:v>
                </c:pt>
                <c:pt idx="3">
                  <c:v>968.75409836065569</c:v>
                </c:pt>
                <c:pt idx="4">
                  <c:v>1700.2423076923078</c:v>
                </c:pt>
                <c:pt idx="5">
                  <c:v>77.730769230769241</c:v>
                </c:pt>
                <c:pt idx="6">
                  <c:v>1190</c:v>
                </c:pt>
                <c:pt idx="7">
                  <c:v>92.590909090909093</c:v>
                </c:pt>
                <c:pt idx="8">
                  <c:v>52.48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C-4C5F-B1A8-E26199065798}"/>
            </c:ext>
          </c:extLst>
        </c:ser>
        <c:ser>
          <c:idx val="5"/>
          <c:order val="5"/>
          <c:tx>
            <c:strRef>
              <c:f>'[1]Range T per ind branch'!$G$81</c:f>
              <c:strCache>
                <c:ptCount val="1"/>
                <c:pt idx="0">
                  <c:v>100 to 150 ºC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branch'!$G$82:$G$90</c:f>
              <c:numCache>
                <c:formatCode>0.00</c:formatCode>
                <c:ptCount val="9"/>
                <c:pt idx="0">
                  <c:v>1463.6111111111111</c:v>
                </c:pt>
                <c:pt idx="1">
                  <c:v>2304.9230769230771</c:v>
                </c:pt>
                <c:pt idx="2">
                  <c:v>487.625</c:v>
                </c:pt>
                <c:pt idx="3">
                  <c:v>527.75409836065569</c:v>
                </c:pt>
                <c:pt idx="4">
                  <c:v>1881.728846153846</c:v>
                </c:pt>
                <c:pt idx="5">
                  <c:v>28.115384615384617</c:v>
                </c:pt>
                <c:pt idx="6">
                  <c:v>121.42857142857142</c:v>
                </c:pt>
                <c:pt idx="7">
                  <c:v>22.045454545454547</c:v>
                </c:pt>
                <c:pt idx="8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C-4C5F-B1A8-E26199065798}"/>
            </c:ext>
          </c:extLst>
        </c:ser>
        <c:ser>
          <c:idx val="6"/>
          <c:order val="6"/>
          <c:tx>
            <c:strRef>
              <c:f>'[1]Range T per ind branch'!$H$81</c:f>
              <c:strCache>
                <c:ptCount val="1"/>
                <c:pt idx="0">
                  <c:v>150 to 200 ºC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branch'!$H$82:$H$90</c:f>
              <c:numCache>
                <c:formatCode>0.00</c:formatCode>
                <c:ptCount val="9"/>
                <c:pt idx="0">
                  <c:v>468.35555555555555</c:v>
                </c:pt>
                <c:pt idx="1">
                  <c:v>1440.5769230769231</c:v>
                </c:pt>
                <c:pt idx="2">
                  <c:v>0</c:v>
                </c:pt>
                <c:pt idx="3">
                  <c:v>1735.0819672131147</c:v>
                </c:pt>
                <c:pt idx="4">
                  <c:v>191.03846153846155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C-4C5F-B1A8-E26199065798}"/>
            </c:ext>
          </c:extLst>
        </c:ser>
        <c:ser>
          <c:idx val="7"/>
          <c:order val="7"/>
          <c:tx>
            <c:strRef>
              <c:f>'[1]Range T per ind branch'!$I$81</c:f>
              <c:strCache>
                <c:ptCount val="1"/>
                <c:pt idx="0">
                  <c:v>200 to 500 ºC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branch'!$I$82:$I$90</c:f>
              <c:numCache>
                <c:formatCode>0.00</c:formatCode>
                <c:ptCount val="9"/>
                <c:pt idx="0">
                  <c:v>878.16666666666663</c:v>
                </c:pt>
                <c:pt idx="1">
                  <c:v>7923.1730769230771</c:v>
                </c:pt>
                <c:pt idx="2">
                  <c:v>182.859375</c:v>
                </c:pt>
                <c:pt idx="3">
                  <c:v>433.77049180327867</c:v>
                </c:pt>
                <c:pt idx="4">
                  <c:v>162.38269230769231</c:v>
                </c:pt>
                <c:pt idx="5">
                  <c:v>9.9230769230769216</c:v>
                </c:pt>
                <c:pt idx="6">
                  <c:v>182.14285714285714</c:v>
                </c:pt>
                <c:pt idx="7">
                  <c:v>48.5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C-4C5F-B1A8-E26199065798}"/>
            </c:ext>
          </c:extLst>
        </c:ser>
        <c:ser>
          <c:idx val="8"/>
          <c:order val="8"/>
          <c:tx>
            <c:strRef>
              <c:f>'[1]Range T per ind branch'!$J$81</c:f>
              <c:strCache>
                <c:ptCount val="1"/>
                <c:pt idx="0">
                  <c:v>&gt; 500 ºC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'[1]Range T per ind branch'!$A$82:$A$90</c:f>
              <c:strCache>
                <c:ptCount val="9"/>
                <c:pt idx="0">
                  <c:v>Iron, Steel, Non-Ferrous</c:v>
                </c:pt>
                <c:pt idx="1">
                  <c:v>Chemical</c:v>
                </c:pt>
                <c:pt idx="2">
                  <c:v>Mineral products</c:v>
                </c:pt>
                <c:pt idx="3">
                  <c:v>Paper and Paper products</c:v>
                </c:pt>
                <c:pt idx="4">
                  <c:v>Food, Beverages and Tobacco</c:v>
                </c:pt>
                <c:pt idx="5">
                  <c:v>Machinery</c:v>
                </c:pt>
                <c:pt idx="6">
                  <c:v>Wood and Wood products</c:v>
                </c:pt>
                <c:pt idx="7">
                  <c:v>Transport Equipment</c:v>
                </c:pt>
                <c:pt idx="8">
                  <c:v>Textile and Leather</c:v>
                </c:pt>
              </c:strCache>
            </c:strRef>
          </c:cat>
          <c:val>
            <c:numRef>
              <c:f>'[1]Range T per ind branch'!$J$82:$J$90</c:f>
              <c:numCache>
                <c:formatCode>0.00</c:formatCode>
                <c:ptCount val="9"/>
                <c:pt idx="0">
                  <c:v>25905.916666666664</c:v>
                </c:pt>
                <c:pt idx="1">
                  <c:v>13685.48076923077</c:v>
                </c:pt>
                <c:pt idx="2">
                  <c:v>2986.703125</c:v>
                </c:pt>
                <c:pt idx="3">
                  <c:v>72.295081967213122</c:v>
                </c:pt>
                <c:pt idx="4">
                  <c:v>114.62307692307691</c:v>
                </c:pt>
                <c:pt idx="5">
                  <c:v>57.884615384615394</c:v>
                </c:pt>
                <c:pt idx="6">
                  <c:v>0</c:v>
                </c:pt>
                <c:pt idx="7">
                  <c:v>30.863636363636367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C-4C5F-B1A8-E2619906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774840"/>
        <c:axId val="285775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'[1]Range T per ind branch'!$B$81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'[1]Range T per ind branch'!$A$82:$A$90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Mineral products</c:v>
                      </c:pt>
                      <c:pt idx="3">
                        <c:v>Paper and Paper products</c:v>
                      </c:pt>
                      <c:pt idx="4">
                        <c:v>Food, Beverages and Tobacco</c:v>
                      </c:pt>
                      <c:pt idx="5">
                        <c:v>Machinery</c:v>
                      </c:pt>
                      <c:pt idx="6">
                        <c:v>Wood and Wood products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'[1]Range T per ind branch'!$B$82:$B$90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31614</c:v>
                      </c:pt>
                      <c:pt idx="1">
                        <c:v>29964</c:v>
                      </c:pt>
                      <c:pt idx="2">
                        <c:v>3901</c:v>
                      </c:pt>
                      <c:pt idx="3">
                        <c:v>4410</c:v>
                      </c:pt>
                      <c:pt idx="4">
                        <c:v>4967</c:v>
                      </c:pt>
                      <c:pt idx="5">
                        <c:v>430</c:v>
                      </c:pt>
                      <c:pt idx="6">
                        <c:v>1700</c:v>
                      </c:pt>
                      <c:pt idx="7">
                        <c:v>485</c:v>
                      </c:pt>
                      <c:pt idx="8">
                        <c:v>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C2C-4C5F-B1A8-E261990657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branch'!$C$81</c15:sqref>
                        </c15:formulaRef>
                      </c:ext>
                    </c:extLst>
                    <c:strCache>
                      <c:ptCount val="1"/>
                      <c:pt idx="0">
                        <c:v>(verif)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branch'!$A$82:$A$90</c15:sqref>
                        </c15:formulaRef>
                      </c:ext>
                    </c:extLst>
                    <c:strCache>
                      <c:ptCount val="9"/>
                      <c:pt idx="0">
                        <c:v>Iron, Steel, Non-Ferrous</c:v>
                      </c:pt>
                      <c:pt idx="1">
                        <c:v>Chemical</c:v>
                      </c:pt>
                      <c:pt idx="2">
                        <c:v>Mineral products</c:v>
                      </c:pt>
                      <c:pt idx="3">
                        <c:v>Paper and Paper products</c:v>
                      </c:pt>
                      <c:pt idx="4">
                        <c:v>Food, Beverages and Tobacco</c:v>
                      </c:pt>
                      <c:pt idx="5">
                        <c:v>Machinery</c:v>
                      </c:pt>
                      <c:pt idx="6">
                        <c:v>Wood and Wood products</c:v>
                      </c:pt>
                      <c:pt idx="7">
                        <c:v>Transport Equipment</c:v>
                      </c:pt>
                      <c:pt idx="8">
                        <c:v>Textile and Leather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branch'!$C$82:$C$90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31614</c:v>
                      </c:pt>
                      <c:pt idx="1">
                        <c:v>29964</c:v>
                      </c:pt>
                      <c:pt idx="2">
                        <c:v>3901</c:v>
                      </c:pt>
                      <c:pt idx="3">
                        <c:v>4410</c:v>
                      </c:pt>
                      <c:pt idx="4">
                        <c:v>4967.0000000000009</c:v>
                      </c:pt>
                      <c:pt idx="5">
                        <c:v>430.00000000000006</c:v>
                      </c:pt>
                      <c:pt idx="6">
                        <c:v>1699.9999999999998</c:v>
                      </c:pt>
                      <c:pt idx="7">
                        <c:v>484.99999999999994</c:v>
                      </c:pt>
                      <c:pt idx="8">
                        <c:v>122.99999999999999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2C-4C5F-B1A8-E26199065798}"/>
                  </c:ext>
                </c:extLst>
              </c15:ser>
            </c15:filteredBarSeries>
          </c:ext>
        </c:extLst>
      </c:barChart>
      <c:catAx>
        <c:axId val="28577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5624"/>
        <c:crosses val="autoZero"/>
        <c:auto val="1"/>
        <c:lblAlgn val="ctr"/>
        <c:lblOffset val="100"/>
        <c:noMultiLvlLbl val="0"/>
      </c:catAx>
      <c:valAx>
        <c:axId val="285775624"/>
        <c:scaling>
          <c:orientation val="minMax"/>
          <c:max val="3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Estimated heat demand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'[1]Range T per ind branch'!$F$81</c:f>
              <c:strCache>
                <c:ptCount val="1"/>
                <c:pt idx="0">
                  <c:v>60 to 100 ºC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'[2]Range T per ind branch'!$A$82:$A$90</c15:sqref>
                  </c15:fullRef>
                </c:ext>
              </c:extLst>
              <c:f>('[0]Range T per ind branch'!$A$82:$A$83,'[0]Range T per ind branch'!$A$85:$A$86)</c:f>
              <c:strCache>
                <c:ptCount val="4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'[2]Range T per ind branch'!$F$82:$F$90</c15:sqref>
                  </c15:fullRef>
                </c:ext>
              </c:extLst>
              <c:f>('[0]Range T per ind branch'!$F$82:$F$83,'[0]Range T per ind branch'!$F$85:$F$86)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FD8-4CBD-BFC0-EEFD5D761BDF}"/>
            </c:ext>
          </c:extLst>
        </c:ser>
        <c:ser>
          <c:idx val="5"/>
          <c:order val="5"/>
          <c:tx>
            <c:strRef>
              <c:f>'[1]Range T per ind branch'!$G$81</c:f>
              <c:strCache>
                <c:ptCount val="1"/>
                <c:pt idx="0">
                  <c:v>100 to 150 ºC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'[2]Range T per ind branch'!$A$82:$A$90</c15:sqref>
                  </c15:fullRef>
                </c:ext>
              </c:extLst>
              <c:f>('[0]Range T per ind branch'!$A$82:$A$83,'[0]Range T per ind branch'!$A$85:$A$86)</c:f>
              <c:strCache>
                <c:ptCount val="4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'[2]Range T per ind branch'!$G$82:$G$90</c15:sqref>
                  </c15:fullRef>
                </c:ext>
              </c:extLst>
              <c:f>('[0]Range T per ind branch'!$G$82:$G$83,'[0]Range T per ind branch'!$G$85:$G$86)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FD8-4CBD-BFC0-EEFD5D761BDF}"/>
            </c:ext>
          </c:extLst>
        </c:ser>
        <c:ser>
          <c:idx val="6"/>
          <c:order val="6"/>
          <c:tx>
            <c:strRef>
              <c:f>'[1]Range T per ind branch'!$H$81</c:f>
              <c:strCache>
                <c:ptCount val="1"/>
                <c:pt idx="0">
                  <c:v>150 to 200 ºC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'[2]Range T per ind branch'!$A$82:$A$90</c15:sqref>
                  </c15:fullRef>
                </c:ext>
              </c:extLst>
              <c:f>('[0]Range T per ind branch'!$A$82:$A$83,'[0]Range T per ind branch'!$A$85:$A$86)</c:f>
              <c:strCache>
                <c:ptCount val="4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'[2]Range T per ind branch'!$H$82:$H$90</c15:sqref>
                  </c15:fullRef>
                </c:ext>
              </c:extLst>
              <c:f>('[0]Range T per ind branch'!$H$82:$H$83,'[0]Range T per ind branch'!$H$85:$H$86)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FD8-4CBD-BFC0-EEFD5D76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303624"/>
        <c:axId val="287304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'[1]Range T per ind branch'!$B$81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'[2]Range T per ind branch'!$B$82:$B$90</c15:sqref>
                        </c15:fullRef>
                        <c15:formulaRef>
                          <c15:sqref>('[0]Range T per ind branch'!$B$82:$B$83,'[0]Range T per ind branch'!$B$85:$B$86)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D8-4CBD-BFC0-EEFD5D761BD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branch'!$C$81</c15:sqref>
                        </c15:formulaRef>
                      </c:ext>
                    </c:extLst>
                    <c:strCache>
                      <c:ptCount val="1"/>
                      <c:pt idx="0">
                        <c:v>(verif)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branch'!$C$82:$C$90</c15:sqref>
                        </c15:fullRef>
                        <c15:formulaRef>
                          <c15:sqref>('[0]Range T per ind branch'!$C$82:$C$83,'[0]Range T per ind branch'!$C$85:$C$86)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D8-4CBD-BFC0-EEFD5D761BD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branch'!$D$81</c15:sqref>
                        </c15:formulaRef>
                      </c:ext>
                    </c:extLst>
                    <c:strCache>
                      <c:ptCount val="1"/>
                      <c:pt idx="0">
                        <c:v>Space heating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branch'!$D$82:$D$90</c15:sqref>
                        </c15:fullRef>
                        <c15:formulaRef>
                          <c15:sqref>('[0]Range T per ind branch'!$D$82:$D$83,'[0]Range T per ind branch'!$D$85:$D$86)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D8-4CBD-BFC0-EEFD5D761BD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branch'!$E$81</c15:sqref>
                        </c15:formulaRef>
                      </c:ext>
                    </c:extLst>
                    <c:strCache>
                      <c:ptCount val="1"/>
                      <c:pt idx="0">
                        <c:v>Hot water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branch'!$E$82:$E$90</c15:sqref>
                        </c15:fullRef>
                        <c15:formulaRef>
                          <c15:sqref>('[0]Range T per ind branch'!$E$82:$E$83,'[0]Range T per ind branch'!$E$85:$E$86)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D8-4CBD-BFC0-EEFD5D761BD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branch'!$I$81</c15:sqref>
                        </c15:formulaRef>
                      </c:ext>
                    </c:extLst>
                    <c:strCache>
                      <c:ptCount val="1"/>
                      <c:pt idx="0">
                        <c:v>200 to 500 ºC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branch'!$I$82:$I$90</c15:sqref>
                        </c15:fullRef>
                        <c15:formulaRef>
                          <c15:sqref>('[0]Range T per ind branch'!$I$82:$I$83,'[0]Range T per ind branch'!$I$85:$I$86)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D8-4CBD-BFC0-EEFD5D761BD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'[1]Range T per ind branch'!$J$81</c15:sqref>
                        </c15:formulaRef>
                      </c:ext>
                    </c:extLst>
                    <c:strCache>
                      <c:ptCount val="1"/>
                      <c:pt idx="0">
                        <c:v>&gt; 500 ºC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branch'!$A$82:$A$90</c15:sqref>
                        </c15:fullRef>
                        <c15:formulaRef>
                          <c15:sqref>('[0]Range T per ind branch'!$A$82:$A$83,'[0]Range T per ind branch'!$A$85:$A$86)</c15:sqref>
                        </c15:formulaRef>
                      </c:ext>
                    </c:extLst>
                    <c:strCache>
                      <c:ptCount val="4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'[2]Range T per ind branch'!$J$82:$J$90</c15:sqref>
                        </c15:fullRef>
                        <c15:formulaRef>
                          <c15:sqref>('[0]Range T per ind branch'!$J$82:$J$83,'[0]Range T per ind branch'!$J$85:$J$86)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D8-4CBD-BFC0-EEFD5D761BDF}"/>
                  </c:ext>
                </c:extLst>
              </c15:ser>
            </c15:filteredBarSeries>
          </c:ext>
        </c:extLst>
      </c:barChart>
      <c:catAx>
        <c:axId val="28730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4016"/>
        <c:crosses val="autoZero"/>
        <c:auto val="1"/>
        <c:lblAlgn val="ctr"/>
        <c:lblOffset val="100"/>
        <c:noMultiLvlLbl val="0"/>
      </c:catAx>
      <c:valAx>
        <c:axId val="287304016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Estimated heat demand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108682</xdr:colOff>
      <xdr:row>2</xdr:row>
      <xdr:rowOff>0</xdr:rowOff>
    </xdr:from>
    <xdr:to>
      <xdr:col>26</xdr:col>
      <xdr:colOff>111125</xdr:colOff>
      <xdr:row>26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A6F54ED-5D3C-4813-BEC4-834782BD7F5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74852" y="409575"/>
          <a:ext cx="7319548" cy="4457700"/>
        </a:xfrm>
        <a:prstGeom prst="rect">
          <a:avLst/>
        </a:prstGeom>
      </xdr:spPr>
    </xdr:pic>
    <xdr:clientData/>
  </xdr:twoCellAnchor>
  <xdr:twoCellAnchor>
    <xdr:from>
      <xdr:col>14</xdr:col>
      <xdr:colOff>414335</xdr:colOff>
      <xdr:row>27</xdr:row>
      <xdr:rowOff>190499</xdr:rowOff>
    </xdr:from>
    <xdr:to>
      <xdr:col>32</xdr:col>
      <xdr:colOff>257174</xdr:colOff>
      <xdr:row>52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9B44B-D107-4FBA-AD88-DCD52AE87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390525</xdr:colOff>
      <xdr:row>52</xdr:row>
      <xdr:rowOff>38100</xdr:rowOff>
    </xdr:from>
    <xdr:to>
      <xdr:col>17</xdr:col>
      <xdr:colOff>242889</xdr:colOff>
      <xdr:row>76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2C774-A57B-48F1-9442-83DD30B7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78</xdr:row>
      <xdr:rowOff>123824</xdr:rowOff>
    </xdr:from>
    <xdr:to>
      <xdr:col>23</xdr:col>
      <xdr:colOff>361950</xdr:colOff>
      <xdr:row>94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BCE72-82BB-44F2-9D35-9DB06B41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99</xdr:row>
      <xdr:rowOff>9525</xdr:rowOff>
    </xdr:from>
    <xdr:to>
      <xdr:col>14</xdr:col>
      <xdr:colOff>323850</xdr:colOff>
      <xdr:row>113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C2CA0-6E95-4E0B-B453-F1FB9682B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ntef.sharepoint.com/teams/work-22797/Delte%20dokumenter/WP4/Thermal%20resources%20in%20GENeSYS-MOD/Literature%20review_steam_pressure_and_T.xlsx" TargetMode="External"/><Relationship Id="rId1" Type="http://schemas.openxmlformats.org/officeDocument/2006/relationships/externalLinkPath" Target="https://sintef.sharepoint.com/teams/work-22797/Delte%20dokumenter/WP4/Thermal%20resources%20in%20GENeSYS-MOD/Literature%20review_steam_pressure_and_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ge T and P"/>
      <sheetName val="Wasted steam Norway 2008"/>
      <sheetName val="Range T in general"/>
      <sheetName val="Range T per ind branch"/>
    </sheetNames>
    <sheetDataSet>
      <sheetData sheetId="0"/>
      <sheetData sheetId="1"/>
      <sheetData sheetId="2"/>
      <sheetData sheetId="3">
        <row r="30">
          <cell r="B30" t="str">
            <v>Total</v>
          </cell>
          <cell r="C30" t="str">
            <v>(verif)</v>
          </cell>
          <cell r="D30" t="str">
            <v>Space heating</v>
          </cell>
          <cell r="E30" t="str">
            <v>Hot water</v>
          </cell>
          <cell r="F30" t="str">
            <v>&lt;60C</v>
          </cell>
          <cell r="G30" t="str">
            <v>60 to 80C</v>
          </cell>
          <cell r="H30" t="str">
            <v>80 to 100C</v>
          </cell>
          <cell r="I30" t="str">
            <v>100 to 150 C</v>
          </cell>
          <cell r="J30" t="str">
            <v>150 to 200 C</v>
          </cell>
          <cell r="K30" t="str">
            <v>200 to 500 C</v>
          </cell>
          <cell r="L30" t="str">
            <v>500 to 1000 C</v>
          </cell>
          <cell r="M30" t="str">
            <v>1000 to 1500 C</v>
          </cell>
          <cell r="N30" t="str">
            <v>&gt;1500 C</v>
          </cell>
        </row>
        <row r="31">
          <cell r="A31" t="str">
            <v>Iron, Steel, Non-Ferrous</v>
          </cell>
          <cell r="C31">
            <v>1</v>
          </cell>
          <cell r="D31">
            <v>6.1111111111111109E-2</v>
          </cell>
          <cell r="E31">
            <v>1.4814814814814815E-2</v>
          </cell>
          <cell r="F31">
            <v>0</v>
          </cell>
          <cell r="G31">
            <v>9.2592592592592587E-3</v>
          </cell>
          <cell r="H31">
            <v>6.4814814814814813E-3</v>
          </cell>
          <cell r="I31">
            <v>4.6296296296296294E-2</v>
          </cell>
          <cell r="J31">
            <v>1.4814814814814815E-2</v>
          </cell>
          <cell r="K31">
            <v>2.7777777777777776E-2</v>
          </cell>
          <cell r="L31">
            <v>0.22685185185185186</v>
          </cell>
          <cell r="M31">
            <v>0.55555555555555558</v>
          </cell>
          <cell r="N31">
            <v>3.7037037037037035E-2</v>
          </cell>
        </row>
        <row r="32">
          <cell r="A32" t="str">
            <v>Chemical</v>
          </cell>
          <cell r="C32">
            <v>1</v>
          </cell>
          <cell r="D32">
            <v>5.7692307692307696E-2</v>
          </cell>
          <cell r="E32">
            <v>4.807692307692308E-3</v>
          </cell>
          <cell r="F32">
            <v>3.8461538461538464E-2</v>
          </cell>
          <cell r="G32">
            <v>1.9230769230769232E-2</v>
          </cell>
          <cell r="H32">
            <v>3.3653846153846152E-2</v>
          </cell>
          <cell r="I32">
            <v>7.6923076923076927E-2</v>
          </cell>
          <cell r="J32">
            <v>4.807692307692308E-2</v>
          </cell>
          <cell r="K32">
            <v>0.26442307692307693</v>
          </cell>
          <cell r="L32">
            <v>0.37980769230769229</v>
          </cell>
          <cell r="M32">
            <v>5.7692307692307696E-2</v>
          </cell>
          <cell r="N32">
            <v>1.9230769230769232E-2</v>
          </cell>
        </row>
        <row r="33">
          <cell r="A33" t="str">
            <v>Non-Metallic</v>
          </cell>
          <cell r="C33">
            <v>1</v>
          </cell>
          <cell r="D33">
            <v>4.6875E-2</v>
          </cell>
          <cell r="E33">
            <v>0</v>
          </cell>
          <cell r="F33">
            <v>1.5625E-2</v>
          </cell>
          <cell r="G33">
            <v>0</v>
          </cell>
          <cell r="H33">
            <v>0</v>
          </cell>
          <cell r="I33">
            <v>0.125</v>
          </cell>
          <cell r="J33">
            <v>0</v>
          </cell>
          <cell r="K33">
            <v>4.6875E-2</v>
          </cell>
          <cell r="L33">
            <v>0.3125</v>
          </cell>
          <cell r="M33">
            <v>0.359375</v>
          </cell>
          <cell r="N33">
            <v>9.375E-2</v>
          </cell>
        </row>
        <row r="34">
          <cell r="A34" t="str">
            <v>Paper</v>
          </cell>
          <cell r="C34">
            <v>1</v>
          </cell>
          <cell r="D34">
            <v>0.14754098360655737</v>
          </cell>
          <cell r="E34">
            <v>4.9180327868852455E-3</v>
          </cell>
          <cell r="F34">
            <v>0</v>
          </cell>
          <cell r="G34">
            <v>6.5573770491803279E-3</v>
          </cell>
          <cell r="H34">
            <v>0.21311475409836064</v>
          </cell>
          <cell r="I34">
            <v>0.11967213114754098</v>
          </cell>
          <cell r="J34">
            <v>0.39344262295081966</v>
          </cell>
          <cell r="K34">
            <v>9.8360655737704916E-2</v>
          </cell>
          <cell r="L34">
            <v>1.6393442622950821E-2</v>
          </cell>
          <cell r="M34">
            <v>0</v>
          </cell>
          <cell r="N34">
            <v>0</v>
          </cell>
        </row>
        <row r="35">
          <cell r="A35" t="str">
            <v>Food and Tobacco</v>
          </cell>
          <cell r="C35">
            <v>0.99999999999999989</v>
          </cell>
          <cell r="D35">
            <v>0.17307692307692307</v>
          </cell>
          <cell r="E35">
            <v>1.1538461538461537E-2</v>
          </cell>
          <cell r="F35">
            <v>5.7692307692307696E-2</v>
          </cell>
          <cell r="G35">
            <v>0.11538461538461539</v>
          </cell>
          <cell r="H35">
            <v>0.16923076923076924</v>
          </cell>
          <cell r="I35">
            <v>0.37884615384615383</v>
          </cell>
          <cell r="J35">
            <v>3.8461538461538464E-2</v>
          </cell>
          <cell r="K35">
            <v>3.2692307692307694E-2</v>
          </cell>
          <cell r="L35">
            <v>2.3076923076923075E-2</v>
          </cell>
          <cell r="M35">
            <v>0</v>
          </cell>
          <cell r="N35">
            <v>0</v>
          </cell>
        </row>
        <row r="36">
          <cell r="A36" t="str">
            <v>Machinery</v>
          </cell>
          <cell r="C36">
            <v>1.0000000000000002</v>
          </cell>
          <cell r="D36">
            <v>0.51923076923076927</v>
          </cell>
          <cell r="E36">
            <v>7.6923076923076927E-2</v>
          </cell>
          <cell r="F36">
            <v>4.6153846153846149E-2</v>
          </cell>
          <cell r="G36">
            <v>0.11538461538461539</v>
          </cell>
          <cell r="H36">
            <v>1.9230769230769232E-2</v>
          </cell>
          <cell r="I36">
            <v>6.5384615384615388E-2</v>
          </cell>
          <cell r="J36">
            <v>0</v>
          </cell>
          <cell r="K36">
            <v>2.3076923076923075E-2</v>
          </cell>
          <cell r="L36">
            <v>7.6923076923076927E-2</v>
          </cell>
          <cell r="M36">
            <v>5.7692307692307696E-2</v>
          </cell>
          <cell r="N36">
            <v>0</v>
          </cell>
        </row>
        <row r="37">
          <cell r="A37" t="str">
            <v>Wood</v>
          </cell>
          <cell r="C37">
            <v>0.99999999999999989</v>
          </cell>
          <cell r="D37">
            <v>0.12142857142857143</v>
          </cell>
          <cell r="E37">
            <v>0</v>
          </cell>
          <cell r="F37">
            <v>0</v>
          </cell>
          <cell r="G37">
            <v>0.14285714285714285</v>
          </cell>
          <cell r="H37">
            <v>0.55714285714285716</v>
          </cell>
          <cell r="I37">
            <v>7.1428571428571425E-2</v>
          </cell>
          <cell r="J37">
            <v>0</v>
          </cell>
          <cell r="K37">
            <v>0.10714285714285714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Transport Equipment</v>
          </cell>
          <cell r="C38">
            <v>0.99999999999999978</v>
          </cell>
          <cell r="D38">
            <v>0.54545454545454541</v>
          </cell>
          <cell r="E38">
            <v>5.4545454545454543E-2</v>
          </cell>
          <cell r="F38">
            <v>2.7272727272727271E-2</v>
          </cell>
          <cell r="G38">
            <v>0.11818181818181818</v>
          </cell>
          <cell r="H38">
            <v>4.5454545454545456E-2</v>
          </cell>
          <cell r="I38">
            <v>4.5454545454545456E-2</v>
          </cell>
          <cell r="J38">
            <v>0</v>
          </cell>
          <cell r="K38">
            <v>0.1</v>
          </cell>
          <cell r="L38">
            <v>0</v>
          </cell>
          <cell r="M38">
            <v>1.8181818181818184E-2</v>
          </cell>
          <cell r="N38">
            <v>4.5454545454545456E-2</v>
          </cell>
        </row>
        <row r="39">
          <cell r="A39" t="str">
            <v>Textile and Leather</v>
          </cell>
          <cell r="C39">
            <v>1</v>
          </cell>
          <cell r="D39">
            <v>0.26666666666666666</v>
          </cell>
          <cell r="E39">
            <v>0.04</v>
          </cell>
          <cell r="F39">
            <v>0.13333333333333333</v>
          </cell>
          <cell r="G39">
            <v>0.13333333333333333</v>
          </cell>
          <cell r="H39">
            <v>0.16</v>
          </cell>
          <cell r="I39">
            <v>0.26666666666666666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2">
          <cell r="D42" t="str">
            <v>Space heating</v>
          </cell>
          <cell r="E42" t="str">
            <v>Hot water</v>
          </cell>
          <cell r="F42" t="str">
            <v>60 to 100 ºC</v>
          </cell>
          <cell r="G42" t="str">
            <v>100 to 150 ºC</v>
          </cell>
          <cell r="H42" t="str">
            <v>150 to 200 ºC</v>
          </cell>
          <cell r="I42" t="str">
            <v>200 to 500 ºC</v>
          </cell>
          <cell r="J42" t="str">
            <v>&gt; 500 ºC</v>
          </cell>
        </row>
        <row r="43">
          <cell r="A43" t="str">
            <v>Iron, Steel, Non-Ferrous</v>
          </cell>
          <cell r="C43">
            <v>1</v>
          </cell>
          <cell r="D43">
            <v>6.1111111111111109E-2</v>
          </cell>
          <cell r="E43">
            <v>1.4814814814814815E-2</v>
          </cell>
          <cell r="F43">
            <v>1.5740740740740739E-2</v>
          </cell>
          <cell r="G43">
            <v>4.6296296296296294E-2</v>
          </cell>
          <cell r="H43">
            <v>1.4814814814814815E-2</v>
          </cell>
          <cell r="I43">
            <v>2.7777777777777776E-2</v>
          </cell>
          <cell r="J43">
            <v>0.81944444444444442</v>
          </cell>
        </row>
        <row r="44">
          <cell r="A44" t="str">
            <v>Chemical</v>
          </cell>
          <cell r="C44">
            <v>1</v>
          </cell>
          <cell r="D44">
            <v>5.7692307692307696E-2</v>
          </cell>
          <cell r="E44">
            <v>4.807692307692308E-3</v>
          </cell>
          <cell r="F44">
            <v>9.1346153846153855E-2</v>
          </cell>
          <cell r="G44">
            <v>7.6923076923076927E-2</v>
          </cell>
          <cell r="H44">
            <v>4.807692307692308E-2</v>
          </cell>
          <cell r="I44">
            <v>0.26442307692307693</v>
          </cell>
          <cell r="J44">
            <v>0.45673076923076922</v>
          </cell>
        </row>
        <row r="45">
          <cell r="A45" t="str">
            <v>Mineral products</v>
          </cell>
          <cell r="C45">
            <v>1</v>
          </cell>
          <cell r="D45">
            <v>4.6875E-2</v>
          </cell>
          <cell r="E45">
            <v>0</v>
          </cell>
          <cell r="F45">
            <v>1.5625E-2</v>
          </cell>
          <cell r="G45">
            <v>0.125</v>
          </cell>
          <cell r="H45">
            <v>0</v>
          </cell>
          <cell r="I45">
            <v>4.6875E-2</v>
          </cell>
          <cell r="J45">
            <v>0.765625</v>
          </cell>
        </row>
        <row r="46">
          <cell r="A46" t="str">
            <v>Paper and Paper products</v>
          </cell>
          <cell r="C46">
            <v>1</v>
          </cell>
          <cell r="D46">
            <v>0.14754098360655737</v>
          </cell>
          <cell r="E46">
            <v>4.9180327868852455E-3</v>
          </cell>
          <cell r="F46">
            <v>0.21967213114754097</v>
          </cell>
          <cell r="G46">
            <v>0.11967213114754098</v>
          </cell>
          <cell r="H46">
            <v>0.39344262295081966</v>
          </cell>
          <cell r="I46">
            <v>9.8360655737704916E-2</v>
          </cell>
          <cell r="J46">
            <v>1.6393442622950821E-2</v>
          </cell>
        </row>
        <row r="47">
          <cell r="A47" t="str">
            <v>Food, Beverages and Tobacco</v>
          </cell>
          <cell r="C47">
            <v>0.99999999999999989</v>
          </cell>
          <cell r="D47">
            <v>0.17307692307692307</v>
          </cell>
          <cell r="E47">
            <v>1.1538461538461537E-2</v>
          </cell>
          <cell r="F47">
            <v>0.34230769230769231</v>
          </cell>
          <cell r="G47">
            <v>0.37884615384615383</v>
          </cell>
          <cell r="H47">
            <v>3.8461538461538464E-2</v>
          </cell>
          <cell r="I47">
            <v>3.2692307692307694E-2</v>
          </cell>
          <cell r="J47">
            <v>2.3076923076923075E-2</v>
          </cell>
        </row>
        <row r="48">
          <cell r="A48" t="str">
            <v>Machinery</v>
          </cell>
          <cell r="C48">
            <v>1.0000000000000002</v>
          </cell>
          <cell r="D48">
            <v>0.51923076923076927</v>
          </cell>
          <cell r="E48">
            <v>7.6923076923076927E-2</v>
          </cell>
          <cell r="F48">
            <v>0.18076923076923079</v>
          </cell>
          <cell r="G48">
            <v>6.5384615384615388E-2</v>
          </cell>
          <cell r="H48">
            <v>0</v>
          </cell>
          <cell r="I48">
            <v>2.3076923076923075E-2</v>
          </cell>
          <cell r="J48">
            <v>0.13461538461538464</v>
          </cell>
        </row>
        <row r="49">
          <cell r="A49" t="str">
            <v>Wood and Wood products</v>
          </cell>
          <cell r="C49">
            <v>0.99999999999999989</v>
          </cell>
          <cell r="D49">
            <v>0.12142857142857143</v>
          </cell>
          <cell r="E49">
            <v>0</v>
          </cell>
          <cell r="F49">
            <v>0.7</v>
          </cell>
          <cell r="G49">
            <v>7.1428571428571425E-2</v>
          </cell>
          <cell r="H49">
            <v>0</v>
          </cell>
          <cell r="I49">
            <v>0.10714285714285714</v>
          </cell>
          <cell r="J49">
            <v>0</v>
          </cell>
        </row>
        <row r="50">
          <cell r="A50" t="str">
            <v>Transport Equipment</v>
          </cell>
          <cell r="C50">
            <v>0.99999999999999978</v>
          </cell>
          <cell r="D50">
            <v>0.54545454545454541</v>
          </cell>
          <cell r="E50">
            <v>5.4545454545454543E-2</v>
          </cell>
          <cell r="F50">
            <v>0.19090909090909092</v>
          </cell>
          <cell r="G50">
            <v>4.5454545454545456E-2</v>
          </cell>
          <cell r="H50">
            <v>0</v>
          </cell>
          <cell r="I50">
            <v>0.1</v>
          </cell>
          <cell r="J50">
            <v>6.3636363636363644E-2</v>
          </cell>
        </row>
        <row r="51">
          <cell r="A51" t="str">
            <v>Textile and Leather</v>
          </cell>
          <cell r="C51">
            <v>1</v>
          </cell>
          <cell r="D51">
            <v>0.26666666666666666</v>
          </cell>
          <cell r="E51">
            <v>0.04</v>
          </cell>
          <cell r="F51">
            <v>0.42666666666666664</v>
          </cell>
          <cell r="G51">
            <v>0.26666666666666666</v>
          </cell>
          <cell r="H51">
            <v>0</v>
          </cell>
          <cell r="I51">
            <v>0</v>
          </cell>
          <cell r="J51">
            <v>0</v>
          </cell>
        </row>
        <row r="81">
          <cell r="B81" t="str">
            <v>Total</v>
          </cell>
          <cell r="C81" t="str">
            <v>(verif)</v>
          </cell>
          <cell r="D81" t="str">
            <v>Space heating</v>
          </cell>
          <cell r="E81" t="str">
            <v>Hot water</v>
          </cell>
          <cell r="F81" t="str">
            <v>60 to 100 ºC</v>
          </cell>
          <cell r="G81" t="str">
            <v>100 to 150 ºC</v>
          </cell>
          <cell r="H81" t="str">
            <v>150 to 200 ºC</v>
          </cell>
          <cell r="I81" t="str">
            <v>200 to 500 ºC</v>
          </cell>
          <cell r="J81" t="str">
            <v>&gt; 500 ºC</v>
          </cell>
        </row>
        <row r="82">
          <cell r="A82" t="str">
            <v>Iron, Steel, Non-Ferrous</v>
          </cell>
          <cell r="B82">
            <v>31614</v>
          </cell>
          <cell r="C82">
            <v>31614</v>
          </cell>
          <cell r="D82">
            <v>1931.9666666666667</v>
          </cell>
          <cell r="E82">
            <v>468.35555555555555</v>
          </cell>
          <cell r="F82">
            <v>497.62777777777774</v>
          </cell>
          <cell r="G82">
            <v>1463.6111111111111</v>
          </cell>
          <cell r="H82">
            <v>468.35555555555555</v>
          </cell>
          <cell r="I82">
            <v>878.16666666666663</v>
          </cell>
          <cell r="J82">
            <v>25905.916666666664</v>
          </cell>
        </row>
        <row r="83">
          <cell r="A83" t="str">
            <v>Chemical</v>
          </cell>
          <cell r="B83">
            <v>29964</v>
          </cell>
          <cell r="C83">
            <v>29964</v>
          </cell>
          <cell r="D83">
            <v>1728.6923076923078</v>
          </cell>
          <cell r="E83">
            <v>144.05769230769232</v>
          </cell>
          <cell r="F83">
            <v>2737.0961538461543</v>
          </cell>
          <cell r="G83">
            <v>2304.9230769230771</v>
          </cell>
          <cell r="H83">
            <v>1440.5769230769231</v>
          </cell>
          <cell r="I83">
            <v>7923.1730769230771</v>
          </cell>
          <cell r="J83">
            <v>13685.48076923077</v>
          </cell>
        </row>
        <row r="84">
          <cell r="A84" t="str">
            <v>Mineral products</v>
          </cell>
          <cell r="B84">
            <v>3901</v>
          </cell>
          <cell r="C84">
            <v>3901</v>
          </cell>
          <cell r="D84">
            <v>182.859375</v>
          </cell>
          <cell r="E84">
            <v>0</v>
          </cell>
          <cell r="F84">
            <v>60.953125</v>
          </cell>
          <cell r="G84">
            <v>487.625</v>
          </cell>
          <cell r="H84">
            <v>0</v>
          </cell>
          <cell r="I84">
            <v>182.859375</v>
          </cell>
          <cell r="J84">
            <v>2986.703125</v>
          </cell>
        </row>
        <row r="85">
          <cell r="A85" t="str">
            <v>Paper and Paper products</v>
          </cell>
          <cell r="B85">
            <v>4410</v>
          </cell>
          <cell r="C85">
            <v>4410</v>
          </cell>
          <cell r="D85">
            <v>650.65573770491801</v>
          </cell>
          <cell r="E85">
            <v>21.688524590163933</v>
          </cell>
          <cell r="F85">
            <v>968.75409836065569</v>
          </cell>
          <cell r="G85">
            <v>527.75409836065569</v>
          </cell>
          <cell r="H85">
            <v>1735.0819672131147</v>
          </cell>
          <cell r="I85">
            <v>433.77049180327867</v>
          </cell>
          <cell r="J85">
            <v>72.295081967213122</v>
          </cell>
        </row>
        <row r="86">
          <cell r="A86" t="str">
            <v>Food, Beverages and Tobacco</v>
          </cell>
          <cell r="B86">
            <v>4967</v>
          </cell>
          <cell r="C86">
            <v>4967.0000000000009</v>
          </cell>
          <cell r="D86">
            <v>859.67307692307691</v>
          </cell>
          <cell r="E86">
            <v>57.311538461538454</v>
          </cell>
          <cell r="F86">
            <v>1700.2423076923078</v>
          </cell>
          <cell r="G86">
            <v>1881.728846153846</v>
          </cell>
          <cell r="H86">
            <v>191.03846153846155</v>
          </cell>
          <cell r="I86">
            <v>162.38269230769231</v>
          </cell>
          <cell r="J86">
            <v>114.62307692307691</v>
          </cell>
        </row>
        <row r="87">
          <cell r="A87" t="str">
            <v>Machinery</v>
          </cell>
          <cell r="B87">
            <v>430</v>
          </cell>
          <cell r="C87">
            <v>430.00000000000006</v>
          </cell>
          <cell r="D87">
            <v>223.26923076923077</v>
          </cell>
          <cell r="E87">
            <v>33.07692307692308</v>
          </cell>
          <cell r="F87">
            <v>77.730769230769241</v>
          </cell>
          <cell r="G87">
            <v>28.115384615384617</v>
          </cell>
          <cell r="H87">
            <v>0</v>
          </cell>
          <cell r="I87">
            <v>9.9230769230769216</v>
          </cell>
          <cell r="J87">
            <v>57.884615384615394</v>
          </cell>
        </row>
        <row r="88">
          <cell r="A88" t="str">
            <v>Wood and Wood products</v>
          </cell>
          <cell r="B88">
            <v>1700</v>
          </cell>
          <cell r="C88">
            <v>1699.9999999999998</v>
          </cell>
          <cell r="D88">
            <v>206.42857142857142</v>
          </cell>
          <cell r="E88">
            <v>0</v>
          </cell>
          <cell r="F88">
            <v>1190</v>
          </cell>
          <cell r="G88">
            <v>121.42857142857142</v>
          </cell>
          <cell r="H88">
            <v>0</v>
          </cell>
          <cell r="I88">
            <v>182.14285714285714</v>
          </cell>
          <cell r="J88">
            <v>0</v>
          </cell>
        </row>
        <row r="89">
          <cell r="A89" t="str">
            <v>Transport Equipment</v>
          </cell>
          <cell r="B89">
            <v>485</v>
          </cell>
          <cell r="C89">
            <v>484.99999999999994</v>
          </cell>
          <cell r="D89">
            <v>264.5454545454545</v>
          </cell>
          <cell r="E89">
            <v>26.454545454545453</v>
          </cell>
          <cell r="F89">
            <v>92.590909090909093</v>
          </cell>
          <cell r="G89">
            <v>22.045454545454547</v>
          </cell>
          <cell r="H89">
            <v>0</v>
          </cell>
          <cell r="I89">
            <v>48.5</v>
          </cell>
          <cell r="J89">
            <v>30.863636363636367</v>
          </cell>
        </row>
        <row r="90">
          <cell r="A90" t="str">
            <v>Textile and Leather</v>
          </cell>
          <cell r="B90">
            <v>123</v>
          </cell>
          <cell r="C90">
            <v>122.99999999999999</v>
          </cell>
          <cell r="D90">
            <v>32.799999999999997</v>
          </cell>
          <cell r="E90">
            <v>4.92</v>
          </cell>
          <cell r="F90">
            <v>52.48</v>
          </cell>
          <cell r="G90">
            <v>32.799999999999997</v>
          </cell>
          <cell r="H90">
            <v>0</v>
          </cell>
          <cell r="I90">
            <v>0</v>
          </cell>
          <cell r="J9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ge T per ind branch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399A-F2AC-45F8-8E23-0979A84E64E5}">
  <dimension ref="A1:Q109"/>
  <sheetViews>
    <sheetView tabSelected="1" zoomScale="90" workbookViewId="0">
      <selection activeCell="AG8" sqref="AG8"/>
    </sheetView>
  </sheetViews>
  <sheetFormatPr defaultRowHeight="14.45"/>
  <cols>
    <col min="1" max="1" width="23.28515625" customWidth="1"/>
    <col min="2" max="2" width="6.5703125" customWidth="1"/>
    <col min="3" max="3" width="10" bestFit="1" customWidth="1"/>
    <col min="4" max="4" width="14.140625" customWidth="1"/>
    <col min="5" max="5" width="9.7109375" bestFit="1" customWidth="1"/>
    <col min="6" max="6" width="10.28515625" bestFit="1" customWidth="1"/>
    <col min="7" max="11" width="11.28515625" bestFit="1" customWidth="1"/>
    <col min="12" max="12" width="12.28515625" bestFit="1" customWidth="1"/>
    <col min="13" max="13" width="13.42578125" bestFit="1" customWidth="1"/>
    <col min="14" max="14" width="7.5703125" bestFit="1" customWidth="1"/>
  </cols>
  <sheetData>
    <row r="1" spans="1:14" ht="18">
      <c r="A1" s="1" t="s">
        <v>0</v>
      </c>
    </row>
    <row r="2" spans="1:14">
      <c r="A2" s="2" t="s">
        <v>1</v>
      </c>
    </row>
    <row r="4" spans="1:14">
      <c r="B4" t="s">
        <v>2</v>
      </c>
    </row>
    <row r="6" spans="1:14">
      <c r="A6" s="3" t="s">
        <v>3</v>
      </c>
      <c r="B6" t="s">
        <v>4</v>
      </c>
      <c r="C6" s="4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>
      <c r="A7" t="s">
        <v>17</v>
      </c>
      <c r="B7">
        <v>108</v>
      </c>
      <c r="C7" s="4">
        <f>SUM(D7:N7)</f>
        <v>108</v>
      </c>
      <c r="D7">
        <v>6.6</v>
      </c>
      <c r="E7">
        <v>1.6</v>
      </c>
      <c r="F7">
        <v>0</v>
      </c>
      <c r="G7">
        <v>1</v>
      </c>
      <c r="H7">
        <v>0.7</v>
      </c>
      <c r="I7">
        <v>5</v>
      </c>
      <c r="J7">
        <v>1.6</v>
      </c>
      <c r="K7">
        <v>3</v>
      </c>
      <c r="L7">
        <v>24.5</v>
      </c>
      <c r="M7">
        <v>60</v>
      </c>
      <c r="N7">
        <v>4</v>
      </c>
    </row>
    <row r="8" spans="1:14">
      <c r="A8" t="s">
        <v>18</v>
      </c>
      <c r="B8">
        <v>104</v>
      </c>
      <c r="C8" s="4">
        <f t="shared" ref="C8:C15" si="0">SUM(D8:N8)</f>
        <v>104</v>
      </c>
      <c r="D8">
        <v>6</v>
      </c>
      <c r="E8">
        <v>0.5</v>
      </c>
      <c r="F8">
        <v>4</v>
      </c>
      <c r="G8">
        <v>2</v>
      </c>
      <c r="H8">
        <v>3.5</v>
      </c>
      <c r="I8">
        <v>8</v>
      </c>
      <c r="J8">
        <v>5</v>
      </c>
      <c r="K8">
        <v>27.5</v>
      </c>
      <c r="L8">
        <v>39.5</v>
      </c>
      <c r="M8">
        <v>6</v>
      </c>
      <c r="N8">
        <v>2</v>
      </c>
    </row>
    <row r="9" spans="1:14">
      <c r="A9" t="s">
        <v>19</v>
      </c>
      <c r="B9">
        <v>64</v>
      </c>
      <c r="C9" s="4">
        <f t="shared" si="0"/>
        <v>64</v>
      </c>
      <c r="D9">
        <v>3</v>
      </c>
      <c r="E9">
        <v>0</v>
      </c>
      <c r="F9">
        <v>1</v>
      </c>
      <c r="G9">
        <v>0</v>
      </c>
      <c r="H9">
        <v>0</v>
      </c>
      <c r="I9">
        <v>8</v>
      </c>
      <c r="J9">
        <v>0</v>
      </c>
      <c r="K9">
        <v>3</v>
      </c>
      <c r="L9">
        <v>20</v>
      </c>
      <c r="M9">
        <v>23</v>
      </c>
      <c r="N9">
        <v>6</v>
      </c>
    </row>
    <row r="10" spans="1:14">
      <c r="A10" t="s">
        <v>20</v>
      </c>
      <c r="B10">
        <v>61</v>
      </c>
      <c r="C10" s="4">
        <f t="shared" si="0"/>
        <v>61</v>
      </c>
      <c r="D10">
        <v>9</v>
      </c>
      <c r="E10">
        <v>0.3</v>
      </c>
      <c r="F10">
        <v>0</v>
      </c>
      <c r="G10">
        <v>0.4</v>
      </c>
      <c r="H10">
        <v>13</v>
      </c>
      <c r="I10">
        <v>7.3</v>
      </c>
      <c r="J10">
        <v>24</v>
      </c>
      <c r="K10">
        <v>6</v>
      </c>
      <c r="L10">
        <v>1</v>
      </c>
      <c r="M10">
        <v>0</v>
      </c>
      <c r="N10">
        <v>0</v>
      </c>
    </row>
    <row r="11" spans="1:14">
      <c r="A11" t="s">
        <v>21</v>
      </c>
      <c r="B11">
        <v>52</v>
      </c>
      <c r="C11" s="4">
        <f t="shared" si="0"/>
        <v>52.000000000000007</v>
      </c>
      <c r="D11">
        <v>9</v>
      </c>
      <c r="E11">
        <v>0.6</v>
      </c>
      <c r="F11">
        <v>3</v>
      </c>
      <c r="G11">
        <v>6</v>
      </c>
      <c r="H11">
        <v>8.8000000000000007</v>
      </c>
      <c r="I11">
        <v>19.7</v>
      </c>
      <c r="J11">
        <v>2</v>
      </c>
      <c r="K11">
        <v>1.7</v>
      </c>
      <c r="L11">
        <v>1.2</v>
      </c>
      <c r="M11">
        <v>0</v>
      </c>
      <c r="N11">
        <v>0</v>
      </c>
    </row>
    <row r="12" spans="1:14">
      <c r="A12" t="s">
        <v>22</v>
      </c>
      <c r="B12">
        <v>26</v>
      </c>
      <c r="C12" s="4">
        <f t="shared" si="0"/>
        <v>26</v>
      </c>
      <c r="D12">
        <v>13.5</v>
      </c>
      <c r="E12">
        <v>2</v>
      </c>
      <c r="F12">
        <v>1.2</v>
      </c>
      <c r="G12">
        <v>3</v>
      </c>
      <c r="H12">
        <v>0.5</v>
      </c>
      <c r="I12">
        <v>1.7</v>
      </c>
      <c r="J12">
        <v>0</v>
      </c>
      <c r="K12">
        <v>0.6</v>
      </c>
      <c r="L12">
        <v>2</v>
      </c>
      <c r="M12">
        <v>1.5</v>
      </c>
      <c r="N12">
        <v>0</v>
      </c>
    </row>
    <row r="13" spans="1:14">
      <c r="A13" t="s">
        <v>23</v>
      </c>
      <c r="B13">
        <v>14</v>
      </c>
      <c r="C13" s="4">
        <f t="shared" si="0"/>
        <v>14</v>
      </c>
      <c r="D13">
        <v>1.7</v>
      </c>
      <c r="E13">
        <v>0</v>
      </c>
      <c r="F13">
        <v>0</v>
      </c>
      <c r="G13">
        <v>2</v>
      </c>
      <c r="H13">
        <v>7.8</v>
      </c>
      <c r="I13">
        <v>1</v>
      </c>
      <c r="J13">
        <v>0</v>
      </c>
      <c r="K13">
        <v>1.5</v>
      </c>
      <c r="L13">
        <v>0</v>
      </c>
      <c r="M13">
        <v>0</v>
      </c>
      <c r="N13">
        <v>0</v>
      </c>
    </row>
    <row r="14" spans="1:14">
      <c r="A14" t="s">
        <v>24</v>
      </c>
      <c r="B14">
        <v>11</v>
      </c>
      <c r="C14" s="4">
        <f t="shared" si="0"/>
        <v>10.999999999999998</v>
      </c>
      <c r="D14">
        <v>6</v>
      </c>
      <c r="E14">
        <v>0.6</v>
      </c>
      <c r="F14">
        <v>0.3</v>
      </c>
      <c r="G14">
        <v>1.3</v>
      </c>
      <c r="H14">
        <v>0.5</v>
      </c>
      <c r="I14">
        <v>0.5</v>
      </c>
      <c r="J14">
        <v>0</v>
      </c>
      <c r="K14">
        <v>1.1000000000000001</v>
      </c>
      <c r="L14">
        <v>0</v>
      </c>
      <c r="M14">
        <v>0.2</v>
      </c>
      <c r="N14">
        <v>0.5</v>
      </c>
    </row>
    <row r="15" spans="1:14">
      <c r="A15" t="s">
        <v>25</v>
      </c>
      <c r="B15">
        <v>7.5</v>
      </c>
      <c r="C15" s="4">
        <f t="shared" si="0"/>
        <v>7.5</v>
      </c>
      <c r="D15">
        <v>2</v>
      </c>
      <c r="E15">
        <v>0.3</v>
      </c>
      <c r="F15">
        <v>1</v>
      </c>
      <c r="G15">
        <v>1</v>
      </c>
      <c r="H15">
        <v>1.2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</row>
    <row r="18" spans="1:14">
      <c r="A18" s="3" t="s">
        <v>26</v>
      </c>
      <c r="B18" t="s">
        <v>4</v>
      </c>
      <c r="C18" s="4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</row>
    <row r="19" spans="1:14">
      <c r="A19" t="s">
        <v>17</v>
      </c>
      <c r="B19">
        <f>B7*4</f>
        <v>432</v>
      </c>
      <c r="C19" s="4">
        <f>SUM(D19:N19)</f>
        <v>432</v>
      </c>
      <c r="D19">
        <f>D7*4</f>
        <v>26.4</v>
      </c>
      <c r="E19">
        <f>E7*4</f>
        <v>6.4</v>
      </c>
      <c r="F19">
        <f t="shared" ref="F19:N19" si="1">F7*4</f>
        <v>0</v>
      </c>
      <c r="G19">
        <f t="shared" si="1"/>
        <v>4</v>
      </c>
      <c r="H19">
        <f t="shared" si="1"/>
        <v>2.8</v>
      </c>
      <c r="I19">
        <f t="shared" si="1"/>
        <v>20</v>
      </c>
      <c r="J19">
        <f t="shared" si="1"/>
        <v>6.4</v>
      </c>
      <c r="K19">
        <f t="shared" si="1"/>
        <v>12</v>
      </c>
      <c r="L19">
        <f t="shared" si="1"/>
        <v>98</v>
      </c>
      <c r="M19">
        <f t="shared" si="1"/>
        <v>240</v>
      </c>
      <c r="N19">
        <f t="shared" si="1"/>
        <v>16</v>
      </c>
    </row>
    <row r="20" spans="1:14">
      <c r="A20" t="s">
        <v>18</v>
      </c>
      <c r="B20">
        <f t="shared" ref="B20:B27" si="2">B8*4</f>
        <v>416</v>
      </c>
      <c r="C20" s="4">
        <f t="shared" ref="C20:C27" si="3">SUM(D20:N20)</f>
        <v>416</v>
      </c>
      <c r="D20">
        <f t="shared" ref="D20:N27" si="4">D8*4</f>
        <v>24</v>
      </c>
      <c r="E20">
        <f t="shared" si="4"/>
        <v>2</v>
      </c>
      <c r="F20">
        <f t="shared" si="4"/>
        <v>16</v>
      </c>
      <c r="G20">
        <f t="shared" si="4"/>
        <v>8</v>
      </c>
      <c r="H20">
        <f t="shared" si="4"/>
        <v>14</v>
      </c>
      <c r="I20">
        <f t="shared" si="4"/>
        <v>32</v>
      </c>
      <c r="J20">
        <f t="shared" si="4"/>
        <v>20</v>
      </c>
      <c r="K20">
        <f t="shared" si="4"/>
        <v>110</v>
      </c>
      <c r="L20">
        <f t="shared" si="4"/>
        <v>158</v>
      </c>
      <c r="M20">
        <f t="shared" si="4"/>
        <v>24</v>
      </c>
      <c r="N20">
        <f t="shared" si="4"/>
        <v>8</v>
      </c>
    </row>
    <row r="21" spans="1:14">
      <c r="A21" t="s">
        <v>19</v>
      </c>
      <c r="B21">
        <f t="shared" si="2"/>
        <v>256</v>
      </c>
      <c r="C21" s="4">
        <f t="shared" si="3"/>
        <v>256</v>
      </c>
      <c r="D21">
        <f t="shared" si="4"/>
        <v>12</v>
      </c>
      <c r="E21">
        <f t="shared" si="4"/>
        <v>0</v>
      </c>
      <c r="F21">
        <f t="shared" si="4"/>
        <v>4</v>
      </c>
      <c r="G21">
        <f t="shared" si="4"/>
        <v>0</v>
      </c>
      <c r="H21">
        <f t="shared" si="4"/>
        <v>0</v>
      </c>
      <c r="I21">
        <f t="shared" si="4"/>
        <v>32</v>
      </c>
      <c r="J21">
        <f t="shared" si="4"/>
        <v>0</v>
      </c>
      <c r="K21">
        <f t="shared" si="4"/>
        <v>12</v>
      </c>
      <c r="L21">
        <f t="shared" si="4"/>
        <v>80</v>
      </c>
      <c r="M21">
        <f t="shared" si="4"/>
        <v>92</v>
      </c>
      <c r="N21">
        <f t="shared" si="4"/>
        <v>24</v>
      </c>
    </row>
    <row r="22" spans="1:14">
      <c r="A22" t="s">
        <v>20</v>
      </c>
      <c r="B22">
        <f t="shared" si="2"/>
        <v>244</v>
      </c>
      <c r="C22" s="4">
        <f t="shared" si="3"/>
        <v>244</v>
      </c>
      <c r="D22">
        <f t="shared" si="4"/>
        <v>36</v>
      </c>
      <c r="E22">
        <f t="shared" si="4"/>
        <v>1.2</v>
      </c>
      <c r="F22">
        <f t="shared" si="4"/>
        <v>0</v>
      </c>
      <c r="G22">
        <f t="shared" si="4"/>
        <v>1.6</v>
      </c>
      <c r="H22">
        <f t="shared" si="4"/>
        <v>52</v>
      </c>
      <c r="I22">
        <f t="shared" si="4"/>
        <v>29.2</v>
      </c>
      <c r="J22">
        <f t="shared" si="4"/>
        <v>96</v>
      </c>
      <c r="K22">
        <f t="shared" si="4"/>
        <v>24</v>
      </c>
      <c r="L22">
        <f t="shared" si="4"/>
        <v>4</v>
      </c>
      <c r="M22">
        <f t="shared" si="4"/>
        <v>0</v>
      </c>
      <c r="N22">
        <f t="shared" si="4"/>
        <v>0</v>
      </c>
    </row>
    <row r="23" spans="1:14">
      <c r="A23" t="s">
        <v>21</v>
      </c>
      <c r="B23">
        <f t="shared" si="2"/>
        <v>208</v>
      </c>
      <c r="C23" s="4">
        <f t="shared" si="3"/>
        <v>208.00000000000003</v>
      </c>
      <c r="D23">
        <f t="shared" si="4"/>
        <v>36</v>
      </c>
      <c r="E23">
        <f t="shared" si="4"/>
        <v>2.4</v>
      </c>
      <c r="F23">
        <f t="shared" si="4"/>
        <v>12</v>
      </c>
      <c r="G23">
        <f t="shared" si="4"/>
        <v>24</v>
      </c>
      <c r="H23">
        <f t="shared" si="4"/>
        <v>35.200000000000003</v>
      </c>
      <c r="I23">
        <f t="shared" si="4"/>
        <v>78.8</v>
      </c>
      <c r="J23">
        <f t="shared" si="4"/>
        <v>8</v>
      </c>
      <c r="K23">
        <f t="shared" si="4"/>
        <v>6.8</v>
      </c>
      <c r="L23">
        <f t="shared" si="4"/>
        <v>4.8</v>
      </c>
      <c r="M23">
        <f t="shared" si="4"/>
        <v>0</v>
      </c>
      <c r="N23">
        <f t="shared" si="4"/>
        <v>0</v>
      </c>
    </row>
    <row r="24" spans="1:14">
      <c r="A24" t="s">
        <v>22</v>
      </c>
      <c r="B24">
        <f t="shared" si="2"/>
        <v>104</v>
      </c>
      <c r="C24" s="4">
        <f t="shared" si="3"/>
        <v>104</v>
      </c>
      <c r="D24">
        <f t="shared" si="4"/>
        <v>54</v>
      </c>
      <c r="E24">
        <f t="shared" si="4"/>
        <v>8</v>
      </c>
      <c r="F24">
        <f t="shared" si="4"/>
        <v>4.8</v>
      </c>
      <c r="G24">
        <f t="shared" si="4"/>
        <v>12</v>
      </c>
      <c r="H24">
        <f t="shared" si="4"/>
        <v>2</v>
      </c>
      <c r="I24">
        <f t="shared" si="4"/>
        <v>6.8</v>
      </c>
      <c r="J24">
        <f t="shared" si="4"/>
        <v>0</v>
      </c>
      <c r="K24">
        <f t="shared" si="4"/>
        <v>2.4</v>
      </c>
      <c r="L24">
        <f t="shared" si="4"/>
        <v>8</v>
      </c>
      <c r="M24">
        <f t="shared" si="4"/>
        <v>6</v>
      </c>
      <c r="N24">
        <f t="shared" si="4"/>
        <v>0</v>
      </c>
    </row>
    <row r="25" spans="1:14">
      <c r="A25" t="s">
        <v>23</v>
      </c>
      <c r="B25">
        <f t="shared" si="2"/>
        <v>56</v>
      </c>
      <c r="C25" s="4">
        <f t="shared" si="3"/>
        <v>56</v>
      </c>
      <c r="D25">
        <f t="shared" si="4"/>
        <v>6.8</v>
      </c>
      <c r="E25">
        <f t="shared" si="4"/>
        <v>0</v>
      </c>
      <c r="F25">
        <f t="shared" si="4"/>
        <v>0</v>
      </c>
      <c r="G25">
        <f t="shared" si="4"/>
        <v>8</v>
      </c>
      <c r="H25">
        <f t="shared" si="4"/>
        <v>31.2</v>
      </c>
      <c r="I25">
        <f t="shared" si="4"/>
        <v>4</v>
      </c>
      <c r="J25">
        <f t="shared" si="4"/>
        <v>0</v>
      </c>
      <c r="K25">
        <f t="shared" si="4"/>
        <v>6</v>
      </c>
      <c r="L25">
        <f t="shared" si="4"/>
        <v>0</v>
      </c>
      <c r="M25">
        <f t="shared" si="4"/>
        <v>0</v>
      </c>
      <c r="N25">
        <f t="shared" si="4"/>
        <v>0</v>
      </c>
    </row>
    <row r="26" spans="1:14">
      <c r="A26" t="s">
        <v>24</v>
      </c>
      <c r="B26">
        <f t="shared" si="2"/>
        <v>44</v>
      </c>
      <c r="C26" s="4">
        <f t="shared" si="3"/>
        <v>43.999999999999993</v>
      </c>
      <c r="D26">
        <f t="shared" si="4"/>
        <v>24</v>
      </c>
      <c r="E26">
        <f t="shared" si="4"/>
        <v>2.4</v>
      </c>
      <c r="F26">
        <f t="shared" si="4"/>
        <v>1.2</v>
      </c>
      <c r="G26">
        <f t="shared" si="4"/>
        <v>5.2</v>
      </c>
      <c r="H26">
        <f t="shared" si="4"/>
        <v>2</v>
      </c>
      <c r="I26">
        <f t="shared" si="4"/>
        <v>2</v>
      </c>
      <c r="J26">
        <f t="shared" si="4"/>
        <v>0</v>
      </c>
      <c r="K26">
        <f t="shared" si="4"/>
        <v>4.4000000000000004</v>
      </c>
      <c r="L26">
        <f t="shared" si="4"/>
        <v>0</v>
      </c>
      <c r="M26">
        <f t="shared" si="4"/>
        <v>0.8</v>
      </c>
      <c r="N26">
        <f t="shared" si="4"/>
        <v>2</v>
      </c>
    </row>
    <row r="27" spans="1:14">
      <c r="A27" t="s">
        <v>25</v>
      </c>
      <c r="B27">
        <f t="shared" si="2"/>
        <v>30</v>
      </c>
      <c r="C27" s="4">
        <f t="shared" si="3"/>
        <v>30</v>
      </c>
      <c r="D27">
        <f t="shared" si="4"/>
        <v>8</v>
      </c>
      <c r="E27">
        <f t="shared" si="4"/>
        <v>1.2</v>
      </c>
      <c r="F27">
        <f t="shared" si="4"/>
        <v>4</v>
      </c>
      <c r="G27">
        <f t="shared" si="4"/>
        <v>4</v>
      </c>
      <c r="H27">
        <f t="shared" si="4"/>
        <v>4.8</v>
      </c>
      <c r="I27">
        <f t="shared" si="4"/>
        <v>8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</row>
    <row r="28" spans="1:14">
      <c r="C28" s="5"/>
    </row>
    <row r="30" spans="1:14">
      <c r="A30" s="3" t="s">
        <v>27</v>
      </c>
      <c r="B30" t="s">
        <v>4</v>
      </c>
      <c r="C30" s="4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28</v>
      </c>
      <c r="L30" t="s">
        <v>14</v>
      </c>
      <c r="M30" t="s">
        <v>15</v>
      </c>
      <c r="N30" t="s">
        <v>16</v>
      </c>
    </row>
    <row r="31" spans="1:14">
      <c r="A31" t="s">
        <v>17</v>
      </c>
      <c r="C31" s="6">
        <f>SUM(D31:N31)</f>
        <v>1</v>
      </c>
      <c r="D31" s="7">
        <f>D19/$B19</f>
        <v>6.1111111111111109E-2</v>
      </c>
      <c r="E31" s="7">
        <f t="shared" ref="E31:N31" si="5">E19/$B19</f>
        <v>1.4814814814814815E-2</v>
      </c>
      <c r="F31" s="7">
        <f t="shared" si="5"/>
        <v>0</v>
      </c>
      <c r="G31" s="7">
        <f t="shared" si="5"/>
        <v>9.2592592592592587E-3</v>
      </c>
      <c r="H31" s="7">
        <f t="shared" si="5"/>
        <v>6.4814814814814813E-3</v>
      </c>
      <c r="I31" s="7">
        <f t="shared" si="5"/>
        <v>4.6296296296296294E-2</v>
      </c>
      <c r="J31" s="7">
        <f t="shared" si="5"/>
        <v>1.4814814814814815E-2</v>
      </c>
      <c r="K31" s="7">
        <f t="shared" si="5"/>
        <v>2.7777777777777776E-2</v>
      </c>
      <c r="L31" s="7">
        <f t="shared" si="5"/>
        <v>0.22685185185185186</v>
      </c>
      <c r="M31" s="7">
        <f t="shared" si="5"/>
        <v>0.55555555555555558</v>
      </c>
      <c r="N31" s="7">
        <f t="shared" si="5"/>
        <v>3.7037037037037035E-2</v>
      </c>
    </row>
    <row r="32" spans="1:14">
      <c r="A32" t="s">
        <v>18</v>
      </c>
      <c r="C32" s="6">
        <f t="shared" ref="C32:C39" si="6">SUM(D32:N32)</f>
        <v>1</v>
      </c>
      <c r="D32" s="7">
        <f t="shared" ref="D32:N39" si="7">D20/$B20</f>
        <v>5.7692307692307696E-2</v>
      </c>
      <c r="E32" s="7">
        <f t="shared" si="7"/>
        <v>4.807692307692308E-3</v>
      </c>
      <c r="F32" s="7">
        <f t="shared" si="7"/>
        <v>3.8461538461538464E-2</v>
      </c>
      <c r="G32" s="7">
        <f t="shared" si="7"/>
        <v>1.9230769230769232E-2</v>
      </c>
      <c r="H32" s="7">
        <f t="shared" si="7"/>
        <v>3.3653846153846152E-2</v>
      </c>
      <c r="I32" s="7">
        <f t="shared" si="7"/>
        <v>7.6923076923076927E-2</v>
      </c>
      <c r="J32" s="7">
        <f t="shared" si="7"/>
        <v>4.807692307692308E-2</v>
      </c>
      <c r="K32" s="7">
        <f t="shared" si="7"/>
        <v>0.26442307692307693</v>
      </c>
      <c r="L32" s="7">
        <f t="shared" si="7"/>
        <v>0.37980769230769229</v>
      </c>
      <c r="M32" s="7">
        <f t="shared" si="7"/>
        <v>5.7692307692307696E-2</v>
      </c>
      <c r="N32" s="7">
        <f t="shared" si="7"/>
        <v>1.9230769230769232E-2</v>
      </c>
    </row>
    <row r="33" spans="1:14">
      <c r="A33" t="s">
        <v>19</v>
      </c>
      <c r="C33" s="6">
        <f t="shared" si="6"/>
        <v>1</v>
      </c>
      <c r="D33" s="7">
        <f t="shared" si="7"/>
        <v>4.6875E-2</v>
      </c>
      <c r="E33" s="7">
        <f t="shared" si="7"/>
        <v>0</v>
      </c>
      <c r="F33" s="7">
        <f t="shared" si="7"/>
        <v>1.5625E-2</v>
      </c>
      <c r="G33" s="7">
        <f t="shared" si="7"/>
        <v>0</v>
      </c>
      <c r="H33" s="7">
        <f t="shared" si="7"/>
        <v>0</v>
      </c>
      <c r="I33" s="7">
        <f t="shared" si="7"/>
        <v>0.125</v>
      </c>
      <c r="J33" s="7">
        <f t="shared" si="7"/>
        <v>0</v>
      </c>
      <c r="K33" s="7">
        <f t="shared" si="7"/>
        <v>4.6875E-2</v>
      </c>
      <c r="L33" s="7">
        <f t="shared" si="7"/>
        <v>0.3125</v>
      </c>
      <c r="M33" s="7">
        <f t="shared" si="7"/>
        <v>0.359375</v>
      </c>
      <c r="N33" s="7">
        <f t="shared" si="7"/>
        <v>9.375E-2</v>
      </c>
    </row>
    <row r="34" spans="1:14">
      <c r="A34" t="s">
        <v>20</v>
      </c>
      <c r="C34" s="6">
        <f t="shared" si="6"/>
        <v>1</v>
      </c>
      <c r="D34" s="7">
        <f t="shared" si="7"/>
        <v>0.14754098360655737</v>
      </c>
      <c r="E34" s="7">
        <f t="shared" si="7"/>
        <v>4.9180327868852455E-3</v>
      </c>
      <c r="F34" s="7">
        <f t="shared" si="7"/>
        <v>0</v>
      </c>
      <c r="G34" s="7">
        <f t="shared" si="7"/>
        <v>6.5573770491803279E-3</v>
      </c>
      <c r="H34" s="7">
        <f t="shared" si="7"/>
        <v>0.21311475409836064</v>
      </c>
      <c r="I34" s="7">
        <f t="shared" si="7"/>
        <v>0.11967213114754098</v>
      </c>
      <c r="J34" s="7">
        <f t="shared" si="7"/>
        <v>0.39344262295081966</v>
      </c>
      <c r="K34" s="7">
        <f t="shared" si="7"/>
        <v>9.8360655737704916E-2</v>
      </c>
      <c r="L34" s="7">
        <f t="shared" si="7"/>
        <v>1.6393442622950821E-2</v>
      </c>
      <c r="M34" s="7">
        <f t="shared" si="7"/>
        <v>0</v>
      </c>
      <c r="N34" s="7">
        <f t="shared" si="7"/>
        <v>0</v>
      </c>
    </row>
    <row r="35" spans="1:14">
      <c r="A35" t="s">
        <v>21</v>
      </c>
      <c r="C35" s="6">
        <f t="shared" si="6"/>
        <v>0.99999999999999989</v>
      </c>
      <c r="D35" s="7">
        <f t="shared" si="7"/>
        <v>0.17307692307692307</v>
      </c>
      <c r="E35" s="7">
        <f t="shared" si="7"/>
        <v>1.1538461538461537E-2</v>
      </c>
      <c r="F35" s="7">
        <f t="shared" si="7"/>
        <v>5.7692307692307696E-2</v>
      </c>
      <c r="G35" s="7">
        <f t="shared" si="7"/>
        <v>0.11538461538461539</v>
      </c>
      <c r="H35" s="7">
        <f t="shared" si="7"/>
        <v>0.16923076923076924</v>
      </c>
      <c r="I35" s="7">
        <f t="shared" si="7"/>
        <v>0.37884615384615383</v>
      </c>
      <c r="J35" s="7">
        <f t="shared" si="7"/>
        <v>3.8461538461538464E-2</v>
      </c>
      <c r="K35" s="7">
        <f t="shared" si="7"/>
        <v>3.2692307692307694E-2</v>
      </c>
      <c r="L35" s="7">
        <f t="shared" si="7"/>
        <v>2.3076923076923075E-2</v>
      </c>
      <c r="M35" s="7">
        <f t="shared" si="7"/>
        <v>0</v>
      </c>
      <c r="N35" s="7">
        <f t="shared" si="7"/>
        <v>0</v>
      </c>
    </row>
    <row r="36" spans="1:14">
      <c r="A36" t="s">
        <v>22</v>
      </c>
      <c r="C36" s="6">
        <f t="shared" si="6"/>
        <v>1.0000000000000002</v>
      </c>
      <c r="D36" s="7">
        <f t="shared" si="7"/>
        <v>0.51923076923076927</v>
      </c>
      <c r="E36" s="7">
        <f t="shared" si="7"/>
        <v>7.6923076923076927E-2</v>
      </c>
      <c r="F36" s="7">
        <f t="shared" si="7"/>
        <v>4.6153846153846149E-2</v>
      </c>
      <c r="G36" s="7">
        <f t="shared" si="7"/>
        <v>0.11538461538461539</v>
      </c>
      <c r="H36" s="7">
        <f t="shared" si="7"/>
        <v>1.9230769230769232E-2</v>
      </c>
      <c r="I36" s="7">
        <f t="shared" si="7"/>
        <v>6.5384615384615388E-2</v>
      </c>
      <c r="J36" s="7">
        <f t="shared" si="7"/>
        <v>0</v>
      </c>
      <c r="K36" s="7">
        <f t="shared" si="7"/>
        <v>2.3076923076923075E-2</v>
      </c>
      <c r="L36" s="7">
        <f t="shared" si="7"/>
        <v>7.6923076923076927E-2</v>
      </c>
      <c r="M36" s="7">
        <f t="shared" si="7"/>
        <v>5.7692307692307696E-2</v>
      </c>
      <c r="N36" s="7">
        <f t="shared" si="7"/>
        <v>0</v>
      </c>
    </row>
    <row r="37" spans="1:14">
      <c r="A37" t="s">
        <v>23</v>
      </c>
      <c r="C37" s="6">
        <f t="shared" si="6"/>
        <v>0.99999999999999989</v>
      </c>
      <c r="D37" s="7">
        <f t="shared" si="7"/>
        <v>0.12142857142857143</v>
      </c>
      <c r="E37" s="7">
        <f t="shared" si="7"/>
        <v>0</v>
      </c>
      <c r="F37" s="7">
        <f t="shared" si="7"/>
        <v>0</v>
      </c>
      <c r="G37" s="7">
        <f t="shared" si="7"/>
        <v>0.14285714285714285</v>
      </c>
      <c r="H37" s="7">
        <f t="shared" si="7"/>
        <v>0.55714285714285716</v>
      </c>
      <c r="I37" s="7">
        <f t="shared" si="7"/>
        <v>7.1428571428571425E-2</v>
      </c>
      <c r="J37" s="7">
        <f t="shared" si="7"/>
        <v>0</v>
      </c>
      <c r="K37" s="7">
        <f t="shared" si="7"/>
        <v>0.10714285714285714</v>
      </c>
      <c r="L37" s="7">
        <f t="shared" si="7"/>
        <v>0</v>
      </c>
      <c r="M37" s="7">
        <f t="shared" si="7"/>
        <v>0</v>
      </c>
      <c r="N37" s="7">
        <f t="shared" si="7"/>
        <v>0</v>
      </c>
    </row>
    <row r="38" spans="1:14">
      <c r="A38" t="s">
        <v>29</v>
      </c>
      <c r="C38" s="6">
        <f t="shared" si="6"/>
        <v>0.99999999999999978</v>
      </c>
      <c r="D38" s="7">
        <f t="shared" si="7"/>
        <v>0.54545454545454541</v>
      </c>
      <c r="E38" s="7">
        <f t="shared" si="7"/>
        <v>5.4545454545454543E-2</v>
      </c>
      <c r="F38" s="7">
        <f t="shared" si="7"/>
        <v>2.7272727272727271E-2</v>
      </c>
      <c r="G38" s="7">
        <f t="shared" si="7"/>
        <v>0.11818181818181818</v>
      </c>
      <c r="H38" s="7">
        <f t="shared" si="7"/>
        <v>4.5454545454545456E-2</v>
      </c>
      <c r="I38" s="7">
        <f t="shared" si="7"/>
        <v>4.5454545454545456E-2</v>
      </c>
      <c r="J38" s="7">
        <f t="shared" si="7"/>
        <v>0</v>
      </c>
      <c r="K38" s="7">
        <f t="shared" si="7"/>
        <v>0.1</v>
      </c>
      <c r="L38" s="7">
        <f t="shared" si="7"/>
        <v>0</v>
      </c>
      <c r="M38" s="7">
        <f t="shared" si="7"/>
        <v>1.8181818181818184E-2</v>
      </c>
      <c r="N38" s="7">
        <f t="shared" si="7"/>
        <v>4.5454545454545456E-2</v>
      </c>
    </row>
    <row r="39" spans="1:14">
      <c r="A39" t="s">
        <v>25</v>
      </c>
      <c r="C39" s="6">
        <f t="shared" si="6"/>
        <v>1</v>
      </c>
      <c r="D39" s="7">
        <f t="shared" si="7"/>
        <v>0.26666666666666666</v>
      </c>
      <c r="E39" s="7">
        <f t="shared" si="7"/>
        <v>0.04</v>
      </c>
      <c r="F39" s="7">
        <f t="shared" si="7"/>
        <v>0.13333333333333333</v>
      </c>
      <c r="G39" s="7">
        <f t="shared" si="7"/>
        <v>0.13333333333333333</v>
      </c>
      <c r="H39" s="7">
        <f t="shared" si="7"/>
        <v>0.16</v>
      </c>
      <c r="I39" s="7">
        <f t="shared" si="7"/>
        <v>0.26666666666666666</v>
      </c>
      <c r="J39" s="7">
        <f t="shared" si="7"/>
        <v>0</v>
      </c>
      <c r="K39" s="7">
        <f t="shared" si="7"/>
        <v>0</v>
      </c>
      <c r="L39" s="7">
        <f t="shared" si="7"/>
        <v>0</v>
      </c>
      <c r="M39" s="7">
        <f t="shared" si="7"/>
        <v>0</v>
      </c>
      <c r="N39" s="7">
        <f t="shared" si="7"/>
        <v>0</v>
      </c>
    </row>
    <row r="42" spans="1:14">
      <c r="A42" t="s">
        <v>27</v>
      </c>
      <c r="B42" t="s">
        <v>4</v>
      </c>
      <c r="C42" t="s">
        <v>5</v>
      </c>
      <c r="D42" t="s">
        <v>6</v>
      </c>
      <c r="E42" t="s">
        <v>7</v>
      </c>
      <c r="F42" t="s">
        <v>30</v>
      </c>
      <c r="G42" t="s">
        <v>31</v>
      </c>
      <c r="H42" t="s">
        <v>32</v>
      </c>
      <c r="I42" t="s">
        <v>33</v>
      </c>
      <c r="J42" t="s">
        <v>34</v>
      </c>
    </row>
    <row r="43" spans="1:14">
      <c r="A43" t="s">
        <v>17</v>
      </c>
      <c r="C43" s="8">
        <v>1</v>
      </c>
      <c r="D43" s="8">
        <v>6.1111111111111102E-2</v>
      </c>
      <c r="E43" s="8">
        <v>1.4814814814814815E-2</v>
      </c>
      <c r="F43" s="8">
        <f>SUM(F31:H31)</f>
        <v>1.5740740740740739E-2</v>
      </c>
      <c r="G43" s="8">
        <v>4.6296296296296294E-2</v>
      </c>
      <c r="H43" s="8">
        <v>1.4814814814814815E-2</v>
      </c>
      <c r="I43" s="8">
        <v>2.7777777777777776E-2</v>
      </c>
      <c r="J43" s="8">
        <f>SUM(L31:N31)</f>
        <v>0.81944444444444442</v>
      </c>
      <c r="L43" s="8"/>
      <c r="M43" s="8"/>
      <c r="N43" s="8"/>
    </row>
    <row r="44" spans="1:14">
      <c r="A44" t="s">
        <v>18</v>
      </c>
      <c r="C44" s="8">
        <v>1</v>
      </c>
      <c r="D44" s="8">
        <v>5.7692307692307696E-2</v>
      </c>
      <c r="E44" s="8">
        <v>4.807692307692308E-3</v>
      </c>
      <c r="F44" s="8">
        <f t="shared" ref="F44:F51" si="8">SUM(F32:H32)</f>
        <v>9.1346153846153855E-2</v>
      </c>
      <c r="G44" s="8">
        <v>7.6923076923076927E-2</v>
      </c>
      <c r="H44" s="8">
        <v>4.807692307692308E-2</v>
      </c>
      <c r="I44" s="8">
        <v>0.26442307692307693</v>
      </c>
      <c r="J44" s="8">
        <f t="shared" ref="J44:J51" si="9">SUM(L32:N32)</f>
        <v>0.45673076923076922</v>
      </c>
      <c r="L44" s="8"/>
      <c r="M44" s="8"/>
      <c r="N44" s="8"/>
    </row>
    <row r="45" spans="1:14">
      <c r="A45" t="s">
        <v>35</v>
      </c>
      <c r="C45" s="8">
        <v>1</v>
      </c>
      <c r="D45" s="8">
        <v>4.6875E-2</v>
      </c>
      <c r="E45" s="8">
        <v>0</v>
      </c>
      <c r="F45" s="8">
        <f t="shared" si="8"/>
        <v>1.5625E-2</v>
      </c>
      <c r="G45" s="8">
        <v>0.125</v>
      </c>
      <c r="H45" s="8">
        <v>0</v>
      </c>
      <c r="I45" s="8">
        <v>4.6875E-2</v>
      </c>
      <c r="J45" s="8">
        <f t="shared" si="9"/>
        <v>0.765625</v>
      </c>
      <c r="L45" s="8"/>
      <c r="M45" s="8"/>
      <c r="N45" s="8"/>
    </row>
    <row r="46" spans="1:14">
      <c r="A46" t="s">
        <v>36</v>
      </c>
      <c r="C46" s="8">
        <v>1</v>
      </c>
      <c r="D46" s="8">
        <v>0.14754098360655737</v>
      </c>
      <c r="E46" s="8">
        <v>4.9180327868852455E-3</v>
      </c>
      <c r="F46" s="8">
        <f t="shared" si="8"/>
        <v>0.21967213114754097</v>
      </c>
      <c r="G46" s="8">
        <v>0.11967213114754098</v>
      </c>
      <c r="H46" s="8">
        <v>0.39344262295081966</v>
      </c>
      <c r="I46" s="8">
        <v>9.8360655737704916E-2</v>
      </c>
      <c r="J46" s="8">
        <f t="shared" si="9"/>
        <v>1.6393442622950821E-2</v>
      </c>
      <c r="L46" s="8"/>
      <c r="M46" s="8"/>
      <c r="N46" s="8"/>
    </row>
    <row r="47" spans="1:14">
      <c r="A47" t="s">
        <v>37</v>
      </c>
      <c r="C47" s="8">
        <v>0.99999999999999989</v>
      </c>
      <c r="D47" s="8">
        <v>0.17307692307692307</v>
      </c>
      <c r="E47" s="8">
        <v>1.1538461538461537E-2</v>
      </c>
      <c r="F47" s="8">
        <f t="shared" si="8"/>
        <v>0.34230769230769231</v>
      </c>
      <c r="G47" s="8">
        <v>0.37884615384615383</v>
      </c>
      <c r="H47" s="8">
        <v>3.8461538461538464E-2</v>
      </c>
      <c r="I47" s="8">
        <v>3.2692307692307694E-2</v>
      </c>
      <c r="J47" s="8">
        <f t="shared" si="9"/>
        <v>2.3076923076923075E-2</v>
      </c>
      <c r="L47" s="8"/>
      <c r="M47" s="8"/>
      <c r="N47" s="8"/>
    </row>
    <row r="48" spans="1:14">
      <c r="A48" t="s">
        <v>22</v>
      </c>
      <c r="C48" s="8">
        <v>1.0000000000000002</v>
      </c>
      <c r="D48" s="8">
        <v>0.51923076923076927</v>
      </c>
      <c r="E48" s="8">
        <v>7.6923076923076927E-2</v>
      </c>
      <c r="F48" s="8">
        <f t="shared" si="8"/>
        <v>0.18076923076923079</v>
      </c>
      <c r="G48" s="8">
        <v>6.5384615384615388E-2</v>
      </c>
      <c r="H48" s="8">
        <v>0</v>
      </c>
      <c r="I48" s="8">
        <v>2.3076923076923075E-2</v>
      </c>
      <c r="J48" s="8">
        <f t="shared" si="9"/>
        <v>0.13461538461538464</v>
      </c>
      <c r="L48" s="8"/>
      <c r="M48" s="8"/>
      <c r="N48" s="8"/>
    </row>
    <row r="49" spans="1:14">
      <c r="A49" t="s">
        <v>38</v>
      </c>
      <c r="C49" s="8">
        <v>0.99999999999999989</v>
      </c>
      <c r="D49" s="8">
        <v>0.12142857142857143</v>
      </c>
      <c r="E49" s="8">
        <v>0</v>
      </c>
      <c r="F49" s="8">
        <f t="shared" si="8"/>
        <v>0.7</v>
      </c>
      <c r="G49" s="8">
        <v>7.1428571428571425E-2</v>
      </c>
      <c r="H49" s="8">
        <v>0</v>
      </c>
      <c r="I49" s="8">
        <v>0.10714285714285714</v>
      </c>
      <c r="J49" s="8">
        <f t="shared" si="9"/>
        <v>0</v>
      </c>
      <c r="L49" s="8"/>
      <c r="M49" s="8"/>
      <c r="N49" s="8"/>
    </row>
    <row r="50" spans="1:14">
      <c r="A50" t="s">
        <v>29</v>
      </c>
      <c r="C50" s="8">
        <v>0.99999999999999978</v>
      </c>
      <c r="D50" s="8">
        <v>0.54545454545454541</v>
      </c>
      <c r="E50" s="8">
        <v>5.4545454545454543E-2</v>
      </c>
      <c r="F50" s="8">
        <f t="shared" si="8"/>
        <v>0.19090909090909092</v>
      </c>
      <c r="G50" s="8">
        <v>4.5454545454545456E-2</v>
      </c>
      <c r="H50" s="8">
        <v>0</v>
      </c>
      <c r="I50" s="8">
        <v>0.1</v>
      </c>
      <c r="J50" s="8">
        <f t="shared" si="9"/>
        <v>6.3636363636363644E-2</v>
      </c>
      <c r="L50" s="8"/>
      <c r="M50" s="8"/>
      <c r="N50" s="8"/>
    </row>
    <row r="51" spans="1:14">
      <c r="A51" t="s">
        <v>25</v>
      </c>
      <c r="C51" s="8">
        <v>1</v>
      </c>
      <c r="D51" s="8">
        <v>0.26666666666666666</v>
      </c>
      <c r="E51" s="8">
        <v>0.04</v>
      </c>
      <c r="F51" s="8">
        <f t="shared" si="8"/>
        <v>0.42666666666666664</v>
      </c>
      <c r="G51" s="8">
        <v>0.26666666666666666</v>
      </c>
      <c r="H51" s="8">
        <v>0</v>
      </c>
      <c r="I51" s="8">
        <v>0</v>
      </c>
      <c r="J51" s="8">
        <f t="shared" si="9"/>
        <v>0</v>
      </c>
      <c r="L51" s="8"/>
      <c r="M51" s="8"/>
      <c r="N51" s="8"/>
    </row>
    <row r="60" spans="1:14">
      <c r="A60" t="s">
        <v>39</v>
      </c>
    </row>
    <row r="78" spans="1:1">
      <c r="A78" s="9" t="s">
        <v>40</v>
      </c>
    </row>
    <row r="79" spans="1:1">
      <c r="A79" t="s">
        <v>41</v>
      </c>
    </row>
    <row r="81" spans="1:10">
      <c r="A81" t="s">
        <v>42</v>
      </c>
      <c r="B81" t="s">
        <v>4</v>
      </c>
      <c r="C81" t="s">
        <v>5</v>
      </c>
      <c r="D81" t="s">
        <v>6</v>
      </c>
      <c r="E81" t="s">
        <v>7</v>
      </c>
      <c r="F81" t="s">
        <v>30</v>
      </c>
      <c r="G81" t="s">
        <v>31</v>
      </c>
      <c r="H81" t="s">
        <v>32</v>
      </c>
      <c r="I81" t="s">
        <v>33</v>
      </c>
      <c r="J81" t="s">
        <v>34</v>
      </c>
    </row>
    <row r="82" spans="1:10">
      <c r="A82" t="s">
        <v>17</v>
      </c>
      <c r="B82">
        <v>31614</v>
      </c>
      <c r="C82" s="10">
        <f>SUM(D82:J82)</f>
        <v>31614</v>
      </c>
      <c r="D82" s="11">
        <f>D43*$B82</f>
        <v>1931.9666666666665</v>
      </c>
      <c r="E82" s="11">
        <f t="shared" ref="E82:I82" si="10">E43*$B82</f>
        <v>468.35555555555555</v>
      </c>
      <c r="F82" s="11">
        <f t="shared" si="10"/>
        <v>497.62777777777774</v>
      </c>
      <c r="G82" s="11">
        <f t="shared" si="10"/>
        <v>1463.6111111111111</v>
      </c>
      <c r="H82" s="11">
        <f t="shared" si="10"/>
        <v>468.35555555555555</v>
      </c>
      <c r="I82" s="11">
        <f t="shared" si="10"/>
        <v>878.16666666666663</v>
      </c>
      <c r="J82" s="11">
        <f>J43*$B82</f>
        <v>25905.916666666664</v>
      </c>
    </row>
    <row r="83" spans="1:10">
      <c r="A83" t="s">
        <v>18</v>
      </c>
      <c r="B83">
        <f>25579+4385</f>
        <v>29964</v>
      </c>
      <c r="C83" s="10">
        <f t="shared" ref="C83:C90" si="11">SUM(D83:J83)</f>
        <v>29964</v>
      </c>
      <c r="D83" s="11">
        <f t="shared" ref="D83:J90" si="12">D44*$B83</f>
        <v>1728.6923076923078</v>
      </c>
      <c r="E83" s="11">
        <f t="shared" si="12"/>
        <v>144.05769230769232</v>
      </c>
      <c r="F83" s="11">
        <f t="shared" si="12"/>
        <v>2737.0961538461543</v>
      </c>
      <c r="G83" s="11">
        <f t="shared" si="12"/>
        <v>2304.9230769230771</v>
      </c>
      <c r="H83" s="11">
        <f t="shared" si="12"/>
        <v>1440.5769230769231</v>
      </c>
      <c r="I83" s="11">
        <f t="shared" si="12"/>
        <v>7923.1730769230771</v>
      </c>
      <c r="J83" s="11">
        <f t="shared" si="12"/>
        <v>13685.48076923077</v>
      </c>
    </row>
    <row r="84" spans="1:10">
      <c r="A84" t="s">
        <v>35</v>
      </c>
      <c r="B84">
        <v>3901</v>
      </c>
      <c r="C84" s="10">
        <f t="shared" si="11"/>
        <v>3901</v>
      </c>
      <c r="D84" s="11">
        <f t="shared" si="12"/>
        <v>182.859375</v>
      </c>
      <c r="E84" s="11">
        <f t="shared" si="12"/>
        <v>0</v>
      </c>
      <c r="F84" s="11">
        <f t="shared" si="12"/>
        <v>60.953125</v>
      </c>
      <c r="G84" s="11">
        <f t="shared" si="12"/>
        <v>487.625</v>
      </c>
      <c r="H84" s="11">
        <f t="shared" si="12"/>
        <v>0</v>
      </c>
      <c r="I84" s="11">
        <f t="shared" si="12"/>
        <v>182.859375</v>
      </c>
      <c r="J84" s="11">
        <f t="shared" si="12"/>
        <v>2986.703125</v>
      </c>
    </row>
    <row r="85" spans="1:10">
      <c r="A85" t="s">
        <v>36</v>
      </c>
      <c r="B85">
        <v>4410</v>
      </c>
      <c r="C85" s="10">
        <f t="shared" si="11"/>
        <v>4410</v>
      </c>
      <c r="D85" s="11">
        <f t="shared" si="12"/>
        <v>650.65573770491801</v>
      </c>
      <c r="E85" s="11">
        <f t="shared" si="12"/>
        <v>21.688524590163933</v>
      </c>
      <c r="F85" s="11">
        <f t="shared" si="12"/>
        <v>968.75409836065569</v>
      </c>
      <c r="G85" s="11">
        <f t="shared" si="12"/>
        <v>527.75409836065569</v>
      </c>
      <c r="H85" s="11">
        <f t="shared" si="12"/>
        <v>1735.0819672131147</v>
      </c>
      <c r="I85" s="11">
        <f t="shared" si="12"/>
        <v>433.77049180327867</v>
      </c>
      <c r="J85" s="11">
        <f t="shared" si="12"/>
        <v>72.295081967213122</v>
      </c>
    </row>
    <row r="86" spans="1:10">
      <c r="A86" t="s">
        <v>37</v>
      </c>
      <c r="B86">
        <v>4967</v>
      </c>
      <c r="C86" s="10">
        <f t="shared" si="11"/>
        <v>4967.0000000000009</v>
      </c>
      <c r="D86" s="11">
        <f t="shared" si="12"/>
        <v>859.67307692307691</v>
      </c>
      <c r="E86" s="11">
        <f t="shared" si="12"/>
        <v>57.311538461538454</v>
      </c>
      <c r="F86" s="11">
        <f t="shared" si="12"/>
        <v>1700.2423076923078</v>
      </c>
      <c r="G86" s="11">
        <f t="shared" si="12"/>
        <v>1881.728846153846</v>
      </c>
      <c r="H86" s="11">
        <f t="shared" si="12"/>
        <v>191.03846153846155</v>
      </c>
      <c r="I86" s="11">
        <f t="shared" si="12"/>
        <v>162.38269230769231</v>
      </c>
      <c r="J86" s="11">
        <f t="shared" si="12"/>
        <v>114.62307692307691</v>
      </c>
    </row>
    <row r="87" spans="1:10">
      <c r="A87" t="s">
        <v>22</v>
      </c>
      <c r="B87">
        <v>430</v>
      </c>
      <c r="C87" s="10">
        <f t="shared" si="11"/>
        <v>430.00000000000006</v>
      </c>
      <c r="D87" s="11">
        <f t="shared" si="12"/>
        <v>223.26923076923077</v>
      </c>
      <c r="E87" s="11">
        <f t="shared" si="12"/>
        <v>33.07692307692308</v>
      </c>
      <c r="F87" s="11">
        <f t="shared" si="12"/>
        <v>77.730769230769241</v>
      </c>
      <c r="G87" s="11">
        <f t="shared" si="12"/>
        <v>28.115384615384617</v>
      </c>
      <c r="H87" s="11">
        <f t="shared" si="12"/>
        <v>0</v>
      </c>
      <c r="I87" s="11">
        <f t="shared" si="12"/>
        <v>9.9230769230769216</v>
      </c>
      <c r="J87" s="11">
        <f t="shared" si="12"/>
        <v>57.884615384615394</v>
      </c>
    </row>
    <row r="88" spans="1:10">
      <c r="A88" t="s">
        <v>38</v>
      </c>
      <c r="B88">
        <v>1700</v>
      </c>
      <c r="C88" s="10">
        <f t="shared" si="11"/>
        <v>1699.9999999999998</v>
      </c>
      <c r="D88" s="11">
        <f t="shared" si="12"/>
        <v>206.42857142857142</v>
      </c>
      <c r="E88" s="11">
        <f t="shared" si="12"/>
        <v>0</v>
      </c>
      <c r="F88" s="11">
        <f t="shared" si="12"/>
        <v>1190</v>
      </c>
      <c r="G88" s="11">
        <f t="shared" si="12"/>
        <v>121.42857142857142</v>
      </c>
      <c r="H88" s="11">
        <f t="shared" si="12"/>
        <v>0</v>
      </c>
      <c r="I88" s="11">
        <f t="shared" si="12"/>
        <v>182.14285714285714</v>
      </c>
      <c r="J88" s="11">
        <f t="shared" si="12"/>
        <v>0</v>
      </c>
    </row>
    <row r="89" spans="1:10">
      <c r="A89" t="s">
        <v>29</v>
      </c>
      <c r="B89">
        <v>485</v>
      </c>
      <c r="C89" s="10">
        <f t="shared" si="11"/>
        <v>484.99999999999994</v>
      </c>
      <c r="D89" s="11">
        <f t="shared" si="12"/>
        <v>264.5454545454545</v>
      </c>
      <c r="E89" s="11">
        <f t="shared" si="12"/>
        <v>26.454545454545453</v>
      </c>
      <c r="F89" s="11">
        <f t="shared" si="12"/>
        <v>92.590909090909093</v>
      </c>
      <c r="G89" s="11">
        <f t="shared" si="12"/>
        <v>22.045454545454547</v>
      </c>
      <c r="H89" s="11">
        <f t="shared" si="12"/>
        <v>0</v>
      </c>
      <c r="I89" s="11">
        <f t="shared" si="12"/>
        <v>48.5</v>
      </c>
      <c r="J89" s="11">
        <f t="shared" si="12"/>
        <v>30.863636363636367</v>
      </c>
    </row>
    <row r="90" spans="1:10">
      <c r="A90" t="s">
        <v>25</v>
      </c>
      <c r="B90">
        <v>123</v>
      </c>
      <c r="C90" s="10">
        <f t="shared" si="11"/>
        <v>122.99999999999999</v>
      </c>
      <c r="D90" s="11">
        <f t="shared" si="12"/>
        <v>32.799999999999997</v>
      </c>
      <c r="E90" s="11">
        <f t="shared" si="12"/>
        <v>4.92</v>
      </c>
      <c r="F90" s="11">
        <f t="shared" si="12"/>
        <v>52.48</v>
      </c>
      <c r="G90" s="11">
        <f t="shared" si="12"/>
        <v>32.799999999999997</v>
      </c>
      <c r="H90" s="11">
        <f t="shared" si="12"/>
        <v>0</v>
      </c>
      <c r="I90" s="11">
        <f t="shared" si="12"/>
        <v>0</v>
      </c>
      <c r="J90" s="11">
        <f t="shared" si="12"/>
        <v>0</v>
      </c>
    </row>
    <row r="97" spans="16:17">
      <c r="P97" t="s">
        <v>43</v>
      </c>
    </row>
    <row r="98" spans="16:17">
      <c r="P98">
        <v>0.29599999999999999</v>
      </c>
      <c r="Q98" t="s">
        <v>44</v>
      </c>
    </row>
    <row r="101" spans="16:17">
      <c r="P101" s="12">
        <f>0.296*SUM(F86:H86)</f>
        <v>1116.8108461538461</v>
      </c>
      <c r="Q101" t="s">
        <v>45</v>
      </c>
    </row>
    <row r="102" spans="16:17">
      <c r="P102" s="12"/>
    </row>
    <row r="103" spans="16:17">
      <c r="P103" s="12"/>
    </row>
    <row r="104" spans="16:17">
      <c r="P104" s="12">
        <f>0.296*SUM(F85:H85)</f>
        <v>956.5506885245901</v>
      </c>
      <c r="Q104" t="s">
        <v>45</v>
      </c>
    </row>
    <row r="105" spans="16:17">
      <c r="P105" s="12"/>
    </row>
    <row r="106" spans="16:17">
      <c r="P106" s="12">
        <f>0.296*SUM(F83:H83)</f>
        <v>1918.8484615384616</v>
      </c>
      <c r="Q106" t="s">
        <v>45</v>
      </c>
    </row>
    <row r="107" spans="16:17">
      <c r="P107" s="12"/>
    </row>
    <row r="108" spans="16:17">
      <c r="P108" s="12"/>
    </row>
    <row r="109" spans="16:17">
      <c r="P109" s="12">
        <f>0.296*SUM(F82:H82)</f>
        <v>719.15995555555548</v>
      </c>
      <c r="Q109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C4E1-C25A-4F83-8A59-4547D19F5CFE}">
  <dimension ref="A1:N34"/>
  <sheetViews>
    <sheetView workbookViewId="0">
      <selection activeCell="M36" sqref="M36"/>
    </sheetView>
  </sheetViews>
  <sheetFormatPr defaultRowHeight="14.45"/>
  <cols>
    <col min="1" max="1" width="21.7109375" bestFit="1" customWidth="1"/>
  </cols>
  <sheetData>
    <row r="1" spans="1:14">
      <c r="A1" t="s">
        <v>26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>
      <c r="A2" t="s">
        <v>17</v>
      </c>
      <c r="B2">
        <v>432</v>
      </c>
      <c r="C2">
        <v>432</v>
      </c>
      <c r="D2">
        <v>26.4</v>
      </c>
      <c r="E2">
        <v>6.4</v>
      </c>
      <c r="F2">
        <v>0</v>
      </c>
      <c r="G2">
        <v>4</v>
      </c>
      <c r="H2">
        <v>2.8</v>
      </c>
      <c r="I2">
        <v>20</v>
      </c>
      <c r="J2">
        <v>6.4</v>
      </c>
      <c r="K2">
        <v>12</v>
      </c>
      <c r="L2">
        <v>98</v>
      </c>
      <c r="M2">
        <v>240</v>
      </c>
      <c r="N2">
        <v>16</v>
      </c>
    </row>
    <row r="3" spans="1:14">
      <c r="A3" t="s">
        <v>18</v>
      </c>
      <c r="B3">
        <v>416</v>
      </c>
      <c r="C3">
        <v>416</v>
      </c>
      <c r="D3">
        <v>24</v>
      </c>
      <c r="E3">
        <v>2</v>
      </c>
      <c r="F3">
        <v>16</v>
      </c>
      <c r="G3">
        <v>8</v>
      </c>
      <c r="H3">
        <v>14</v>
      </c>
      <c r="I3">
        <v>32</v>
      </c>
      <c r="J3">
        <v>20</v>
      </c>
      <c r="K3">
        <v>110</v>
      </c>
      <c r="L3">
        <v>158</v>
      </c>
      <c r="M3">
        <v>24</v>
      </c>
      <c r="N3">
        <v>8</v>
      </c>
    </row>
    <row r="4" spans="1:14">
      <c r="A4" t="s">
        <v>19</v>
      </c>
      <c r="B4">
        <v>256</v>
      </c>
      <c r="C4">
        <v>256</v>
      </c>
      <c r="D4">
        <v>12</v>
      </c>
      <c r="E4">
        <v>0</v>
      </c>
      <c r="F4">
        <v>4</v>
      </c>
      <c r="G4">
        <v>0</v>
      </c>
      <c r="H4">
        <v>0</v>
      </c>
      <c r="I4">
        <v>32</v>
      </c>
      <c r="J4">
        <v>0</v>
      </c>
      <c r="K4">
        <v>12</v>
      </c>
      <c r="L4">
        <v>80</v>
      </c>
      <c r="M4">
        <v>92</v>
      </c>
      <c r="N4">
        <v>24</v>
      </c>
    </row>
    <row r="5" spans="1:14">
      <c r="A5" t="s">
        <v>20</v>
      </c>
      <c r="B5">
        <v>244</v>
      </c>
      <c r="C5">
        <v>244</v>
      </c>
      <c r="D5">
        <v>36</v>
      </c>
      <c r="E5">
        <v>1.2</v>
      </c>
      <c r="F5">
        <v>0</v>
      </c>
      <c r="G5">
        <v>1.6</v>
      </c>
      <c r="H5">
        <v>52</v>
      </c>
      <c r="I5">
        <v>29.2</v>
      </c>
      <c r="J5">
        <v>96</v>
      </c>
      <c r="K5">
        <v>24</v>
      </c>
      <c r="L5">
        <v>4</v>
      </c>
      <c r="M5">
        <v>0</v>
      </c>
      <c r="N5">
        <v>0</v>
      </c>
    </row>
    <row r="6" spans="1:14">
      <c r="A6" t="s">
        <v>21</v>
      </c>
      <c r="B6">
        <v>208</v>
      </c>
      <c r="C6">
        <v>208.00000000000003</v>
      </c>
      <c r="D6">
        <v>36</v>
      </c>
      <c r="E6">
        <v>2.4</v>
      </c>
      <c r="F6">
        <v>12</v>
      </c>
      <c r="G6">
        <v>24</v>
      </c>
      <c r="H6">
        <v>35.200000000000003</v>
      </c>
      <c r="I6">
        <v>78.8</v>
      </c>
      <c r="J6">
        <v>8</v>
      </c>
      <c r="K6">
        <v>6.8</v>
      </c>
      <c r="L6">
        <v>4.8</v>
      </c>
      <c r="M6">
        <v>0</v>
      </c>
      <c r="N6">
        <v>0</v>
      </c>
    </row>
    <row r="7" spans="1:14">
      <c r="A7" t="s">
        <v>22</v>
      </c>
      <c r="B7">
        <v>104</v>
      </c>
      <c r="C7">
        <v>104</v>
      </c>
      <c r="D7">
        <v>54</v>
      </c>
      <c r="E7">
        <v>8</v>
      </c>
      <c r="F7">
        <v>4.8</v>
      </c>
      <c r="G7">
        <v>12</v>
      </c>
      <c r="H7">
        <v>2</v>
      </c>
      <c r="I7">
        <v>6.8</v>
      </c>
      <c r="J7">
        <v>0</v>
      </c>
      <c r="K7">
        <v>2.4</v>
      </c>
      <c r="L7">
        <v>8</v>
      </c>
      <c r="M7">
        <v>6</v>
      </c>
      <c r="N7">
        <v>0</v>
      </c>
    </row>
    <row r="8" spans="1:14">
      <c r="A8" t="s">
        <v>23</v>
      </c>
      <c r="B8">
        <v>56</v>
      </c>
      <c r="C8">
        <v>56</v>
      </c>
      <c r="D8">
        <v>6.8</v>
      </c>
      <c r="E8">
        <v>0</v>
      </c>
      <c r="F8">
        <v>0</v>
      </c>
      <c r="G8">
        <v>8</v>
      </c>
      <c r="H8">
        <v>31.2</v>
      </c>
      <c r="I8">
        <v>4</v>
      </c>
      <c r="J8">
        <v>0</v>
      </c>
      <c r="K8">
        <v>6</v>
      </c>
      <c r="L8">
        <v>0</v>
      </c>
      <c r="M8">
        <v>0</v>
      </c>
      <c r="N8">
        <v>0</v>
      </c>
    </row>
    <row r="9" spans="1:14">
      <c r="A9" t="s">
        <v>24</v>
      </c>
      <c r="B9">
        <v>44</v>
      </c>
      <c r="C9">
        <v>43.999999999999993</v>
      </c>
      <c r="D9">
        <v>24</v>
      </c>
      <c r="E9">
        <v>2.4</v>
      </c>
      <c r="F9">
        <v>1.2</v>
      </c>
      <c r="G9">
        <v>5.2</v>
      </c>
      <c r="H9">
        <v>2</v>
      </c>
      <c r="I9">
        <v>2</v>
      </c>
      <c r="J9">
        <v>0</v>
      </c>
      <c r="K9">
        <v>4.4000000000000004</v>
      </c>
      <c r="L9">
        <v>0</v>
      </c>
      <c r="M9">
        <v>0.8</v>
      </c>
      <c r="N9">
        <v>2</v>
      </c>
    </row>
    <row r="10" spans="1:14">
      <c r="A10" t="s">
        <v>25</v>
      </c>
      <c r="B10">
        <v>30</v>
      </c>
      <c r="C10">
        <v>30</v>
      </c>
      <c r="D10">
        <v>8</v>
      </c>
      <c r="E10">
        <v>1.2</v>
      </c>
      <c r="F10">
        <v>4</v>
      </c>
      <c r="G10">
        <v>4</v>
      </c>
      <c r="H10">
        <v>4.8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</row>
    <row r="13" spans="1:14">
      <c r="A13" t="s">
        <v>26</v>
      </c>
      <c r="B13" t="s">
        <v>4</v>
      </c>
      <c r="C13" t="s">
        <v>5</v>
      </c>
      <c r="D13" t="s">
        <v>46</v>
      </c>
      <c r="E13" t="s">
        <v>47</v>
      </c>
      <c r="F13" t="s">
        <v>48</v>
      </c>
      <c r="G13" t="s">
        <v>49</v>
      </c>
    </row>
    <row r="14" spans="1:14">
      <c r="A14" t="s">
        <v>17</v>
      </c>
      <c r="B14">
        <f>B2-D2-E2</f>
        <v>399.20000000000005</v>
      </c>
      <c r="C14">
        <f>SUM(D14:G14)</f>
        <v>399.20000000000005</v>
      </c>
      <c r="D14">
        <f t="shared" ref="D14:D21" si="0">G2+H2+F2</f>
        <v>6.8</v>
      </c>
      <c r="E14">
        <f>I2</f>
        <v>20</v>
      </c>
      <c r="F14">
        <f>J2+K2+L2</f>
        <v>116.4</v>
      </c>
      <c r="G14">
        <f>M2+N2</f>
        <v>256</v>
      </c>
    </row>
    <row r="15" spans="1:14">
      <c r="A15" t="s">
        <v>18</v>
      </c>
      <c r="B15">
        <f t="shared" ref="B15:B22" si="1">B3-D3-E3</f>
        <v>390</v>
      </c>
      <c r="C15">
        <f t="shared" ref="C15:C22" si="2">SUM(D15:G15)</f>
        <v>390</v>
      </c>
      <c r="D15">
        <f t="shared" si="0"/>
        <v>38</v>
      </c>
      <c r="E15">
        <f>I3</f>
        <v>32</v>
      </c>
      <c r="F15">
        <f>J3+K3+L3</f>
        <v>288</v>
      </c>
      <c r="G15">
        <f>M3+N3</f>
        <v>32</v>
      </c>
    </row>
    <row r="16" spans="1:14">
      <c r="A16" t="s">
        <v>19</v>
      </c>
      <c r="B16">
        <f t="shared" si="1"/>
        <v>244</v>
      </c>
      <c r="C16">
        <f t="shared" si="2"/>
        <v>244</v>
      </c>
      <c r="D16">
        <f t="shared" si="0"/>
        <v>4</v>
      </c>
      <c r="E16">
        <f>I4</f>
        <v>32</v>
      </c>
      <c r="F16">
        <f>J4+K4+L4</f>
        <v>92</v>
      </c>
      <c r="G16">
        <f>M4+N4</f>
        <v>116</v>
      </c>
    </row>
    <row r="17" spans="1:7">
      <c r="A17" t="s">
        <v>20</v>
      </c>
      <c r="B17">
        <f t="shared" si="1"/>
        <v>206.8</v>
      </c>
      <c r="C17">
        <f t="shared" si="2"/>
        <v>206.8</v>
      </c>
      <c r="D17">
        <f t="shared" si="0"/>
        <v>53.6</v>
      </c>
      <c r="E17">
        <f>I5</f>
        <v>29.2</v>
      </c>
      <c r="F17">
        <f>J5+K5+L5</f>
        <v>124</v>
      </c>
      <c r="G17">
        <f>M5+N5</f>
        <v>0</v>
      </c>
    </row>
    <row r="18" spans="1:7">
      <c r="A18" t="s">
        <v>21</v>
      </c>
      <c r="B18">
        <f t="shared" si="1"/>
        <v>169.6</v>
      </c>
      <c r="C18">
        <f t="shared" si="2"/>
        <v>169.6</v>
      </c>
      <c r="D18">
        <f t="shared" si="0"/>
        <v>71.2</v>
      </c>
      <c r="E18">
        <f>I6</f>
        <v>78.8</v>
      </c>
      <c r="F18">
        <f>J6+K6+L6</f>
        <v>19.600000000000001</v>
      </c>
      <c r="G18">
        <f>M6+N6</f>
        <v>0</v>
      </c>
    </row>
    <row r="19" spans="1:7">
      <c r="A19" t="s">
        <v>22</v>
      </c>
      <c r="B19">
        <f t="shared" si="1"/>
        <v>42</v>
      </c>
      <c r="C19">
        <f t="shared" si="2"/>
        <v>42</v>
      </c>
      <c r="D19">
        <f t="shared" si="0"/>
        <v>18.8</v>
      </c>
      <c r="E19">
        <f>I7</f>
        <v>6.8</v>
      </c>
      <c r="F19">
        <f>J7+K7+L7</f>
        <v>10.4</v>
      </c>
      <c r="G19">
        <f>M7+N7</f>
        <v>6</v>
      </c>
    </row>
    <row r="20" spans="1:7">
      <c r="A20" t="s">
        <v>23</v>
      </c>
      <c r="B20">
        <f t="shared" si="1"/>
        <v>49.2</v>
      </c>
      <c r="C20">
        <f t="shared" si="2"/>
        <v>49.2</v>
      </c>
      <c r="D20">
        <f t="shared" si="0"/>
        <v>39.200000000000003</v>
      </c>
      <c r="E20">
        <f>I8</f>
        <v>4</v>
      </c>
      <c r="F20">
        <f>J8+K8+L8</f>
        <v>6</v>
      </c>
      <c r="G20">
        <f>M8+N8</f>
        <v>0</v>
      </c>
    </row>
    <row r="21" spans="1:7">
      <c r="A21" t="s">
        <v>24</v>
      </c>
      <c r="B21">
        <f t="shared" si="1"/>
        <v>17.600000000000001</v>
      </c>
      <c r="C21">
        <f t="shared" si="2"/>
        <v>17.600000000000001</v>
      </c>
      <c r="D21">
        <f t="shared" si="0"/>
        <v>8.4</v>
      </c>
      <c r="E21">
        <f>I9</f>
        <v>2</v>
      </c>
      <c r="F21">
        <f>J9+K9+L9</f>
        <v>4.4000000000000004</v>
      </c>
      <c r="G21">
        <f>M9+N9</f>
        <v>2.8</v>
      </c>
    </row>
    <row r="22" spans="1:7">
      <c r="A22" t="s">
        <v>25</v>
      </c>
      <c r="B22">
        <f>B10-D10-E10</f>
        <v>20.8</v>
      </c>
      <c r="C22">
        <f>SUM(D22:G22)</f>
        <v>20.8</v>
      </c>
      <c r="D22">
        <f>G10+H10+F10</f>
        <v>12.8</v>
      </c>
      <c r="E22">
        <f>I10</f>
        <v>8</v>
      </c>
      <c r="F22">
        <f>J10+K10+L10</f>
        <v>0</v>
      </c>
      <c r="G22">
        <f>M10+N10</f>
        <v>0</v>
      </c>
    </row>
    <row r="25" spans="1:7">
      <c r="A25" t="s">
        <v>26</v>
      </c>
      <c r="B25" t="s">
        <v>4</v>
      </c>
      <c r="C25" t="s">
        <v>5</v>
      </c>
      <c r="D25" t="s">
        <v>46</v>
      </c>
      <c r="E25" t="s">
        <v>47</v>
      </c>
      <c r="F25" t="s">
        <v>48</v>
      </c>
      <c r="G25" t="s">
        <v>49</v>
      </c>
    </row>
    <row r="26" spans="1:7">
      <c r="A26" t="s">
        <v>17</v>
      </c>
      <c r="B26">
        <v>399.20000000000005</v>
      </c>
      <c r="C26">
        <f>SUM(D26:G26)</f>
        <v>0.99999999999999989</v>
      </c>
      <c r="D26" s="13">
        <f>D14/$B26</f>
        <v>1.7034068136272541E-2</v>
      </c>
      <c r="E26" s="13">
        <f t="shared" ref="E26:G26" si="3">E14/$B26</f>
        <v>5.0100200400801598E-2</v>
      </c>
      <c r="F26" s="13">
        <f t="shared" si="3"/>
        <v>0.29158316633266529</v>
      </c>
      <c r="G26" s="13">
        <f t="shared" si="3"/>
        <v>0.6412825651302605</v>
      </c>
    </row>
    <row r="27" spans="1:7">
      <c r="A27" t="s">
        <v>18</v>
      </c>
      <c r="B27">
        <v>390</v>
      </c>
      <c r="C27">
        <f t="shared" ref="C27:C33" si="4">SUM(D27:G27)</f>
        <v>1</v>
      </c>
      <c r="D27" s="13">
        <f t="shared" ref="D27:G34" si="5">D15/$B27</f>
        <v>9.7435897435897437E-2</v>
      </c>
      <c r="E27" s="13">
        <f t="shared" si="5"/>
        <v>8.2051282051282051E-2</v>
      </c>
      <c r="F27" s="13">
        <f t="shared" si="5"/>
        <v>0.7384615384615385</v>
      </c>
      <c r="G27" s="13">
        <f t="shared" si="5"/>
        <v>8.2051282051282051E-2</v>
      </c>
    </row>
    <row r="28" spans="1:7">
      <c r="A28" t="s">
        <v>19</v>
      </c>
      <c r="B28">
        <v>244</v>
      </c>
      <c r="C28">
        <f t="shared" si="4"/>
        <v>0.99999999999999989</v>
      </c>
      <c r="D28" s="13">
        <f t="shared" si="5"/>
        <v>1.6393442622950821E-2</v>
      </c>
      <c r="E28" s="13">
        <f t="shared" si="5"/>
        <v>0.13114754098360656</v>
      </c>
      <c r="F28" s="13">
        <f t="shared" si="5"/>
        <v>0.37704918032786883</v>
      </c>
      <c r="G28" s="13">
        <f t="shared" si="5"/>
        <v>0.47540983606557374</v>
      </c>
    </row>
    <row r="29" spans="1:7">
      <c r="A29" t="s">
        <v>20</v>
      </c>
      <c r="B29">
        <v>206.8</v>
      </c>
      <c r="C29">
        <f t="shared" si="4"/>
        <v>1</v>
      </c>
      <c r="D29" s="13">
        <f t="shared" si="5"/>
        <v>0.25918762088974856</v>
      </c>
      <c r="E29" s="13">
        <f t="shared" si="5"/>
        <v>0.14119922630560927</v>
      </c>
      <c r="F29" s="13">
        <f t="shared" si="5"/>
        <v>0.59961315280464211</v>
      </c>
      <c r="G29" s="13">
        <f t="shared" si="5"/>
        <v>0</v>
      </c>
    </row>
    <row r="30" spans="1:7">
      <c r="A30" t="s">
        <v>21</v>
      </c>
      <c r="B30">
        <v>169.6</v>
      </c>
      <c r="C30">
        <f t="shared" si="4"/>
        <v>1</v>
      </c>
      <c r="D30" s="13">
        <f t="shared" si="5"/>
        <v>0.419811320754717</v>
      </c>
      <c r="E30" s="13">
        <f t="shared" si="5"/>
        <v>0.46462264150943394</v>
      </c>
      <c r="F30" s="13">
        <f t="shared" si="5"/>
        <v>0.11556603773584907</v>
      </c>
      <c r="G30" s="13">
        <f t="shared" si="5"/>
        <v>0</v>
      </c>
    </row>
    <row r="31" spans="1:7">
      <c r="A31" t="s">
        <v>22</v>
      </c>
      <c r="B31">
        <v>42</v>
      </c>
      <c r="C31">
        <f t="shared" si="4"/>
        <v>1</v>
      </c>
      <c r="D31" s="13">
        <f t="shared" si="5"/>
        <v>0.44761904761904764</v>
      </c>
      <c r="E31" s="13">
        <f t="shared" si="5"/>
        <v>0.16190476190476191</v>
      </c>
      <c r="F31" s="13">
        <f t="shared" si="5"/>
        <v>0.24761904761904763</v>
      </c>
      <c r="G31" s="13">
        <f t="shared" si="5"/>
        <v>0.14285714285714285</v>
      </c>
    </row>
    <row r="32" spans="1:7">
      <c r="A32" t="s">
        <v>23</v>
      </c>
      <c r="B32">
        <v>49.2</v>
      </c>
      <c r="C32">
        <f t="shared" si="4"/>
        <v>1</v>
      </c>
      <c r="D32" s="13">
        <f t="shared" si="5"/>
        <v>0.7967479674796748</v>
      </c>
      <c r="E32" s="13">
        <f t="shared" si="5"/>
        <v>8.1300813008130079E-2</v>
      </c>
      <c r="F32" s="13">
        <f t="shared" si="5"/>
        <v>0.12195121951219512</v>
      </c>
      <c r="G32" s="13">
        <f t="shared" si="5"/>
        <v>0</v>
      </c>
    </row>
    <row r="33" spans="1:7">
      <c r="A33" t="s">
        <v>24</v>
      </c>
      <c r="B33">
        <v>17.600000000000001</v>
      </c>
      <c r="C33">
        <f>SUM(D33:G33)</f>
        <v>0.99999999999999989</v>
      </c>
      <c r="D33" s="13">
        <f t="shared" si="5"/>
        <v>0.47727272727272724</v>
      </c>
      <c r="E33" s="13">
        <f t="shared" si="5"/>
        <v>0.11363636363636363</v>
      </c>
      <c r="F33" s="13">
        <f t="shared" si="5"/>
        <v>0.25</v>
      </c>
      <c r="G33" s="13">
        <f t="shared" si="5"/>
        <v>0.15909090909090906</v>
      </c>
    </row>
    <row r="34" spans="1:7">
      <c r="A34" t="s">
        <v>25</v>
      </c>
      <c r="B34">
        <v>20.8</v>
      </c>
      <c r="C34">
        <f>SUM(D34:G34)</f>
        <v>1</v>
      </c>
      <c r="D34" s="13">
        <f t="shared" si="5"/>
        <v>0.61538461538461542</v>
      </c>
      <c r="E34" s="13">
        <f t="shared" si="5"/>
        <v>0.38461538461538458</v>
      </c>
      <c r="F34" s="13">
        <f t="shared" si="5"/>
        <v>0</v>
      </c>
      <c r="G34" s="13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E8D55BF4A6ECA246BABB714E10D0012D" ma:contentTypeVersion="52" ma:contentTypeDescription="Opprett et nytt dokument." ma:contentTypeScope="" ma:versionID="d66622591a51e31da0c5de357bc394bc">
  <xsd:schema xmlns:xsd="http://www.w3.org/2001/XMLSchema" xmlns:xs="http://www.w3.org/2001/XMLSchema" xmlns:p="http://schemas.microsoft.com/office/2006/metadata/properties" xmlns:ns2="8bbd4995-53b7-43e2-b62f-10947586ac31" xmlns:ns3="d0236583-931d-4431-a90e-39669999edc8" xmlns:ns4="278037f1-bd83-429f-8be8-2f3af6cf312a" targetNamespace="http://schemas.microsoft.com/office/2006/metadata/properties" ma:root="true" ma:fieldsID="939a0c0811f9eb672246e62d02cd1ec4" ns2:_="" ns3:_="" ns4:_="">
    <xsd:import namespace="8bbd4995-53b7-43e2-b62f-10947586ac31"/>
    <xsd:import namespace="d0236583-931d-4431-a90e-39669999edc8"/>
    <xsd:import namespace="278037f1-bd83-429f-8be8-2f3af6cf312a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2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3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4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5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6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7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8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9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20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1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2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3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4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5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6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7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8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9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30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1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2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3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4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5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6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7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8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9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40" nillable="true" ma:displayName="Versjon" ma:internalName="CorpDocVer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6583-931d-4431-a90e-39669999e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48" nillable="true" ma:taxonomy="true" ma:internalName="lcf76f155ced4ddcb4097134ff3c332f" ma:taxonomyFieldName="MediaServiceImageTags" ma:displayName="Bildemerkelapper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5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5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5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5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5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037f1-bd83-429f-8be8-2f3af6cf312a" elementFormDefault="qualified">
    <xsd:import namespace="http://schemas.microsoft.com/office/2006/documentManagement/types"/>
    <xsd:import namespace="http://schemas.microsoft.com/office/infopath/2007/PartnerControls"/>
    <xsd:element name="SharedWithUsers" ma:index="4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49" nillable="true" ma:displayName="Taxonomy Catch All Column" ma:hidden="true" ma:list="{2266a6bc-5779-41c5-8d2c-7113d03d4c1f}" ma:internalName="TaxCatchAll" ma:showField="CatchAllData" ma:web="278037f1-bd83-429f-8be8-2f3af6cf31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CB8CD-267A-4D50-A7BF-25AD9EFA7253}"/>
</file>

<file path=customXml/itemProps2.xml><?xml version="1.0" encoding="utf-8"?>
<ds:datastoreItem xmlns:ds="http://schemas.openxmlformats.org/officeDocument/2006/customXml" ds:itemID="{9F240272-2807-44AC-8163-23A8EE3D30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Martha Johanne Pedersen</dc:creator>
  <cp:keywords/>
  <dc:description/>
  <cp:lastModifiedBy>Ole Marius Moen</cp:lastModifiedBy>
  <cp:revision/>
  <dcterms:created xsi:type="dcterms:W3CDTF">2024-03-13T09:36:00Z</dcterms:created>
  <dcterms:modified xsi:type="dcterms:W3CDTF">2024-05-28T09:23:44Z</dcterms:modified>
  <cp:category/>
  <cp:contentStatus/>
</cp:coreProperties>
</file>