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97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Q5" i="1"/>
  <c r="R5"/>
  <c r="S5"/>
  <c r="Q6"/>
  <c r="R6"/>
  <c r="S6"/>
  <c r="Q7"/>
  <c r="R7"/>
  <c r="S7"/>
  <c r="Q8"/>
  <c r="R8"/>
  <c r="S8"/>
  <c r="Q9"/>
  <c r="R9"/>
  <c r="S9"/>
  <c r="Q10"/>
  <c r="R10"/>
  <c r="S10"/>
  <c r="Q11"/>
  <c r="R11"/>
  <c r="S11"/>
  <c r="Q12"/>
  <c r="R12"/>
  <c r="S12"/>
  <c r="Q13"/>
  <c r="R13"/>
  <c r="S13"/>
  <c r="Q14"/>
  <c r="R14"/>
  <c r="S14"/>
  <c r="Q15"/>
  <c r="R15"/>
  <c r="S15"/>
  <c r="Q16"/>
  <c r="R16"/>
  <c r="S16"/>
  <c r="Q17"/>
  <c r="R17"/>
  <c r="S17"/>
  <c r="Q18"/>
  <c r="R18"/>
  <c r="S18"/>
  <c r="Q19"/>
  <c r="R19"/>
  <c r="S19"/>
  <c r="Q20"/>
  <c r="R20"/>
  <c r="S20"/>
  <c r="Q21"/>
  <c r="R21"/>
  <c r="S21"/>
  <c r="Q22"/>
  <c r="R22"/>
  <c r="S22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Q33"/>
  <c r="R33"/>
  <c r="S33"/>
  <c r="Q34"/>
  <c r="R34"/>
  <c r="S34"/>
  <c r="Q35"/>
  <c r="R35"/>
  <c r="S35"/>
  <c r="Q36"/>
  <c r="R36"/>
  <c r="S36"/>
  <c r="Q37"/>
  <c r="R37"/>
  <c r="S37"/>
  <c r="Q38"/>
  <c r="R38"/>
  <c r="S38"/>
  <c r="Q39"/>
  <c r="R39"/>
  <c r="S39"/>
  <c r="Q40"/>
  <c r="R40"/>
  <c r="S40"/>
  <c r="Q41"/>
  <c r="R41"/>
  <c r="S41"/>
  <c r="Q42"/>
  <c r="R42"/>
  <c r="S42"/>
  <c r="Q43"/>
  <c r="R43"/>
  <c r="S43"/>
  <c r="Q44"/>
  <c r="R44"/>
  <c r="S44"/>
  <c r="Q45"/>
  <c r="R45"/>
  <c r="S45"/>
  <c r="Q46"/>
  <c r="R46"/>
  <c r="S46"/>
  <c r="Q47"/>
  <c r="R47"/>
  <c r="S47"/>
  <c r="Q48"/>
  <c r="R48"/>
  <c r="S48"/>
  <c r="Q49"/>
  <c r="R49"/>
  <c r="S49"/>
  <c r="Q50"/>
  <c r="R50"/>
  <c r="S50"/>
  <c r="Q51"/>
  <c r="R51"/>
  <c r="S51"/>
  <c r="Q52"/>
  <c r="R52"/>
  <c r="S52"/>
  <c r="Q53"/>
  <c r="R53"/>
  <c r="S53"/>
  <c r="Q54"/>
  <c r="R54"/>
  <c r="S54"/>
  <c r="Q55"/>
  <c r="R55"/>
  <c r="S55"/>
  <c r="Q56"/>
  <c r="R56"/>
  <c r="S56"/>
  <c r="Q57"/>
  <c r="R57"/>
  <c r="S57"/>
  <c r="Q58"/>
  <c r="R58"/>
  <c r="S58"/>
  <c r="Q59"/>
  <c r="R59"/>
  <c r="S59"/>
  <c r="Q60"/>
  <c r="R60"/>
  <c r="S60"/>
  <c r="Q61"/>
  <c r="R61"/>
  <c r="S61"/>
  <c r="Q62"/>
  <c r="R62"/>
  <c r="S62"/>
  <c r="Q63"/>
  <c r="R63"/>
  <c r="S63"/>
  <c r="Q64"/>
  <c r="R64"/>
  <c r="S64"/>
  <c r="Q65"/>
  <c r="R65"/>
  <c r="S65"/>
  <c r="Q66"/>
  <c r="R66"/>
  <c r="S66"/>
  <c r="Q67"/>
  <c r="R67"/>
  <c r="S67"/>
  <c r="Q68"/>
  <c r="R68"/>
  <c r="S68"/>
  <c r="Q69"/>
  <c r="R69"/>
  <c r="S69"/>
  <c r="Q70"/>
  <c r="R70"/>
  <c r="S70"/>
  <c r="Q71"/>
  <c r="R71"/>
  <c r="S71"/>
  <c r="Q72"/>
  <c r="R72"/>
  <c r="S72"/>
  <c r="Q73"/>
  <c r="R73"/>
  <c r="S73"/>
  <c r="Q74"/>
  <c r="R74"/>
  <c r="S74"/>
  <c r="Q75"/>
  <c r="R75"/>
  <c r="S75"/>
  <c r="Q76"/>
  <c r="R76"/>
  <c r="S76"/>
  <c r="Q77"/>
  <c r="R77"/>
  <c r="S77"/>
  <c r="Q78"/>
  <c r="R78"/>
  <c r="S78"/>
  <c r="Q79"/>
  <c r="R79"/>
  <c r="S79"/>
  <c r="Q80"/>
  <c r="R80"/>
  <c r="S80"/>
  <c r="Q81"/>
  <c r="R81"/>
  <c r="S81"/>
  <c r="Q82"/>
  <c r="R82"/>
  <c r="S82"/>
  <c r="Q83"/>
  <c r="R83"/>
  <c r="S83"/>
  <c r="Q84"/>
  <c r="R84"/>
  <c r="S84"/>
  <c r="Q85"/>
  <c r="R85"/>
  <c r="S85"/>
  <c r="Q86"/>
  <c r="R86"/>
  <c r="S86"/>
  <c r="Q87"/>
  <c r="R87"/>
  <c r="S87"/>
  <c r="Q88"/>
  <c r="R88"/>
  <c r="S88"/>
  <c r="Q89"/>
  <c r="R89"/>
  <c r="S89"/>
  <c r="Q90"/>
  <c r="R90"/>
  <c r="S90"/>
  <c r="Q91"/>
  <c r="R91"/>
  <c r="S91"/>
  <c r="Q92"/>
  <c r="R92"/>
  <c r="S92"/>
  <c r="Q93"/>
  <c r="R93"/>
  <c r="S93"/>
  <c r="Q94"/>
  <c r="R94"/>
  <c r="S94"/>
  <c r="Q95"/>
  <c r="R95"/>
  <c r="S95"/>
  <c r="Q96"/>
  <c r="R96"/>
  <c r="S96"/>
  <c r="Q97"/>
  <c r="R97"/>
  <c r="S97"/>
  <c r="Q98"/>
  <c r="R98"/>
  <c r="S98"/>
  <c r="Q99"/>
  <c r="R99"/>
  <c r="S99"/>
  <c r="Q100"/>
  <c r="R100"/>
  <c r="S100"/>
  <c r="Q101"/>
  <c r="R101"/>
  <c r="S101"/>
  <c r="Q102"/>
  <c r="R102"/>
  <c r="S102"/>
  <c r="Q103"/>
  <c r="R103"/>
  <c r="S103"/>
  <c r="Q104"/>
  <c r="R104"/>
  <c r="S104"/>
  <c r="Q105"/>
  <c r="R105"/>
  <c r="S105"/>
  <c r="Q106"/>
  <c r="R106"/>
  <c r="S106"/>
  <c r="Q107"/>
  <c r="R107"/>
  <c r="S107"/>
  <c r="Q108"/>
  <c r="R108"/>
  <c r="S108"/>
  <c r="Q109"/>
  <c r="R109"/>
  <c r="S109"/>
  <c r="Q110"/>
  <c r="R110"/>
  <c r="S110"/>
  <c r="Q111"/>
  <c r="R111"/>
  <c r="S111"/>
  <c r="Q112"/>
  <c r="R112"/>
  <c r="S112"/>
  <c r="Q113"/>
  <c r="R113"/>
  <c r="S113"/>
  <c r="Q114"/>
  <c r="R114"/>
  <c r="S114"/>
  <c r="Q115"/>
  <c r="R115"/>
  <c r="S115"/>
  <c r="Q116"/>
  <c r="R116"/>
  <c r="S116"/>
  <c r="Q117"/>
  <c r="R117"/>
  <c r="S117"/>
  <c r="Q118"/>
  <c r="R118"/>
  <c r="S118"/>
  <c r="Q119"/>
  <c r="R119"/>
  <c r="S119"/>
  <c r="Q120"/>
  <c r="R120"/>
  <c r="S120"/>
  <c r="Q121"/>
  <c r="R121"/>
  <c r="S121"/>
  <c r="Q122"/>
  <c r="R122"/>
  <c r="S122"/>
  <c r="Q123"/>
  <c r="R123"/>
  <c r="S123"/>
  <c r="Q124"/>
  <c r="R124"/>
  <c r="S124"/>
  <c r="Q125"/>
  <c r="R125"/>
  <c r="S125"/>
  <c r="Q126"/>
  <c r="R126"/>
  <c r="S126"/>
  <c r="Q127"/>
  <c r="R127"/>
  <c r="S127"/>
  <c r="Q128"/>
  <c r="R128"/>
  <c r="S128"/>
  <c r="Q129"/>
  <c r="R129"/>
  <c r="S129"/>
  <c r="Q130"/>
  <c r="R130"/>
  <c r="S130"/>
  <c r="Q131"/>
  <c r="R131"/>
  <c r="S131"/>
  <c r="Q132"/>
  <c r="R132"/>
  <c r="S132"/>
  <c r="Q133"/>
  <c r="R133"/>
  <c r="S133"/>
  <c r="Q134"/>
  <c r="R134"/>
  <c r="S134"/>
  <c r="Q135"/>
  <c r="R135"/>
  <c r="S135"/>
  <c r="Q136"/>
  <c r="R136"/>
  <c r="S136"/>
  <c r="Q137"/>
  <c r="R137"/>
  <c r="S137"/>
  <c r="Q138"/>
  <c r="R138"/>
  <c r="S138"/>
  <c r="Q139"/>
  <c r="R139"/>
  <c r="S139"/>
  <c r="Q140"/>
  <c r="R140"/>
  <c r="S140"/>
  <c r="Q141"/>
  <c r="R141"/>
  <c r="S141"/>
  <c r="Q142"/>
  <c r="R142"/>
  <c r="S142"/>
  <c r="Q143"/>
  <c r="R143"/>
  <c r="S143"/>
  <c r="S4"/>
  <c r="R4"/>
  <c r="Q4"/>
  <c r="K9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N9"/>
  <c r="N13"/>
  <c r="N23"/>
  <c r="N27"/>
  <c r="N28"/>
  <c r="N38"/>
  <c r="N42"/>
  <c r="N43"/>
  <c r="K4"/>
  <c r="N4"/>
  <c r="L9"/>
  <c r="L13"/>
  <c r="L18"/>
  <c r="L19"/>
  <c r="L23"/>
  <c r="L27"/>
  <c r="L28"/>
  <c r="L32"/>
  <c r="L33"/>
  <c r="L38"/>
  <c r="L42"/>
  <c r="L43"/>
  <c r="L47"/>
  <c r="L48"/>
  <c r="L4"/>
  <c r="C53" i="6"/>
  <c r="I44"/>
  <c r="I47"/>
  <c r="I57"/>
  <c r="I58"/>
  <c r="I59"/>
  <c r="I63"/>
  <c r="I70"/>
  <c r="I71"/>
  <c r="I72"/>
  <c r="I73"/>
  <c r="I74"/>
  <c r="I75"/>
  <c r="I76"/>
  <c r="I42"/>
  <c r="G42"/>
  <c r="H42"/>
  <c r="G43"/>
  <c r="H43"/>
  <c r="I43" s="1"/>
  <c r="G44"/>
  <c r="H44"/>
  <c r="G45"/>
  <c r="H45"/>
  <c r="G46"/>
  <c r="I46" s="1"/>
  <c r="H46"/>
  <c r="G47"/>
  <c r="H47"/>
  <c r="G48"/>
  <c r="H48"/>
  <c r="I48" s="1"/>
  <c r="G49"/>
  <c r="H49"/>
  <c r="G50"/>
  <c r="I50" s="1"/>
  <c r="H50"/>
  <c r="G51"/>
  <c r="I51" s="1"/>
  <c r="H51"/>
  <c r="G52"/>
  <c r="H52"/>
  <c r="I52" s="1"/>
  <c r="G53"/>
  <c r="I53" s="1"/>
  <c r="H53"/>
  <c r="G54"/>
  <c r="H54"/>
  <c r="G55"/>
  <c r="H55"/>
  <c r="G56"/>
  <c r="I56" s="1"/>
  <c r="H56"/>
  <c r="G57"/>
  <c r="H57"/>
  <c r="G58"/>
  <c r="H58"/>
  <c r="G59"/>
  <c r="H59"/>
  <c r="G60"/>
  <c r="H60"/>
  <c r="I60" s="1"/>
  <c r="G61"/>
  <c r="I61" s="1"/>
  <c r="H61"/>
  <c r="G62"/>
  <c r="I62" s="1"/>
  <c r="H62"/>
  <c r="G63"/>
  <c r="H63"/>
  <c r="G64"/>
  <c r="H64"/>
  <c r="I64" s="1"/>
  <c r="G65"/>
  <c r="H65"/>
  <c r="G66"/>
  <c r="H66"/>
  <c r="G67"/>
  <c r="I67" s="1"/>
  <c r="H67"/>
  <c r="G68"/>
  <c r="H68"/>
  <c r="I68" s="1"/>
  <c r="G69"/>
  <c r="H69"/>
  <c r="G70"/>
  <c r="H70"/>
  <c r="G71"/>
  <c r="H71"/>
  <c r="G72"/>
  <c r="H72"/>
  <c r="G73"/>
  <c r="H73"/>
  <c r="G74"/>
  <c r="H74"/>
  <c r="G75"/>
  <c r="H75"/>
  <c r="G76"/>
  <c r="H76"/>
  <c r="G77"/>
  <c r="I77" s="1"/>
  <c r="H77"/>
  <c r="G78"/>
  <c r="I78" s="1"/>
  <c r="H78"/>
  <c r="G79"/>
  <c r="H79"/>
  <c r="I79" s="1"/>
  <c r="G80"/>
  <c r="H80"/>
  <c r="I80"/>
  <c r="G81"/>
  <c r="I81" s="1"/>
  <c r="H81"/>
  <c r="G82"/>
  <c r="I82" s="1"/>
  <c r="H82"/>
  <c r="G83"/>
  <c r="H83"/>
  <c r="I83" s="1"/>
  <c r="G84"/>
  <c r="H84"/>
  <c r="I84"/>
  <c r="G85"/>
  <c r="I85" s="1"/>
  <c r="H85"/>
  <c r="G86"/>
  <c r="I86" s="1"/>
  <c r="H86"/>
  <c r="G87"/>
  <c r="H87"/>
  <c r="I87" s="1"/>
  <c r="G88"/>
  <c r="H88"/>
  <c r="I88"/>
  <c r="G89"/>
  <c r="I89" s="1"/>
  <c r="H89"/>
  <c r="G90"/>
  <c r="I90" s="1"/>
  <c r="H90"/>
  <c r="G91"/>
  <c r="H91"/>
  <c r="I91" s="1"/>
  <c r="G92"/>
  <c r="H92"/>
  <c r="I92"/>
  <c r="G93"/>
  <c r="I93" s="1"/>
  <c r="H93"/>
  <c r="G94"/>
  <c r="I94" s="1"/>
  <c r="H94"/>
  <c r="G95"/>
  <c r="H95"/>
  <c r="I95" s="1"/>
  <c r="G96"/>
  <c r="H96"/>
  <c r="I96"/>
  <c r="G97"/>
  <c r="I97" s="1"/>
  <c r="H97"/>
  <c r="G98"/>
  <c r="I98" s="1"/>
  <c r="H98"/>
  <c r="G99"/>
  <c r="H99"/>
  <c r="I99" s="1"/>
  <c r="G100"/>
  <c r="H100"/>
  <c r="I100"/>
  <c r="G101"/>
  <c r="I101" s="1"/>
  <c r="H101"/>
  <c r="G102"/>
  <c r="I102" s="1"/>
  <c r="H102"/>
  <c r="G103"/>
  <c r="H103"/>
  <c r="I103" s="1"/>
  <c r="G104"/>
  <c r="H104"/>
  <c r="I104"/>
  <c r="G105"/>
  <c r="I105" s="1"/>
  <c r="H105"/>
  <c r="G106"/>
  <c r="I106" s="1"/>
  <c r="H106"/>
  <c r="H41"/>
  <c r="I41" s="1"/>
  <c r="G41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R3"/>
  <c r="Q3"/>
  <c r="M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N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  <c r="K8"/>
  <c r="K12"/>
  <c r="K13"/>
  <c r="K14"/>
  <c r="K19"/>
  <c r="K23"/>
  <c r="K24"/>
  <c r="K25"/>
  <c r="K30"/>
  <c r="K34"/>
  <c r="K35"/>
  <c r="K36"/>
  <c r="K3"/>
  <c r="P23" i="2"/>
  <c r="M23"/>
  <c r="L23" s="1"/>
  <c r="O23" s="1"/>
  <c r="P22"/>
  <c r="M22"/>
  <c r="L22" s="1"/>
  <c r="O22" s="1"/>
  <c r="P21"/>
  <c r="M21"/>
  <c r="L21" s="1"/>
  <c r="O21" s="1"/>
  <c r="P20"/>
  <c r="M20"/>
  <c r="L20" s="1"/>
  <c r="O20" s="1"/>
  <c r="P17"/>
  <c r="M17"/>
  <c r="L17" s="1"/>
  <c r="O17" s="1"/>
  <c r="P16"/>
  <c r="M16"/>
  <c r="L16" s="1"/>
  <c r="O16" s="1"/>
  <c r="P15"/>
  <c r="M15"/>
  <c r="L15" s="1"/>
  <c r="O15" s="1"/>
  <c r="P13"/>
  <c r="M13"/>
  <c r="L13" s="1"/>
  <c r="O13" s="1"/>
  <c r="P12"/>
  <c r="M12"/>
  <c r="L12" s="1"/>
  <c r="O12" s="1"/>
  <c r="P11"/>
  <c r="M11"/>
  <c r="L11" s="1"/>
  <c r="O11" s="1"/>
  <c r="P9"/>
  <c r="M9"/>
  <c r="L9" s="1"/>
  <c r="O9" s="1"/>
  <c r="P8"/>
  <c r="M8"/>
  <c r="L8" s="1"/>
  <c r="O8" s="1"/>
  <c r="P7"/>
  <c r="M7"/>
  <c r="L7" s="1"/>
  <c r="O7" s="1"/>
  <c r="J9" i="4"/>
  <c r="J13"/>
  <c r="J14"/>
  <c r="J15"/>
  <c r="J20"/>
  <c r="J24"/>
  <c r="J25"/>
  <c r="J26"/>
  <c r="J31"/>
  <c r="J35"/>
  <c r="J36"/>
  <c r="J37"/>
  <c r="K9"/>
  <c r="K13"/>
  <c r="K14"/>
  <c r="K15"/>
  <c r="K20"/>
  <c r="K24"/>
  <c r="K25"/>
  <c r="K26"/>
  <c r="K31"/>
  <c r="K35"/>
  <c r="K36"/>
  <c r="K37"/>
  <c r="J4"/>
  <c r="K4"/>
  <c r="K40" i="3"/>
  <c r="K20"/>
  <c r="J24"/>
  <c r="J25"/>
  <c r="J26"/>
  <c r="J35"/>
  <c r="J39"/>
  <c r="J40"/>
  <c r="J41"/>
  <c r="J20"/>
  <c r="K25"/>
  <c r="K26"/>
  <c r="K35"/>
  <c r="K39"/>
  <c r="K41"/>
  <c r="K24"/>
  <c r="I69" i="6" l="1"/>
  <c r="I66"/>
  <c r="I65"/>
  <c r="I55"/>
  <c r="I54"/>
  <c r="I49"/>
  <c r="I45"/>
</calcChain>
</file>

<file path=xl/sharedStrings.xml><?xml version="1.0" encoding="utf-8"?>
<sst xmlns="http://schemas.openxmlformats.org/spreadsheetml/2006/main" count="322" uniqueCount="134">
  <si>
    <t>KDD2001, Binding to Thrombin</t>
  </si>
  <si>
    <t>SVM Performance on the reduced data set:</t>
  </si>
  <si>
    <t>Quality of Entity Set Expansion:</t>
  </si>
  <si>
    <t>Bayesian Sets:</t>
  </si>
  <si>
    <t>Spy-EM:</t>
  </si>
  <si>
    <t>SVM Performance on the augmented data sets:</t>
  </si>
  <si>
    <t>SVMAugmented Bayes:</t>
  </si>
  <si>
    <t>SVM Spy-EM:</t>
  </si>
  <si>
    <t xml:space="preserve">SVM Performance on full data set, c = : </t>
  </si>
  <si>
    <t xml:space="preserve">Reduced set 1(10%):   </t>
  </si>
  <si>
    <t xml:space="preserve">Reduced set 2 (33%):   </t>
  </si>
  <si>
    <t xml:space="preserve">Reduced set 3 (80%):   </t>
  </si>
  <si>
    <t xml:space="preserve">SVM Performance on full data set, c = 0.1: </t>
  </si>
  <si>
    <t xml:space="preserve">   F-Score</t>
  </si>
  <si>
    <t xml:space="preserve">   Recall</t>
  </si>
  <si>
    <t xml:space="preserve"> Precision</t>
  </si>
  <si>
    <t xml:space="preserve">SVM Performance on full data set, c = 0.9: </t>
  </si>
  <si>
    <t>Same thrends for c = 0.5, for 0.9 both fail to achieve much augmentation.</t>
  </si>
  <si>
    <t>Augmenting with Bayesian sets:</t>
  </si>
  <si>
    <t>1st redux:    0.9375    0.0085    0.0169</t>
  </si>
  <si>
    <t>2nd redux:    0.9756    0.0228    0.0445</t>
  </si>
  <si>
    <t>aug</t>
  </si>
  <si>
    <t xml:space="preserve">      0.4353    0.9727    0.6014</t>
  </si>
  <si>
    <t>3rd redux     0.5461    0.9704    0.6989</t>
  </si>
  <si>
    <t xml:space="preserve">      0.3742    0.9949    0.5439</t>
  </si>
  <si>
    <t>full train:   0.4984    0.9858    0.6621</t>
  </si>
  <si>
    <t>Augmenting with S-EM algo:</t>
  </si>
  <si>
    <t xml:space="preserve">aug    </t>
  </si>
  <si>
    <t xml:space="preserve">      0.3460    0.9966    0.5136</t>
  </si>
  <si>
    <t>aug           0.2870    1.0000    0.4461</t>
  </si>
  <si>
    <t>3rd redux:    0.5461    0.9704    0.6989</t>
  </si>
  <si>
    <t xml:space="preserve">      0.3994    0.9983    0.5705</t>
  </si>
  <si>
    <t>Precision, recall and fscore of the entity set expansion used to get aug:</t>
  </si>
  <si>
    <t>bayes1:    0.7593    0.8463    0.8004</t>
  </si>
  <si>
    <t>sem1:      0.7775    0.8666    0.8196</t>
  </si>
  <si>
    <t xml:space="preserve">         </t>
  </si>
  <si>
    <t>bayes2:    0.6777    0.8931    0.7706</t>
  </si>
  <si>
    <t>sem2:      0.6761    0.8910    0.7688</t>
  </si>
  <si>
    <t>bayes3:    0.3263    0.9456    0.4851</t>
  </si>
  <si>
    <t>sem3:      0.3251    0.9421    0.4833</t>
  </si>
  <si>
    <t>Augmenting with bayes:</t>
  </si>
  <si>
    <t>redux1:        0.9547    0.2641    0.4137</t>
  </si>
  <si>
    <t>aug:           0.9860    0.0803    0.1484</t>
  </si>
  <si>
    <t>redux2:        1.0000    0.0028    0.0057</t>
  </si>
  <si>
    <t>aug:           0.7047    0.9289    0.8014</t>
  </si>
  <si>
    <t>redux3:        0.7161    0.9317    0.8098</t>
  </si>
  <si>
    <t>aug:           0.6208    0.9596    0.7539</t>
  </si>
  <si>
    <t>full train:    0.7542    0.9118    0.8256</t>
  </si>
  <si>
    <t>Augmenting with SEM:</t>
  </si>
  <si>
    <t>redux1:       0.9547    0.2641    0.4137</t>
  </si>
  <si>
    <t>aug:          0.9809    0.0876    0.1609</t>
  </si>
  <si>
    <t>redux2:       1.0000    0.0028    0.0057</t>
  </si>
  <si>
    <t>aug:          0.7101    0.9311    0.8057</t>
  </si>
  <si>
    <t>redux3:       0.7161    0.9317    0.8098</t>
  </si>
  <si>
    <t>aug:          0.6071    0.9664    0.7457</t>
  </si>
  <si>
    <t>full train:   0.7542    0.9118    0.8256</t>
  </si>
  <si>
    <t>bayes:    0.7558    0.8631    0.8059</t>
  </si>
  <si>
    <t>sem:      0.7681    0.8771    0.8190</t>
  </si>
  <si>
    <t>bayes:    0.6543    0.9031    0.7588</t>
  </si>
  <si>
    <t>sem:      0.6619    0.9136    0.7676</t>
  </si>
  <si>
    <t>bayes:    0.2737    0.9632    0.4262</t>
  </si>
  <si>
    <t>sem:      0.2672    0.9404    0.4161</t>
  </si>
  <si>
    <t>Augmenting with Bayes:</t>
  </si>
  <si>
    <t>redux1:        1.0000    0.0023    0.0045</t>
  </si>
  <si>
    <t>aug:           0.9762    0.0233    0.0456</t>
  </si>
  <si>
    <t>redux2:        0.3301    0.9829    0.4943</t>
  </si>
  <si>
    <t>aug:           0.2847    1.0000    0.4432</t>
  </si>
  <si>
    <t>redux3:        0.2848    0.9892    0.4422</t>
  </si>
  <si>
    <t>aug:           0.3181    0.9954    0.4822</t>
  </si>
  <si>
    <t>full train:    0.2860    0.9960    0.4444</t>
  </si>
  <si>
    <t>redux1:      1.0000    0.0023    0.0045</t>
  </si>
  <si>
    <t>aug:         0.8642    0.0398    0.0762</t>
  </si>
  <si>
    <t>redux2:      0.3301    0.9829    0.4943</t>
  </si>
  <si>
    <t>aug:         0.2904    0.9989    0.4500</t>
  </si>
  <si>
    <t>redux3:      0.2848    0.9892    0.4422</t>
  </si>
  <si>
    <t>aug:         0.2883    0.9994    0.4475</t>
  </si>
  <si>
    <t>full train:  0.2860    0.9960    0.4444</t>
  </si>
  <si>
    <t>bayes:    0.7609    0.8526    0.8041</t>
  </si>
  <si>
    <t>sem:      0.7772    0.8709    0.8214</t>
  </si>
  <si>
    <t>bayes:    0.6585    0.9062    0.7628</t>
  </si>
  <si>
    <t>sem:      0.6608    0.9094    0.7654</t>
  </si>
  <si>
    <t>bayes:    0.2730    0.9737    0.4264</t>
  </si>
  <si>
    <t>sem:      0.2646    0.9439    0.4134</t>
  </si>
  <si>
    <t>aug:                   0.4366    0.9778    0.6037</t>
  </si>
  <si>
    <t>1st redux:      0.9375    0.0085    0.0169</t>
  </si>
  <si>
    <t>20 Newsgroups, c = 0.5.</t>
  </si>
  <si>
    <t>20 Newsgroups, c = 0.9 ( to get less overfitting, but a terrible classifier, for redux1/2):</t>
  </si>
  <si>
    <t xml:space="preserve">When kkt = 0.9, the classifier is so bad that extra data doesn't help much at all. </t>
  </si>
  <si>
    <t>That's why, apart from augmenting  redux1, it makes only marginal improvement in the rest.</t>
  </si>
  <si>
    <t xml:space="preserve">Bayes extracts exactly as many new positives as with SEM, using SEM's number as the cutoff. </t>
  </si>
  <si>
    <t>20 Newsgroups, c = 0.1, same P:N ratio in all training data:</t>
  </si>
  <si>
    <t>Bidirectional pull improves!!!</t>
  </si>
  <si>
    <t>Reuters dataset, Bidirectional pull!</t>
  </si>
  <si>
    <t>SVM Roc-SVM:</t>
  </si>
  <si>
    <t xml:space="preserve">The key points to note about the bidirectional pull - i.e. Augmentation of both negatives and positives </t>
  </si>
  <si>
    <t>1. It improves, sometimes substantially, on the non - bidirectional augmentation in all cases!</t>
  </si>
  <si>
    <t>1.1. This is both due to more training material, but I believe more so because we don't use those</t>
  </si>
  <si>
    <t xml:space="preserve">     elements from U which end up in both new Positives and new Negatives -&gt; greater purity!</t>
  </si>
  <si>
    <t>2. By using bidirectional augmentation, we NEVER (for text classification) augment data</t>
  </si>
  <si>
    <t xml:space="preserve"> in a way detrimental for subsequent SVM training - we only distinguish between minor and major boosts!</t>
  </si>
  <si>
    <t>Kdd dataset, RocSVM Bidirectional pull!</t>
  </si>
  <si>
    <t>Note on RocSVM: This approach is a more conservative variant of Spy-EM:</t>
  </si>
  <si>
    <t>It isn't as good when there is a lot of new positives to extract, but achieves greater purity!</t>
  </si>
  <si>
    <t>This is evidenced in the Redux80 dataset, where it extracts the new positives so that it gets</t>
  </si>
  <si>
    <t xml:space="preserve"> incredibly close to the ceiling ( the best result we got in any experiment so far)</t>
  </si>
  <si>
    <t>s</t>
  </si>
  <si>
    <t>Significance testing Mitchell</t>
  </si>
  <si>
    <t>Prover data, RocSVM augmentation, unlabeled set with same distribution as train:</t>
  </si>
  <si>
    <t>Bayesian Sets &amp; Iterative Bayesian Sets(topK)</t>
  </si>
  <si>
    <t xml:space="preserve">SVM Performance on full data set, c = 0: </t>
  </si>
  <si>
    <t>SVMAugmented RocSVM:</t>
  </si>
  <si>
    <t>SVMAugmented RocSVM</t>
  </si>
  <si>
    <t>peculiar</t>
  </si>
  <si>
    <t>SVM Bayesian Sets:</t>
  </si>
  <si>
    <t>SVM IterativeBayes(k=1):</t>
  </si>
  <si>
    <t>SVM IterativeBayes(k=0.05):</t>
  </si>
  <si>
    <t>Accurracy</t>
  </si>
  <si>
    <t>Error</t>
  </si>
  <si>
    <t>bayes</t>
  </si>
  <si>
    <t>sem</t>
  </si>
  <si>
    <t>roc svm</t>
  </si>
  <si>
    <t>svms</t>
  </si>
  <si>
    <t>Unidirectional pull. Reuters:</t>
  </si>
  <si>
    <t>Precision</t>
  </si>
  <si>
    <t>d</t>
  </si>
  <si>
    <t>sigma</t>
  </si>
  <si>
    <t>z-score</t>
  </si>
  <si>
    <t>err1</t>
  </si>
  <si>
    <t>err2</t>
  </si>
  <si>
    <t>p-value</t>
  </si>
  <si>
    <t>&lt;0.001</t>
  </si>
  <si>
    <t>Need more than 2.57 to reject null hypothesis</t>
  </si>
  <si>
    <t>More than 0.931 to be stat significantly different to ceiling</t>
  </si>
  <si>
    <t>F-score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</si>
</sst>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87"/>
  <sheetViews>
    <sheetView tabSelected="1" topLeftCell="A14" workbookViewId="0">
      <selection activeCell="Q43" sqref="Q43:S43"/>
    </sheetView>
  </sheetViews>
  <sheetFormatPr defaultRowHeight="15"/>
  <sheetData>
    <row r="1" spans="1:19">
      <c r="A1" t="s">
        <v>0</v>
      </c>
    </row>
    <row r="2" spans="1:19">
      <c r="A2" t="s">
        <v>106</v>
      </c>
      <c r="G2" t="s">
        <v>15</v>
      </c>
      <c r="H2" t="s">
        <v>14</v>
      </c>
      <c r="I2" t="s">
        <v>13</v>
      </c>
      <c r="K2" t="s">
        <v>123</v>
      </c>
      <c r="L2" t="s">
        <v>133</v>
      </c>
      <c r="N2" t="s">
        <v>117</v>
      </c>
    </row>
    <row r="4" spans="1:19">
      <c r="A4" t="s">
        <v>12</v>
      </c>
      <c r="G4">
        <v>0.29409999999999997</v>
      </c>
      <c r="H4">
        <v>3.3300000000000003E-2</v>
      </c>
      <c r="I4">
        <v>5.9900000000000002E-2</v>
      </c>
      <c r="K4">
        <f>1-N4</f>
        <v>0.75237536428841878</v>
      </c>
      <c r="L4">
        <f>I4</f>
        <v>5.9900000000000002E-2</v>
      </c>
      <c r="N4">
        <f>(G4 + H4 - 2 *G4 * H4) *(150/634) / G4</f>
        <v>0.24762463571158116</v>
      </c>
      <c r="Q4">
        <f>ROUND(G4, 3)</f>
        <v>0.29399999999999998</v>
      </c>
      <c r="R4">
        <f>ROUND(H4, 3)</f>
        <v>3.3000000000000002E-2</v>
      </c>
      <c r="S4">
        <f>ROUND(I4, 3)</f>
        <v>0.06</v>
      </c>
    </row>
    <row r="5" spans="1:19">
      <c r="Q5">
        <f t="shared" ref="Q5:Q68" si="0">ROUND(G5, 3)</f>
        <v>0</v>
      </c>
      <c r="R5">
        <f t="shared" ref="R5:R68" si="1">ROUND(H5, 3)</f>
        <v>0</v>
      </c>
      <c r="S5">
        <f t="shared" ref="S5:S68" si="2">ROUND(I5, 3)</f>
        <v>0</v>
      </c>
    </row>
    <row r="6" spans="1:19">
      <c r="Q6">
        <f t="shared" si="0"/>
        <v>0</v>
      </c>
      <c r="R6">
        <f t="shared" si="1"/>
        <v>0</v>
      </c>
      <c r="S6">
        <f t="shared" si="2"/>
        <v>0</v>
      </c>
    </row>
    <row r="7" spans="1:19">
      <c r="A7" t="s">
        <v>9</v>
      </c>
      <c r="C7" s="1"/>
      <c r="Q7">
        <f t="shared" si="0"/>
        <v>0</v>
      </c>
      <c r="R7">
        <f t="shared" si="1"/>
        <v>0</v>
      </c>
      <c r="S7">
        <f t="shared" si="2"/>
        <v>0</v>
      </c>
    </row>
    <row r="8" spans="1:19">
      <c r="Q8">
        <f t="shared" si="0"/>
        <v>0</v>
      </c>
      <c r="R8">
        <f t="shared" si="1"/>
        <v>0</v>
      </c>
      <c r="S8">
        <f t="shared" si="2"/>
        <v>0</v>
      </c>
    </row>
    <row r="9" spans="1:19">
      <c r="B9" t="s">
        <v>1</v>
      </c>
      <c r="G9">
        <v>0.1429</v>
      </c>
      <c r="H9">
        <v>6.7000000000000002E-3</v>
      </c>
      <c r="I9">
        <v>1.2699999999999999E-2</v>
      </c>
      <c r="K9">
        <f t="shared" ref="K5:K43" si="3">1-N9</f>
        <v>0.75548440042119858</v>
      </c>
      <c r="L9">
        <f t="shared" ref="L5:L48" si="4">I9</f>
        <v>1.2699999999999999E-2</v>
      </c>
      <c r="N9">
        <f t="shared" ref="N5:N48" si="5">(G9 + H9 - 2 *G9 * H9) *(150/634) / G9</f>
        <v>0.24451559957880145</v>
      </c>
      <c r="Q9">
        <f t="shared" si="0"/>
        <v>0.14299999999999999</v>
      </c>
      <c r="R9">
        <f t="shared" si="1"/>
        <v>7.0000000000000001E-3</v>
      </c>
      <c r="S9">
        <f t="shared" si="2"/>
        <v>1.2999999999999999E-2</v>
      </c>
    </row>
    <row r="10" spans="1:19">
      <c r="Q10">
        <f t="shared" si="0"/>
        <v>0</v>
      </c>
      <c r="R10">
        <f t="shared" si="1"/>
        <v>0</v>
      </c>
      <c r="S10">
        <f t="shared" si="2"/>
        <v>0</v>
      </c>
    </row>
    <row r="11" spans="1:19">
      <c r="B11" t="s">
        <v>5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19">
      <c r="Q12">
        <f t="shared" si="0"/>
        <v>0</v>
      </c>
      <c r="R12">
        <f t="shared" si="1"/>
        <v>0</v>
      </c>
      <c r="S12">
        <f t="shared" si="2"/>
        <v>0</v>
      </c>
    </row>
    <row r="13" spans="1:19">
      <c r="B13" t="s">
        <v>6</v>
      </c>
      <c r="G13">
        <v>0.18179999999999999</v>
      </c>
      <c r="H13">
        <v>0.12</v>
      </c>
      <c r="I13">
        <v>0.14460000000000001</v>
      </c>
      <c r="K13">
        <f t="shared" si="3"/>
        <v>0.66402223818596373</v>
      </c>
      <c r="L13">
        <f t="shared" si="4"/>
        <v>0.14460000000000001</v>
      </c>
      <c r="N13">
        <f t="shared" si="5"/>
        <v>0.33597776181403627</v>
      </c>
      <c r="Q13">
        <f t="shared" si="0"/>
        <v>0.182</v>
      </c>
      <c r="R13">
        <f t="shared" si="1"/>
        <v>0.12</v>
      </c>
      <c r="S13">
        <f t="shared" si="2"/>
        <v>0.14499999999999999</v>
      </c>
    </row>
    <row r="14" spans="1:19">
      <c r="B14" t="s">
        <v>7</v>
      </c>
      <c r="G14">
        <v>0</v>
      </c>
      <c r="H14">
        <v>0</v>
      </c>
      <c r="I14">
        <v>0</v>
      </c>
      <c r="K14">
        <f t="shared" si="3"/>
        <v>1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>
      <c r="K15">
        <f t="shared" si="3"/>
        <v>1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>
      <c r="B16" t="s">
        <v>2</v>
      </c>
      <c r="K16">
        <f t="shared" si="3"/>
        <v>1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1:19">
      <c r="K17">
        <f t="shared" si="3"/>
        <v>1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1:19">
      <c r="B18" t="s">
        <v>3</v>
      </c>
      <c r="G18">
        <v>0.23</v>
      </c>
      <c r="H18">
        <v>0.60529999999999995</v>
      </c>
      <c r="I18">
        <v>0.33329999999999999</v>
      </c>
      <c r="K18">
        <f t="shared" si="3"/>
        <v>1</v>
      </c>
      <c r="L18">
        <f t="shared" si="4"/>
        <v>0.33329999999999999</v>
      </c>
      <c r="Q18">
        <f t="shared" si="0"/>
        <v>0.23</v>
      </c>
      <c r="R18">
        <f t="shared" si="1"/>
        <v>0.60499999999999998</v>
      </c>
      <c r="S18">
        <f t="shared" si="2"/>
        <v>0.33300000000000002</v>
      </c>
    </row>
    <row r="19" spans="1:19">
      <c r="B19" t="s">
        <v>4</v>
      </c>
      <c r="G19">
        <v>0.27</v>
      </c>
      <c r="H19">
        <v>0.71050000000000002</v>
      </c>
      <c r="I19">
        <v>0.39129999999999998</v>
      </c>
      <c r="K19">
        <f t="shared" si="3"/>
        <v>1</v>
      </c>
      <c r="L19">
        <f t="shared" si="4"/>
        <v>0.39129999999999998</v>
      </c>
      <c r="Q19">
        <f t="shared" si="0"/>
        <v>0.27</v>
      </c>
      <c r="R19">
        <f t="shared" si="1"/>
        <v>0.71099999999999997</v>
      </c>
      <c r="S19">
        <f t="shared" si="2"/>
        <v>0.39100000000000001</v>
      </c>
    </row>
    <row r="20" spans="1:19">
      <c r="K20">
        <f t="shared" si="3"/>
        <v>1</v>
      </c>
      <c r="Q20">
        <f t="shared" si="0"/>
        <v>0</v>
      </c>
      <c r="R20">
        <f t="shared" si="1"/>
        <v>0</v>
      </c>
      <c r="S20">
        <f t="shared" si="2"/>
        <v>0</v>
      </c>
    </row>
    <row r="21" spans="1:19">
      <c r="A21" t="s">
        <v>10</v>
      </c>
      <c r="C21" s="1"/>
      <c r="K21">
        <f t="shared" si="3"/>
        <v>1</v>
      </c>
      <c r="Q21">
        <f t="shared" si="0"/>
        <v>0</v>
      </c>
      <c r="R21">
        <f t="shared" si="1"/>
        <v>0</v>
      </c>
      <c r="S21">
        <f t="shared" si="2"/>
        <v>0</v>
      </c>
    </row>
    <row r="22" spans="1:19">
      <c r="K22">
        <f t="shared" si="3"/>
        <v>1</v>
      </c>
      <c r="Q22">
        <f t="shared" si="0"/>
        <v>0</v>
      </c>
      <c r="R22">
        <f t="shared" si="1"/>
        <v>0</v>
      </c>
      <c r="S22">
        <f t="shared" si="2"/>
        <v>0</v>
      </c>
    </row>
    <row r="23" spans="1:19">
      <c r="B23" t="s">
        <v>1</v>
      </c>
      <c r="G23">
        <v>0.15790000000000001</v>
      </c>
      <c r="H23">
        <v>0.02</v>
      </c>
      <c r="I23">
        <v>3.5499999999999997E-2</v>
      </c>
      <c r="K23">
        <f t="shared" si="3"/>
        <v>0.74290320711707092</v>
      </c>
      <c r="L23">
        <f t="shared" si="4"/>
        <v>3.5499999999999997E-2</v>
      </c>
      <c r="N23">
        <f t="shared" si="5"/>
        <v>0.25709679288292914</v>
      </c>
      <c r="Q23">
        <f t="shared" si="0"/>
        <v>0.158</v>
      </c>
      <c r="R23">
        <f t="shared" si="1"/>
        <v>0.02</v>
      </c>
      <c r="S23">
        <f t="shared" si="2"/>
        <v>3.5999999999999997E-2</v>
      </c>
    </row>
    <row r="24" spans="1:19">
      <c r="K24">
        <f t="shared" si="3"/>
        <v>1</v>
      </c>
      <c r="Q24">
        <f t="shared" si="0"/>
        <v>0</v>
      </c>
      <c r="R24">
        <f t="shared" si="1"/>
        <v>0</v>
      </c>
      <c r="S24">
        <f t="shared" si="2"/>
        <v>0</v>
      </c>
    </row>
    <row r="25" spans="1:19">
      <c r="B25" t="s">
        <v>5</v>
      </c>
      <c r="K25">
        <f t="shared" si="3"/>
        <v>1</v>
      </c>
      <c r="Q25">
        <f t="shared" si="0"/>
        <v>0</v>
      </c>
      <c r="R25">
        <f t="shared" si="1"/>
        <v>0</v>
      </c>
      <c r="S25">
        <f t="shared" si="2"/>
        <v>0</v>
      </c>
    </row>
    <row r="26" spans="1:19">
      <c r="K26">
        <f t="shared" si="3"/>
        <v>1</v>
      </c>
      <c r="Q26">
        <f t="shared" si="0"/>
        <v>0</v>
      </c>
      <c r="R26">
        <f t="shared" si="1"/>
        <v>0</v>
      </c>
      <c r="S26">
        <f t="shared" si="2"/>
        <v>0</v>
      </c>
    </row>
    <row r="27" spans="1:19">
      <c r="B27" t="s">
        <v>6</v>
      </c>
      <c r="G27">
        <v>0.16669999999999999</v>
      </c>
      <c r="H27">
        <v>0.1133</v>
      </c>
      <c r="I27">
        <v>0.13489999999999999</v>
      </c>
      <c r="K27">
        <f t="shared" si="3"/>
        <v>0.65621512605996157</v>
      </c>
      <c r="L27">
        <f t="shared" si="4"/>
        <v>0.13489999999999999</v>
      </c>
      <c r="N27">
        <f t="shared" si="5"/>
        <v>0.34378487394003848</v>
      </c>
      <c r="Q27">
        <f t="shared" si="0"/>
        <v>0.16700000000000001</v>
      </c>
      <c r="R27">
        <f t="shared" si="1"/>
        <v>0.113</v>
      </c>
      <c r="S27">
        <f t="shared" si="2"/>
        <v>0.13500000000000001</v>
      </c>
    </row>
    <row r="28" spans="1:19">
      <c r="B28" t="s">
        <v>7</v>
      </c>
      <c r="G28">
        <v>0.1183</v>
      </c>
      <c r="H28">
        <v>7.3300000000000004E-2</v>
      </c>
      <c r="I28">
        <v>9.0499999999999997E-2</v>
      </c>
      <c r="K28">
        <f t="shared" si="3"/>
        <v>0.65149578279037157</v>
      </c>
      <c r="L28">
        <f t="shared" si="4"/>
        <v>9.0499999999999997E-2</v>
      </c>
      <c r="N28">
        <f t="shared" si="5"/>
        <v>0.34850421720962849</v>
      </c>
      <c r="Q28">
        <f t="shared" si="0"/>
        <v>0.11799999999999999</v>
      </c>
      <c r="R28">
        <f t="shared" si="1"/>
        <v>7.2999999999999995E-2</v>
      </c>
      <c r="S28">
        <f t="shared" si="2"/>
        <v>9.0999999999999998E-2</v>
      </c>
    </row>
    <row r="29" spans="1:19">
      <c r="K29">
        <f t="shared" si="3"/>
        <v>1</v>
      </c>
      <c r="Q29">
        <f t="shared" si="0"/>
        <v>0</v>
      </c>
      <c r="R29">
        <f t="shared" si="1"/>
        <v>0</v>
      </c>
      <c r="S29">
        <f t="shared" si="2"/>
        <v>0</v>
      </c>
    </row>
    <row r="30" spans="1:19">
      <c r="B30" t="s">
        <v>2</v>
      </c>
      <c r="K30">
        <f t="shared" si="3"/>
        <v>1</v>
      </c>
      <c r="Q30">
        <f t="shared" si="0"/>
        <v>0</v>
      </c>
      <c r="R30">
        <f t="shared" si="1"/>
        <v>0</v>
      </c>
      <c r="S30">
        <f t="shared" si="2"/>
        <v>0</v>
      </c>
    </row>
    <row r="31" spans="1:19">
      <c r="K31">
        <f t="shared" si="3"/>
        <v>1</v>
      </c>
      <c r="Q31">
        <f t="shared" si="0"/>
        <v>0</v>
      </c>
      <c r="R31">
        <f t="shared" si="1"/>
        <v>0</v>
      </c>
      <c r="S31">
        <f t="shared" si="2"/>
        <v>0</v>
      </c>
    </row>
    <row r="32" spans="1:19">
      <c r="B32" t="s">
        <v>3</v>
      </c>
      <c r="G32">
        <v>0.16839999999999999</v>
      </c>
      <c r="H32">
        <v>0.55169999999999997</v>
      </c>
      <c r="I32">
        <v>0.2581</v>
      </c>
      <c r="K32">
        <f t="shared" si="3"/>
        <v>1</v>
      </c>
      <c r="L32">
        <f t="shared" si="4"/>
        <v>0.2581</v>
      </c>
      <c r="Q32">
        <f t="shared" si="0"/>
        <v>0.16800000000000001</v>
      </c>
      <c r="R32">
        <f t="shared" si="1"/>
        <v>0.55200000000000005</v>
      </c>
      <c r="S32">
        <f t="shared" si="2"/>
        <v>0.25800000000000001</v>
      </c>
    </row>
    <row r="33" spans="1:19">
      <c r="B33" t="s">
        <v>4</v>
      </c>
      <c r="G33">
        <v>0.2</v>
      </c>
      <c r="H33">
        <v>0.6552</v>
      </c>
      <c r="I33">
        <v>0.30649999999999999</v>
      </c>
      <c r="K33">
        <f t="shared" si="3"/>
        <v>1</v>
      </c>
      <c r="L33">
        <f t="shared" si="4"/>
        <v>0.30649999999999999</v>
      </c>
      <c r="Q33">
        <f t="shared" si="0"/>
        <v>0.2</v>
      </c>
      <c r="R33">
        <f t="shared" si="1"/>
        <v>0.65500000000000003</v>
      </c>
      <c r="S33">
        <f t="shared" si="2"/>
        <v>0.307</v>
      </c>
    </row>
    <row r="34" spans="1:19">
      <c r="K34">
        <f t="shared" si="3"/>
        <v>1</v>
      </c>
      <c r="Q34">
        <f t="shared" si="0"/>
        <v>0</v>
      </c>
      <c r="R34">
        <f t="shared" si="1"/>
        <v>0</v>
      </c>
      <c r="S34">
        <f t="shared" si="2"/>
        <v>0</v>
      </c>
    </row>
    <row r="35" spans="1:19">
      <c r="K35">
        <f t="shared" si="3"/>
        <v>1</v>
      </c>
      <c r="Q35">
        <f t="shared" si="0"/>
        <v>0</v>
      </c>
      <c r="R35">
        <f t="shared" si="1"/>
        <v>0</v>
      </c>
      <c r="S35">
        <f t="shared" si="2"/>
        <v>0</v>
      </c>
    </row>
    <row r="36" spans="1:19">
      <c r="A36" t="s">
        <v>11</v>
      </c>
      <c r="C36" s="1"/>
      <c r="K36">
        <f t="shared" si="3"/>
        <v>1</v>
      </c>
      <c r="Q36">
        <f t="shared" si="0"/>
        <v>0</v>
      </c>
      <c r="R36">
        <f t="shared" si="1"/>
        <v>0</v>
      </c>
      <c r="S36">
        <f t="shared" si="2"/>
        <v>0</v>
      </c>
    </row>
    <row r="37" spans="1:19">
      <c r="K37">
        <f t="shared" si="3"/>
        <v>1</v>
      </c>
      <c r="Q37">
        <f t="shared" si="0"/>
        <v>0</v>
      </c>
      <c r="R37">
        <f t="shared" si="1"/>
        <v>0</v>
      </c>
      <c r="S37">
        <f t="shared" si="2"/>
        <v>0</v>
      </c>
    </row>
    <row r="38" spans="1:19">
      <c r="B38" t="s">
        <v>1</v>
      </c>
      <c r="G38">
        <v>0.1905</v>
      </c>
      <c r="H38">
        <v>2.6700000000000002E-2</v>
      </c>
      <c r="I38">
        <v>4.6800000000000001E-2</v>
      </c>
      <c r="K38">
        <f t="shared" si="3"/>
        <v>0.74288072232295876</v>
      </c>
      <c r="L38">
        <f t="shared" si="4"/>
        <v>4.6800000000000001E-2</v>
      </c>
      <c r="N38">
        <f t="shared" si="5"/>
        <v>0.25711927767704118</v>
      </c>
      <c r="Q38">
        <f t="shared" si="0"/>
        <v>0.191</v>
      </c>
      <c r="R38">
        <f t="shared" si="1"/>
        <v>2.7E-2</v>
      </c>
      <c r="S38">
        <f t="shared" si="2"/>
        <v>4.7E-2</v>
      </c>
    </row>
    <row r="39" spans="1:19">
      <c r="K39">
        <f t="shared" si="3"/>
        <v>1</v>
      </c>
      <c r="Q39">
        <f t="shared" si="0"/>
        <v>0</v>
      </c>
      <c r="R39">
        <f t="shared" si="1"/>
        <v>0</v>
      </c>
      <c r="S39">
        <f t="shared" si="2"/>
        <v>0</v>
      </c>
    </row>
    <row r="40" spans="1:19">
      <c r="B40" t="s">
        <v>5</v>
      </c>
      <c r="K40">
        <f t="shared" si="3"/>
        <v>1</v>
      </c>
      <c r="Q40">
        <f t="shared" si="0"/>
        <v>0</v>
      </c>
      <c r="R40">
        <f t="shared" si="1"/>
        <v>0</v>
      </c>
      <c r="S40">
        <f t="shared" si="2"/>
        <v>0</v>
      </c>
    </row>
    <row r="41" spans="1:19">
      <c r="K41">
        <f t="shared" si="3"/>
        <v>1</v>
      </c>
      <c r="Q41">
        <f t="shared" si="0"/>
        <v>0</v>
      </c>
      <c r="R41">
        <f t="shared" si="1"/>
        <v>0</v>
      </c>
      <c r="S41">
        <f t="shared" si="2"/>
        <v>0</v>
      </c>
    </row>
    <row r="42" spans="1:19">
      <c r="B42" t="s">
        <v>6</v>
      </c>
      <c r="G42">
        <v>0.16489999999999999</v>
      </c>
      <c r="H42">
        <v>0.1067</v>
      </c>
      <c r="I42">
        <v>0.12959999999999999</v>
      </c>
      <c r="K42">
        <f t="shared" si="3"/>
        <v>0.66080627203562814</v>
      </c>
      <c r="L42">
        <f t="shared" si="4"/>
        <v>0.12959999999999999</v>
      </c>
      <c r="N42">
        <f t="shared" si="5"/>
        <v>0.33919372796437186</v>
      </c>
      <c r="Q42">
        <f t="shared" si="0"/>
        <v>0.16500000000000001</v>
      </c>
      <c r="R42">
        <f t="shared" si="1"/>
        <v>0.107</v>
      </c>
      <c r="S42">
        <f t="shared" si="2"/>
        <v>0.13</v>
      </c>
    </row>
    <row r="43" spans="1:19">
      <c r="B43" t="s">
        <v>7</v>
      </c>
      <c r="G43">
        <v>0.1348</v>
      </c>
      <c r="H43">
        <v>0.08</v>
      </c>
      <c r="I43">
        <v>0.1004</v>
      </c>
      <c r="K43">
        <f t="shared" si="3"/>
        <v>0.66085051811773954</v>
      </c>
      <c r="L43">
        <f t="shared" si="4"/>
        <v>0.1004</v>
      </c>
      <c r="N43">
        <f t="shared" si="5"/>
        <v>0.33914948188226041</v>
      </c>
      <c r="Q43">
        <f t="shared" si="0"/>
        <v>0.13500000000000001</v>
      </c>
      <c r="R43">
        <f t="shared" si="1"/>
        <v>0.08</v>
      </c>
      <c r="S43">
        <f t="shared" si="2"/>
        <v>0.1</v>
      </c>
    </row>
    <row r="44" spans="1:19">
      <c r="Q44">
        <f t="shared" si="0"/>
        <v>0</v>
      </c>
      <c r="R44">
        <f t="shared" si="1"/>
        <v>0</v>
      </c>
      <c r="S44">
        <f t="shared" si="2"/>
        <v>0</v>
      </c>
    </row>
    <row r="45" spans="1:19">
      <c r="B45" t="s">
        <v>2</v>
      </c>
      <c r="Q45">
        <f t="shared" si="0"/>
        <v>0</v>
      </c>
      <c r="R45">
        <f t="shared" si="1"/>
        <v>0</v>
      </c>
      <c r="S45">
        <f t="shared" si="2"/>
        <v>0</v>
      </c>
    </row>
    <row r="46" spans="1:19">
      <c r="Q46">
        <f t="shared" si="0"/>
        <v>0</v>
      </c>
      <c r="R46">
        <f t="shared" si="1"/>
        <v>0</v>
      </c>
      <c r="S46">
        <f t="shared" si="2"/>
        <v>0</v>
      </c>
    </row>
    <row r="47" spans="1:19">
      <c r="B47" t="s">
        <v>3</v>
      </c>
      <c r="G47">
        <v>8.5400000000000004E-2</v>
      </c>
      <c r="H47">
        <v>0.77780000000000005</v>
      </c>
      <c r="I47">
        <v>0.15379999999999999</v>
      </c>
      <c r="L47">
        <f t="shared" si="4"/>
        <v>0.15379999999999999</v>
      </c>
      <c r="Q47">
        <f t="shared" si="0"/>
        <v>8.5000000000000006E-2</v>
      </c>
      <c r="R47">
        <f t="shared" si="1"/>
        <v>0.77800000000000002</v>
      </c>
      <c r="S47">
        <f t="shared" si="2"/>
        <v>0.154</v>
      </c>
    </row>
    <row r="48" spans="1:19">
      <c r="B48" t="s">
        <v>4</v>
      </c>
      <c r="G48">
        <v>8.5400000000000004E-2</v>
      </c>
      <c r="H48">
        <v>0.77780000000000005</v>
      </c>
      <c r="I48">
        <v>0.15379999999999999</v>
      </c>
      <c r="L48">
        <f t="shared" si="4"/>
        <v>0.15379999999999999</v>
      </c>
      <c r="Q48">
        <f t="shared" si="0"/>
        <v>8.5000000000000006E-2</v>
      </c>
      <c r="R48">
        <f t="shared" si="1"/>
        <v>0.77800000000000002</v>
      </c>
      <c r="S48">
        <f t="shared" si="2"/>
        <v>0.154</v>
      </c>
    </row>
    <row r="49" spans="1:19">
      <c r="Q49">
        <f t="shared" si="0"/>
        <v>0</v>
      </c>
      <c r="R49">
        <f t="shared" si="1"/>
        <v>0</v>
      </c>
      <c r="S49">
        <f t="shared" si="2"/>
        <v>0</v>
      </c>
    </row>
    <row r="50" spans="1:19">
      <c r="Q50">
        <f t="shared" si="0"/>
        <v>0</v>
      </c>
      <c r="R50">
        <f t="shared" si="1"/>
        <v>0</v>
      </c>
      <c r="S50">
        <f t="shared" si="2"/>
        <v>0</v>
      </c>
    </row>
    <row r="51" spans="1:19">
      <c r="A51" t="s">
        <v>0</v>
      </c>
      <c r="Q51">
        <f t="shared" si="0"/>
        <v>0</v>
      </c>
      <c r="R51">
        <f t="shared" si="1"/>
        <v>0</v>
      </c>
      <c r="S51">
        <f t="shared" si="2"/>
        <v>0</v>
      </c>
    </row>
    <row r="52" spans="1:19">
      <c r="G52" t="s">
        <v>15</v>
      </c>
      <c r="H52" t="s">
        <v>14</v>
      </c>
      <c r="I52" t="s">
        <v>13</v>
      </c>
      <c r="Q52" t="e">
        <f t="shared" si="0"/>
        <v>#VALUE!</v>
      </c>
      <c r="R52" t="e">
        <f t="shared" si="1"/>
        <v>#VALUE!</v>
      </c>
      <c r="S52" t="e">
        <f t="shared" si="2"/>
        <v>#VALUE!</v>
      </c>
    </row>
    <row r="53" spans="1:19">
      <c r="Q53">
        <f t="shared" si="0"/>
        <v>0</v>
      </c>
      <c r="R53">
        <f t="shared" si="1"/>
        <v>0</v>
      </c>
      <c r="S53">
        <f t="shared" si="2"/>
        <v>0</v>
      </c>
    </row>
    <row r="54" spans="1:19">
      <c r="A54" t="s">
        <v>16</v>
      </c>
      <c r="G54">
        <v>0.29409999999999997</v>
      </c>
      <c r="H54">
        <v>3.3300000000000003E-2</v>
      </c>
      <c r="I54">
        <v>5.9900000000000002E-2</v>
      </c>
      <c r="Q54">
        <f t="shared" si="0"/>
        <v>0.29399999999999998</v>
      </c>
      <c r="R54">
        <f t="shared" si="1"/>
        <v>3.3000000000000002E-2</v>
      </c>
      <c r="S54">
        <f t="shared" si="2"/>
        <v>0.06</v>
      </c>
    </row>
    <row r="55" spans="1:19">
      <c r="Q55">
        <f t="shared" si="0"/>
        <v>0</v>
      </c>
      <c r="R55">
        <f t="shared" si="1"/>
        <v>0</v>
      </c>
      <c r="S55">
        <f t="shared" si="2"/>
        <v>0</v>
      </c>
    </row>
    <row r="56" spans="1:19">
      <c r="Q56">
        <f t="shared" si="0"/>
        <v>0</v>
      </c>
      <c r="R56">
        <f t="shared" si="1"/>
        <v>0</v>
      </c>
      <c r="S56">
        <f t="shared" si="2"/>
        <v>0</v>
      </c>
    </row>
    <row r="57" spans="1:19">
      <c r="A57" t="s">
        <v>9</v>
      </c>
      <c r="C57" s="1"/>
      <c r="Q57">
        <f t="shared" si="0"/>
        <v>0</v>
      </c>
      <c r="R57">
        <f t="shared" si="1"/>
        <v>0</v>
      </c>
      <c r="S57">
        <f t="shared" si="2"/>
        <v>0</v>
      </c>
    </row>
    <row r="58" spans="1:19">
      <c r="Q58">
        <f t="shared" si="0"/>
        <v>0</v>
      </c>
      <c r="R58">
        <f t="shared" si="1"/>
        <v>0</v>
      </c>
      <c r="S58">
        <f t="shared" si="2"/>
        <v>0</v>
      </c>
    </row>
    <row r="59" spans="1:19">
      <c r="B59" t="s">
        <v>1</v>
      </c>
      <c r="G59">
        <v>0.1111</v>
      </c>
      <c r="H59">
        <v>6.7000000000000002E-3</v>
      </c>
      <c r="I59">
        <v>1.26E-2</v>
      </c>
      <c r="Q59">
        <f t="shared" si="0"/>
        <v>0.111</v>
      </c>
      <c r="R59">
        <f t="shared" si="1"/>
        <v>7.0000000000000001E-3</v>
      </c>
      <c r="S59">
        <f t="shared" si="2"/>
        <v>1.2999999999999999E-2</v>
      </c>
    </row>
    <row r="60" spans="1:19">
      <c r="Q60">
        <f t="shared" si="0"/>
        <v>0</v>
      </c>
      <c r="R60">
        <f t="shared" si="1"/>
        <v>0</v>
      </c>
      <c r="S60">
        <f t="shared" si="2"/>
        <v>0</v>
      </c>
    </row>
    <row r="61" spans="1:19">
      <c r="B61" t="s">
        <v>5</v>
      </c>
      <c r="Q61">
        <f t="shared" si="0"/>
        <v>0</v>
      </c>
      <c r="R61">
        <f t="shared" si="1"/>
        <v>0</v>
      </c>
      <c r="S61">
        <f t="shared" si="2"/>
        <v>0</v>
      </c>
    </row>
    <row r="62" spans="1:19">
      <c r="Q62">
        <f t="shared" si="0"/>
        <v>0</v>
      </c>
      <c r="R62">
        <f t="shared" si="1"/>
        <v>0</v>
      </c>
      <c r="S62">
        <f t="shared" si="2"/>
        <v>0</v>
      </c>
    </row>
    <row r="63" spans="1:19">
      <c r="B63" t="s">
        <v>6</v>
      </c>
      <c r="G63">
        <v>0.21429999999999999</v>
      </c>
      <c r="H63">
        <v>0.18</v>
      </c>
      <c r="I63">
        <v>0.19570000000000001</v>
      </c>
      <c r="Q63">
        <f t="shared" si="0"/>
        <v>0.214</v>
      </c>
      <c r="R63">
        <f t="shared" si="1"/>
        <v>0.18</v>
      </c>
      <c r="S63">
        <f t="shared" si="2"/>
        <v>0.19600000000000001</v>
      </c>
    </row>
    <row r="64" spans="1:19">
      <c r="B64" t="s">
        <v>7</v>
      </c>
      <c r="G64">
        <v>0.21429999999999999</v>
      </c>
      <c r="H64">
        <v>0.18</v>
      </c>
      <c r="I64">
        <v>0.19570000000000001</v>
      </c>
      <c r="Q64">
        <f t="shared" si="0"/>
        <v>0.214</v>
      </c>
      <c r="R64">
        <f t="shared" si="1"/>
        <v>0.18</v>
      </c>
      <c r="S64">
        <f t="shared" si="2"/>
        <v>0.19600000000000001</v>
      </c>
    </row>
    <row r="65" spans="1:19">
      <c r="Q65">
        <f t="shared" si="0"/>
        <v>0</v>
      </c>
      <c r="R65">
        <f t="shared" si="1"/>
        <v>0</v>
      </c>
      <c r="S65">
        <f t="shared" si="2"/>
        <v>0</v>
      </c>
    </row>
    <row r="66" spans="1:19">
      <c r="B66" t="s">
        <v>2</v>
      </c>
      <c r="Q66">
        <f t="shared" si="0"/>
        <v>0</v>
      </c>
      <c r="R66">
        <f t="shared" si="1"/>
        <v>0</v>
      </c>
      <c r="S66">
        <f t="shared" si="2"/>
        <v>0</v>
      </c>
    </row>
    <row r="67" spans="1:19">
      <c r="Q67">
        <f t="shared" si="0"/>
        <v>0</v>
      </c>
      <c r="R67">
        <f t="shared" si="1"/>
        <v>0</v>
      </c>
      <c r="S67">
        <f t="shared" si="2"/>
        <v>0</v>
      </c>
    </row>
    <row r="68" spans="1:19">
      <c r="B68" t="s">
        <v>3</v>
      </c>
      <c r="G68">
        <v>0.26369999999999999</v>
      </c>
      <c r="H68">
        <v>0.63160000000000005</v>
      </c>
      <c r="I68">
        <v>0.37209999999999999</v>
      </c>
      <c r="Q68">
        <f t="shared" si="0"/>
        <v>0.26400000000000001</v>
      </c>
      <c r="R68">
        <f t="shared" si="1"/>
        <v>0.63200000000000001</v>
      </c>
      <c r="S68">
        <f t="shared" si="2"/>
        <v>0.372</v>
      </c>
    </row>
    <row r="69" spans="1:19">
      <c r="B69" t="s">
        <v>4</v>
      </c>
      <c r="G69">
        <v>0.28570000000000001</v>
      </c>
      <c r="H69">
        <v>0.68420000000000003</v>
      </c>
      <c r="I69">
        <v>0.40310000000000001</v>
      </c>
      <c r="Q69">
        <f t="shared" ref="Q69:Q132" si="6">ROUND(G69, 3)</f>
        <v>0.28599999999999998</v>
      </c>
      <c r="R69">
        <f t="shared" ref="R69:R132" si="7">ROUND(H69, 3)</f>
        <v>0.68400000000000005</v>
      </c>
      <c r="S69">
        <f t="shared" ref="S69:S132" si="8">ROUND(I69, 3)</f>
        <v>0.40300000000000002</v>
      </c>
    </row>
    <row r="70" spans="1:19">
      <c r="Q70">
        <f t="shared" si="6"/>
        <v>0</v>
      </c>
      <c r="R70">
        <f t="shared" si="7"/>
        <v>0</v>
      </c>
      <c r="S70">
        <f t="shared" si="8"/>
        <v>0</v>
      </c>
    </row>
    <row r="71" spans="1:19">
      <c r="A71" t="s">
        <v>10</v>
      </c>
      <c r="C71" s="1"/>
      <c r="Q71">
        <f t="shared" si="6"/>
        <v>0</v>
      </c>
      <c r="R71">
        <f t="shared" si="7"/>
        <v>0</v>
      </c>
      <c r="S71">
        <f t="shared" si="8"/>
        <v>0</v>
      </c>
    </row>
    <row r="72" spans="1:19">
      <c r="Q72">
        <f t="shared" si="6"/>
        <v>0</v>
      </c>
      <c r="R72">
        <f t="shared" si="7"/>
        <v>0</v>
      </c>
      <c r="S72">
        <f t="shared" si="8"/>
        <v>0</v>
      </c>
    </row>
    <row r="73" spans="1:19">
      <c r="B73" t="s">
        <v>1</v>
      </c>
      <c r="G73">
        <v>0.25</v>
      </c>
      <c r="H73">
        <v>2.6700000000000002E-2</v>
      </c>
      <c r="I73">
        <v>4.82E-2</v>
      </c>
      <c r="Q73">
        <f t="shared" si="6"/>
        <v>0.25</v>
      </c>
      <c r="R73">
        <f t="shared" si="7"/>
        <v>2.7E-2</v>
      </c>
      <c r="S73">
        <f t="shared" si="8"/>
        <v>4.8000000000000001E-2</v>
      </c>
    </row>
    <row r="74" spans="1:19">
      <c r="Q74">
        <f t="shared" si="6"/>
        <v>0</v>
      </c>
      <c r="R74">
        <f t="shared" si="7"/>
        <v>0</v>
      </c>
      <c r="S74">
        <f t="shared" si="8"/>
        <v>0</v>
      </c>
    </row>
    <row r="75" spans="1:19">
      <c r="B75" t="s">
        <v>5</v>
      </c>
      <c r="Q75">
        <f t="shared" si="6"/>
        <v>0</v>
      </c>
      <c r="R75">
        <f t="shared" si="7"/>
        <v>0</v>
      </c>
      <c r="S75">
        <f t="shared" si="8"/>
        <v>0</v>
      </c>
    </row>
    <row r="76" spans="1:19">
      <c r="Q76">
        <f t="shared" si="6"/>
        <v>0</v>
      </c>
      <c r="R76">
        <f t="shared" si="7"/>
        <v>0</v>
      </c>
      <c r="S76">
        <f t="shared" si="8"/>
        <v>0</v>
      </c>
    </row>
    <row r="77" spans="1:19">
      <c r="B77" t="s">
        <v>6</v>
      </c>
      <c r="G77">
        <v>0.2366</v>
      </c>
      <c r="H77">
        <v>1</v>
      </c>
      <c r="I77">
        <v>0.38269999999999998</v>
      </c>
      <c r="Q77">
        <f t="shared" si="6"/>
        <v>0.23699999999999999</v>
      </c>
      <c r="R77">
        <f t="shared" si="7"/>
        <v>1</v>
      </c>
      <c r="S77">
        <f t="shared" si="8"/>
        <v>0.38300000000000001</v>
      </c>
    </row>
    <row r="78" spans="1:19">
      <c r="B78" t="s">
        <v>7</v>
      </c>
      <c r="G78">
        <v>0.2366</v>
      </c>
      <c r="H78">
        <v>1</v>
      </c>
      <c r="I78">
        <v>0.38269999999999998</v>
      </c>
      <c r="Q78">
        <f t="shared" si="6"/>
        <v>0.23699999999999999</v>
      </c>
      <c r="R78">
        <f t="shared" si="7"/>
        <v>1</v>
      </c>
      <c r="S78">
        <f t="shared" si="8"/>
        <v>0.38300000000000001</v>
      </c>
    </row>
    <row r="79" spans="1:19">
      <c r="Q79">
        <f t="shared" si="6"/>
        <v>0</v>
      </c>
      <c r="R79">
        <f t="shared" si="7"/>
        <v>0</v>
      </c>
      <c r="S79">
        <f t="shared" si="8"/>
        <v>0</v>
      </c>
    </row>
    <row r="80" spans="1:19">
      <c r="B80" t="s">
        <v>2</v>
      </c>
      <c r="Q80">
        <f t="shared" si="6"/>
        <v>0</v>
      </c>
      <c r="R80">
        <f t="shared" si="7"/>
        <v>0</v>
      </c>
      <c r="S80">
        <f t="shared" si="8"/>
        <v>0</v>
      </c>
    </row>
    <row r="81" spans="1:19">
      <c r="Q81">
        <f t="shared" si="6"/>
        <v>0</v>
      </c>
      <c r="R81">
        <f t="shared" si="7"/>
        <v>0</v>
      </c>
      <c r="S81">
        <f t="shared" si="8"/>
        <v>0</v>
      </c>
    </row>
    <row r="82" spans="1:19">
      <c r="B82" t="s">
        <v>3</v>
      </c>
      <c r="G82">
        <v>0.19389999999999999</v>
      </c>
      <c r="H82">
        <v>0.6552</v>
      </c>
      <c r="I82">
        <v>0.29920000000000002</v>
      </c>
      <c r="Q82">
        <f t="shared" si="6"/>
        <v>0.19400000000000001</v>
      </c>
      <c r="R82">
        <f t="shared" si="7"/>
        <v>0.65500000000000003</v>
      </c>
      <c r="S82">
        <f t="shared" si="8"/>
        <v>0.29899999999999999</v>
      </c>
    </row>
    <row r="83" spans="1:19">
      <c r="B83" t="s">
        <v>4</v>
      </c>
      <c r="G83">
        <v>0.22450000000000001</v>
      </c>
      <c r="H83">
        <v>0.75860000000000005</v>
      </c>
      <c r="I83">
        <v>0.34649999999999997</v>
      </c>
      <c r="Q83">
        <f t="shared" si="6"/>
        <v>0.22500000000000001</v>
      </c>
      <c r="R83">
        <f t="shared" si="7"/>
        <v>0.75900000000000001</v>
      </c>
      <c r="S83">
        <f t="shared" si="8"/>
        <v>0.34699999999999998</v>
      </c>
    </row>
    <row r="84" spans="1:19">
      <c r="Q84">
        <f t="shared" si="6"/>
        <v>0</v>
      </c>
      <c r="R84">
        <f t="shared" si="7"/>
        <v>0</v>
      </c>
      <c r="S84">
        <f t="shared" si="8"/>
        <v>0</v>
      </c>
    </row>
    <row r="85" spans="1:19">
      <c r="Q85">
        <f t="shared" si="6"/>
        <v>0</v>
      </c>
      <c r="R85">
        <f t="shared" si="7"/>
        <v>0</v>
      </c>
      <c r="S85">
        <f t="shared" si="8"/>
        <v>0</v>
      </c>
    </row>
    <row r="86" spans="1:19">
      <c r="A86" t="s">
        <v>11</v>
      </c>
      <c r="C86" s="1"/>
      <c r="Q86">
        <f t="shared" si="6"/>
        <v>0</v>
      </c>
      <c r="R86">
        <f t="shared" si="7"/>
        <v>0</v>
      </c>
      <c r="S86">
        <f t="shared" si="8"/>
        <v>0</v>
      </c>
    </row>
    <row r="87" spans="1:19">
      <c r="Q87">
        <f t="shared" si="6"/>
        <v>0</v>
      </c>
      <c r="R87">
        <f t="shared" si="7"/>
        <v>0</v>
      </c>
      <c r="S87">
        <f t="shared" si="8"/>
        <v>0</v>
      </c>
    </row>
    <row r="88" spans="1:19">
      <c r="B88" t="s">
        <v>1</v>
      </c>
      <c r="G88">
        <v>0.35709999999999997</v>
      </c>
      <c r="H88">
        <v>3.3300000000000003E-2</v>
      </c>
      <c r="I88">
        <v>6.0999999999999999E-2</v>
      </c>
      <c r="Q88">
        <f t="shared" si="6"/>
        <v>0.35699999999999998</v>
      </c>
      <c r="R88">
        <f t="shared" si="7"/>
        <v>3.3000000000000002E-2</v>
      </c>
      <c r="S88">
        <f t="shared" si="8"/>
        <v>6.0999999999999999E-2</v>
      </c>
    </row>
    <row r="89" spans="1:19">
      <c r="Q89">
        <f t="shared" si="6"/>
        <v>0</v>
      </c>
      <c r="R89">
        <f t="shared" si="7"/>
        <v>0</v>
      </c>
      <c r="S89">
        <f t="shared" si="8"/>
        <v>0</v>
      </c>
    </row>
    <row r="90" spans="1:19">
      <c r="B90" t="s">
        <v>5</v>
      </c>
      <c r="Q90">
        <f t="shared" si="6"/>
        <v>0</v>
      </c>
      <c r="R90">
        <f t="shared" si="7"/>
        <v>0</v>
      </c>
      <c r="S90">
        <f t="shared" si="8"/>
        <v>0</v>
      </c>
    </row>
    <row r="91" spans="1:19">
      <c r="Q91">
        <f t="shared" si="6"/>
        <v>0</v>
      </c>
      <c r="R91">
        <f t="shared" si="7"/>
        <v>0</v>
      </c>
      <c r="S91">
        <f t="shared" si="8"/>
        <v>0</v>
      </c>
    </row>
    <row r="92" spans="1:19">
      <c r="B92" t="s">
        <v>6</v>
      </c>
      <c r="G92">
        <v>0.17069999999999999</v>
      </c>
      <c r="H92">
        <v>9.3299999999999994E-2</v>
      </c>
      <c r="I92">
        <v>0.1207</v>
      </c>
      <c r="Q92">
        <f t="shared" si="6"/>
        <v>0.17100000000000001</v>
      </c>
      <c r="R92">
        <f t="shared" si="7"/>
        <v>9.2999999999999999E-2</v>
      </c>
      <c r="S92">
        <f t="shared" si="8"/>
        <v>0.121</v>
      </c>
    </row>
    <row r="93" spans="1:19">
      <c r="B93" t="s">
        <v>7</v>
      </c>
      <c r="G93">
        <v>0</v>
      </c>
      <c r="H93">
        <v>0</v>
      </c>
      <c r="I93">
        <v>0</v>
      </c>
      <c r="Q93">
        <f t="shared" si="6"/>
        <v>0</v>
      </c>
      <c r="R93">
        <f t="shared" si="7"/>
        <v>0</v>
      </c>
      <c r="S93">
        <f t="shared" si="8"/>
        <v>0</v>
      </c>
    </row>
    <row r="94" spans="1:19">
      <c r="Q94">
        <f t="shared" si="6"/>
        <v>0</v>
      </c>
      <c r="R94">
        <f t="shared" si="7"/>
        <v>0</v>
      </c>
      <c r="S94">
        <f t="shared" si="8"/>
        <v>0</v>
      </c>
    </row>
    <row r="95" spans="1:19">
      <c r="B95" t="s">
        <v>2</v>
      </c>
      <c r="Q95">
        <f t="shared" si="6"/>
        <v>0</v>
      </c>
      <c r="R95">
        <f t="shared" si="7"/>
        <v>0</v>
      </c>
      <c r="S95">
        <f t="shared" si="8"/>
        <v>0</v>
      </c>
    </row>
    <row r="96" spans="1:19">
      <c r="Q96">
        <f t="shared" si="6"/>
        <v>0</v>
      </c>
      <c r="R96">
        <f t="shared" si="7"/>
        <v>0</v>
      </c>
      <c r="S96">
        <f t="shared" si="8"/>
        <v>0</v>
      </c>
    </row>
    <row r="97" spans="1:19">
      <c r="B97" t="s">
        <v>3</v>
      </c>
      <c r="G97">
        <v>6.0199999999999997E-2</v>
      </c>
      <c r="H97">
        <v>0.55559999999999998</v>
      </c>
      <c r="I97">
        <v>0.1087</v>
      </c>
      <c r="Q97">
        <f t="shared" si="6"/>
        <v>0.06</v>
      </c>
      <c r="R97">
        <f t="shared" si="7"/>
        <v>0.55600000000000005</v>
      </c>
      <c r="S97">
        <f t="shared" si="8"/>
        <v>0.109</v>
      </c>
    </row>
    <row r="98" spans="1:19">
      <c r="B98" t="s">
        <v>4</v>
      </c>
      <c r="G98">
        <v>7.2300000000000003E-2</v>
      </c>
      <c r="H98">
        <v>0.66669999999999996</v>
      </c>
      <c r="I98">
        <v>0.13039999999999999</v>
      </c>
      <c r="Q98">
        <f t="shared" si="6"/>
        <v>7.1999999999999995E-2</v>
      </c>
      <c r="R98">
        <f t="shared" si="7"/>
        <v>0.66700000000000004</v>
      </c>
      <c r="S98">
        <f t="shared" si="8"/>
        <v>0.13</v>
      </c>
    </row>
    <row r="99" spans="1:19">
      <c r="Q99">
        <f t="shared" si="6"/>
        <v>0</v>
      </c>
      <c r="R99">
        <f t="shared" si="7"/>
        <v>0</v>
      </c>
      <c r="S99">
        <f t="shared" si="8"/>
        <v>0</v>
      </c>
    </row>
    <row r="100" spans="1:19">
      <c r="Q100">
        <f t="shared" si="6"/>
        <v>0</v>
      </c>
      <c r="R100">
        <f t="shared" si="7"/>
        <v>0</v>
      </c>
      <c r="S100">
        <f t="shared" si="8"/>
        <v>0</v>
      </c>
    </row>
    <row r="101" spans="1:19">
      <c r="A101" t="s">
        <v>105</v>
      </c>
      <c r="Q101">
        <f t="shared" si="6"/>
        <v>0</v>
      </c>
      <c r="R101">
        <f t="shared" si="7"/>
        <v>0</v>
      </c>
      <c r="S101">
        <f t="shared" si="8"/>
        <v>0</v>
      </c>
    </row>
    <row r="102" spans="1:19">
      <c r="G102" t="s">
        <v>15</v>
      </c>
      <c r="H102" t="s">
        <v>14</v>
      </c>
      <c r="I102" t="s">
        <v>13</v>
      </c>
      <c r="Q102" t="e">
        <f t="shared" si="6"/>
        <v>#VALUE!</v>
      </c>
      <c r="R102" t="e">
        <f t="shared" si="7"/>
        <v>#VALUE!</v>
      </c>
      <c r="S102" t="e">
        <f t="shared" si="8"/>
        <v>#VALUE!</v>
      </c>
    </row>
    <row r="103" spans="1:19">
      <c r="Q103">
        <f t="shared" si="6"/>
        <v>0</v>
      </c>
      <c r="R103">
        <f t="shared" si="7"/>
        <v>0</v>
      </c>
      <c r="S103">
        <f t="shared" si="8"/>
        <v>0</v>
      </c>
    </row>
    <row r="104" spans="1:19">
      <c r="A104" t="s">
        <v>12</v>
      </c>
      <c r="G104">
        <v>0.96009999999999995</v>
      </c>
      <c r="H104">
        <v>0.89349999999999996</v>
      </c>
      <c r="I104">
        <v>0.92559999999999998</v>
      </c>
      <c r="Q104">
        <f t="shared" si="6"/>
        <v>0.96</v>
      </c>
      <c r="R104">
        <f t="shared" si="7"/>
        <v>0.89400000000000002</v>
      </c>
      <c r="S104">
        <f t="shared" si="8"/>
        <v>0.92600000000000005</v>
      </c>
    </row>
    <row r="105" spans="1:19">
      <c r="A105" t="s">
        <v>17</v>
      </c>
      <c r="Q105">
        <f t="shared" si="6"/>
        <v>0</v>
      </c>
      <c r="R105">
        <f t="shared" si="7"/>
        <v>0</v>
      </c>
      <c r="S105">
        <f t="shared" si="8"/>
        <v>0</v>
      </c>
    </row>
    <row r="106" spans="1:19">
      <c r="Q106">
        <f t="shared" si="6"/>
        <v>0</v>
      </c>
      <c r="R106">
        <f t="shared" si="7"/>
        <v>0</v>
      </c>
      <c r="S106">
        <f t="shared" si="8"/>
        <v>0</v>
      </c>
    </row>
    <row r="107" spans="1:19">
      <c r="A107" t="s">
        <v>9</v>
      </c>
      <c r="C107" s="1"/>
      <c r="Q107">
        <f t="shared" si="6"/>
        <v>0</v>
      </c>
      <c r="R107">
        <f t="shared" si="7"/>
        <v>0</v>
      </c>
      <c r="S107">
        <f t="shared" si="8"/>
        <v>0</v>
      </c>
    </row>
    <row r="108" spans="1:19">
      <c r="Q108">
        <f t="shared" si="6"/>
        <v>0</v>
      </c>
      <c r="R108">
        <f t="shared" si="7"/>
        <v>0</v>
      </c>
      <c r="S108">
        <f t="shared" si="8"/>
        <v>0</v>
      </c>
    </row>
    <row r="109" spans="1:19">
      <c r="B109" t="s">
        <v>1</v>
      </c>
      <c r="G109">
        <v>0.95250000000000001</v>
      </c>
      <c r="H109">
        <v>0.67900000000000005</v>
      </c>
      <c r="I109">
        <v>0.79279999999999995</v>
      </c>
      <c r="Q109">
        <f t="shared" si="6"/>
        <v>0.95299999999999996</v>
      </c>
      <c r="R109">
        <f t="shared" si="7"/>
        <v>0.67900000000000005</v>
      </c>
      <c r="S109">
        <f t="shared" si="8"/>
        <v>0.79300000000000004</v>
      </c>
    </row>
    <row r="110" spans="1:19">
      <c r="Q110">
        <f t="shared" si="6"/>
        <v>0</v>
      </c>
      <c r="R110">
        <f t="shared" si="7"/>
        <v>0</v>
      </c>
      <c r="S110">
        <f t="shared" si="8"/>
        <v>0</v>
      </c>
    </row>
    <row r="111" spans="1:19">
      <c r="B111" t="s">
        <v>5</v>
      </c>
      <c r="Q111">
        <f t="shared" si="6"/>
        <v>0</v>
      </c>
      <c r="R111">
        <f t="shared" si="7"/>
        <v>0</v>
      </c>
      <c r="S111">
        <f t="shared" si="8"/>
        <v>0</v>
      </c>
    </row>
    <row r="112" spans="1:19">
      <c r="Q112">
        <f t="shared" si="6"/>
        <v>0</v>
      </c>
      <c r="R112">
        <f t="shared" si="7"/>
        <v>0</v>
      </c>
      <c r="S112">
        <f t="shared" si="8"/>
        <v>0</v>
      </c>
    </row>
    <row r="113" spans="1:19">
      <c r="B113" t="s">
        <v>6</v>
      </c>
      <c r="G113">
        <v>0.47620000000000001</v>
      </c>
      <c r="H113">
        <v>0.88870000000000005</v>
      </c>
      <c r="I113">
        <v>0.62009999999999998</v>
      </c>
      <c r="Q113">
        <f t="shared" si="6"/>
        <v>0.47599999999999998</v>
      </c>
      <c r="R113">
        <f t="shared" si="7"/>
        <v>0.88900000000000001</v>
      </c>
      <c r="S113">
        <f t="shared" si="8"/>
        <v>0.62</v>
      </c>
    </row>
    <row r="114" spans="1:19">
      <c r="B114" t="s">
        <v>7</v>
      </c>
      <c r="G114">
        <v>0.77070000000000005</v>
      </c>
      <c r="H114">
        <v>0.9919</v>
      </c>
      <c r="I114">
        <v>0.86739999999999995</v>
      </c>
      <c r="Q114">
        <f t="shared" si="6"/>
        <v>0.77100000000000002</v>
      </c>
      <c r="R114">
        <f t="shared" si="7"/>
        <v>0.99199999999999999</v>
      </c>
      <c r="S114">
        <f t="shared" si="8"/>
        <v>0.86699999999999999</v>
      </c>
    </row>
    <row r="115" spans="1:19">
      <c r="Q115">
        <f t="shared" si="6"/>
        <v>0</v>
      </c>
      <c r="R115">
        <f t="shared" si="7"/>
        <v>0</v>
      </c>
      <c r="S115">
        <f t="shared" si="8"/>
        <v>0</v>
      </c>
    </row>
    <row r="116" spans="1:19">
      <c r="B116" t="s">
        <v>2</v>
      </c>
      <c r="Q116">
        <f t="shared" si="6"/>
        <v>0</v>
      </c>
      <c r="R116">
        <f t="shared" si="7"/>
        <v>0</v>
      </c>
      <c r="S116">
        <f t="shared" si="8"/>
        <v>0</v>
      </c>
    </row>
    <row r="117" spans="1:19">
      <c r="Q117">
        <f t="shared" si="6"/>
        <v>0</v>
      </c>
      <c r="R117">
        <f t="shared" si="7"/>
        <v>0</v>
      </c>
      <c r="S117">
        <f t="shared" si="8"/>
        <v>0</v>
      </c>
    </row>
    <row r="118" spans="1:19">
      <c r="B118" t="s">
        <v>3</v>
      </c>
      <c r="G118">
        <v>0.66359999999999997</v>
      </c>
      <c r="H118">
        <v>1</v>
      </c>
      <c r="I118">
        <v>0.79779999999999995</v>
      </c>
      <c r="Q118">
        <f t="shared" si="6"/>
        <v>0.66400000000000003</v>
      </c>
      <c r="R118">
        <f t="shared" si="7"/>
        <v>1</v>
      </c>
      <c r="S118">
        <f t="shared" si="8"/>
        <v>0.79800000000000004</v>
      </c>
    </row>
    <row r="119" spans="1:19">
      <c r="B119" t="s">
        <v>4</v>
      </c>
      <c r="G119">
        <v>0.66259999999999997</v>
      </c>
      <c r="H119">
        <v>0.99850000000000005</v>
      </c>
      <c r="I119">
        <v>0.79649999999999999</v>
      </c>
      <c r="Q119">
        <f t="shared" si="6"/>
        <v>0.66300000000000003</v>
      </c>
      <c r="R119">
        <f t="shared" si="7"/>
        <v>0.999</v>
      </c>
      <c r="S119">
        <f t="shared" si="8"/>
        <v>0.79700000000000004</v>
      </c>
    </row>
    <row r="120" spans="1:19">
      <c r="Q120">
        <f t="shared" si="6"/>
        <v>0</v>
      </c>
      <c r="R120">
        <f t="shared" si="7"/>
        <v>0</v>
      </c>
      <c r="S120">
        <f t="shared" si="8"/>
        <v>0</v>
      </c>
    </row>
    <row r="121" spans="1:19">
      <c r="A121" t="s">
        <v>10</v>
      </c>
      <c r="C121" s="1"/>
      <c r="Q121">
        <f t="shared" si="6"/>
        <v>0</v>
      </c>
      <c r="R121">
        <f t="shared" si="7"/>
        <v>0</v>
      </c>
      <c r="S121">
        <f t="shared" si="8"/>
        <v>0</v>
      </c>
    </row>
    <row r="122" spans="1:19">
      <c r="Q122">
        <f t="shared" si="6"/>
        <v>0</v>
      </c>
      <c r="R122">
        <f t="shared" si="7"/>
        <v>0</v>
      </c>
      <c r="S122">
        <f t="shared" si="8"/>
        <v>0</v>
      </c>
    </row>
    <row r="123" spans="1:19">
      <c r="B123" t="s">
        <v>1</v>
      </c>
      <c r="G123">
        <v>0.94879999999999998</v>
      </c>
      <c r="H123">
        <v>0.80649999999999999</v>
      </c>
      <c r="I123">
        <v>0.87180000000000002</v>
      </c>
      <c r="Q123">
        <f t="shared" si="6"/>
        <v>0.94899999999999995</v>
      </c>
      <c r="R123">
        <f t="shared" si="7"/>
        <v>0.80700000000000005</v>
      </c>
      <c r="S123">
        <f t="shared" si="8"/>
        <v>0.872</v>
      </c>
    </row>
    <row r="124" spans="1:19">
      <c r="Q124">
        <f t="shared" si="6"/>
        <v>0</v>
      </c>
      <c r="R124">
        <f t="shared" si="7"/>
        <v>0</v>
      </c>
      <c r="S124">
        <f t="shared" si="8"/>
        <v>0</v>
      </c>
    </row>
    <row r="125" spans="1:19">
      <c r="B125" t="s">
        <v>5</v>
      </c>
      <c r="Q125">
        <f t="shared" si="6"/>
        <v>0</v>
      </c>
      <c r="R125">
        <f t="shared" si="7"/>
        <v>0</v>
      </c>
      <c r="S125">
        <f t="shared" si="8"/>
        <v>0</v>
      </c>
    </row>
    <row r="126" spans="1:19">
      <c r="Q126">
        <f t="shared" si="6"/>
        <v>0</v>
      </c>
      <c r="R126">
        <f t="shared" si="7"/>
        <v>0</v>
      </c>
      <c r="S126">
        <f t="shared" si="8"/>
        <v>0</v>
      </c>
    </row>
    <row r="127" spans="1:19">
      <c r="B127" t="s">
        <v>6</v>
      </c>
      <c r="G127">
        <v>0.56730000000000003</v>
      </c>
      <c r="H127">
        <v>0.88390000000000002</v>
      </c>
      <c r="I127">
        <v>0.69099999999999995</v>
      </c>
      <c r="Q127">
        <f t="shared" si="6"/>
        <v>0.56699999999999995</v>
      </c>
      <c r="R127">
        <f t="shared" si="7"/>
        <v>0.88400000000000001</v>
      </c>
      <c r="S127">
        <f t="shared" si="8"/>
        <v>0.69099999999999995</v>
      </c>
    </row>
    <row r="128" spans="1:19">
      <c r="B128" t="s">
        <v>7</v>
      </c>
      <c r="G128">
        <v>0.89039999999999997</v>
      </c>
      <c r="H128">
        <v>0.95650000000000002</v>
      </c>
      <c r="I128">
        <v>0.92220000000000002</v>
      </c>
      <c r="Q128">
        <f t="shared" si="6"/>
        <v>0.89</v>
      </c>
      <c r="R128">
        <f t="shared" si="7"/>
        <v>0.95699999999999996</v>
      </c>
      <c r="S128">
        <f t="shared" si="8"/>
        <v>0.92200000000000004</v>
      </c>
    </row>
    <row r="129" spans="1:19">
      <c r="Q129">
        <f t="shared" si="6"/>
        <v>0</v>
      </c>
      <c r="R129">
        <f t="shared" si="7"/>
        <v>0</v>
      </c>
      <c r="S129">
        <f t="shared" si="8"/>
        <v>0</v>
      </c>
    </row>
    <row r="130" spans="1:19">
      <c r="B130" t="s">
        <v>2</v>
      </c>
      <c r="Q130">
        <f t="shared" si="6"/>
        <v>0</v>
      </c>
      <c r="R130">
        <f t="shared" si="7"/>
        <v>0</v>
      </c>
      <c r="S130">
        <f t="shared" si="8"/>
        <v>0</v>
      </c>
    </row>
    <row r="131" spans="1:19">
      <c r="Q131">
        <f t="shared" si="6"/>
        <v>0</v>
      </c>
      <c r="R131">
        <f t="shared" si="7"/>
        <v>0</v>
      </c>
      <c r="S131">
        <f t="shared" si="8"/>
        <v>0</v>
      </c>
    </row>
    <row r="132" spans="1:19">
      <c r="B132" t="s">
        <v>3</v>
      </c>
      <c r="G132">
        <v>0.58660000000000001</v>
      </c>
      <c r="H132">
        <v>1</v>
      </c>
      <c r="I132">
        <v>0.73939999999999995</v>
      </c>
      <c r="Q132">
        <f t="shared" si="6"/>
        <v>0.58699999999999997</v>
      </c>
      <c r="R132">
        <f t="shared" si="7"/>
        <v>1</v>
      </c>
      <c r="S132">
        <f t="shared" si="8"/>
        <v>0.73899999999999999</v>
      </c>
    </row>
    <row r="133" spans="1:19">
      <c r="B133" t="s">
        <v>4</v>
      </c>
      <c r="G133">
        <v>0.58540000000000003</v>
      </c>
      <c r="H133">
        <v>0.99790000000000001</v>
      </c>
      <c r="I133">
        <v>0.7379</v>
      </c>
      <c r="Q133">
        <f t="shared" ref="Q133:Q143" si="9">ROUND(G133, 3)</f>
        <v>0.58499999999999996</v>
      </c>
      <c r="R133">
        <f t="shared" ref="R133:R143" si="10">ROUND(H133, 3)</f>
        <v>0.998</v>
      </c>
      <c r="S133">
        <f t="shared" ref="S133:S143" si="11">ROUND(I133, 3)</f>
        <v>0.73799999999999999</v>
      </c>
    </row>
    <row r="134" spans="1:19">
      <c r="Q134">
        <f t="shared" si="9"/>
        <v>0</v>
      </c>
      <c r="R134">
        <f t="shared" si="10"/>
        <v>0</v>
      </c>
      <c r="S134">
        <f t="shared" si="11"/>
        <v>0</v>
      </c>
    </row>
    <row r="135" spans="1:19">
      <c r="A135" t="s">
        <v>91</v>
      </c>
      <c r="Q135">
        <f t="shared" si="9"/>
        <v>0</v>
      </c>
      <c r="R135">
        <f t="shared" si="10"/>
        <v>0</v>
      </c>
      <c r="S135">
        <f t="shared" si="11"/>
        <v>0</v>
      </c>
    </row>
    <row r="136" spans="1:19">
      <c r="A136" t="s">
        <v>11</v>
      </c>
      <c r="C136" s="1"/>
      <c r="Q136">
        <f t="shared" si="9"/>
        <v>0</v>
      </c>
      <c r="R136">
        <f t="shared" si="10"/>
        <v>0</v>
      </c>
      <c r="S136">
        <f t="shared" si="11"/>
        <v>0</v>
      </c>
    </row>
    <row r="137" spans="1:19">
      <c r="Q137">
        <f t="shared" si="9"/>
        <v>0</v>
      </c>
      <c r="R137">
        <f t="shared" si="10"/>
        <v>0</v>
      </c>
      <c r="S137">
        <f t="shared" si="11"/>
        <v>0</v>
      </c>
    </row>
    <row r="138" spans="1:19">
      <c r="B138" t="s">
        <v>1</v>
      </c>
      <c r="G138">
        <v>0.95820000000000005</v>
      </c>
      <c r="H138">
        <v>0.8871</v>
      </c>
      <c r="I138">
        <v>0.92130000000000001</v>
      </c>
      <c r="Q138">
        <f t="shared" si="9"/>
        <v>0.95799999999999996</v>
      </c>
      <c r="R138">
        <f t="shared" si="10"/>
        <v>0.88700000000000001</v>
      </c>
      <c r="S138">
        <f t="shared" si="11"/>
        <v>0.92100000000000004</v>
      </c>
    </row>
    <row r="139" spans="1:19">
      <c r="Q139">
        <f t="shared" si="9"/>
        <v>0</v>
      </c>
      <c r="R139">
        <f t="shared" si="10"/>
        <v>0</v>
      </c>
      <c r="S139">
        <f t="shared" si="11"/>
        <v>0</v>
      </c>
    </row>
    <row r="140" spans="1:19">
      <c r="B140" t="s">
        <v>5</v>
      </c>
      <c r="Q140">
        <f t="shared" si="9"/>
        <v>0</v>
      </c>
      <c r="R140">
        <f t="shared" si="10"/>
        <v>0</v>
      </c>
      <c r="S140">
        <f t="shared" si="11"/>
        <v>0</v>
      </c>
    </row>
    <row r="141" spans="1:19">
      <c r="Q141">
        <f t="shared" si="9"/>
        <v>0</v>
      </c>
      <c r="R141">
        <f t="shared" si="10"/>
        <v>0</v>
      </c>
      <c r="S141">
        <f t="shared" si="11"/>
        <v>0</v>
      </c>
    </row>
    <row r="142" spans="1:19">
      <c r="B142" t="s">
        <v>6</v>
      </c>
      <c r="G142">
        <v>0.77659999999999996</v>
      </c>
      <c r="H142">
        <v>0.85809999999999997</v>
      </c>
      <c r="I142">
        <v>0.81530000000000002</v>
      </c>
      <c r="Q142">
        <f t="shared" si="9"/>
        <v>0.77700000000000002</v>
      </c>
      <c r="R142">
        <f t="shared" si="10"/>
        <v>0.85799999999999998</v>
      </c>
      <c r="S142">
        <f t="shared" si="11"/>
        <v>0.81499999999999995</v>
      </c>
    </row>
    <row r="143" spans="1:19">
      <c r="B143" t="s">
        <v>7</v>
      </c>
      <c r="G143">
        <v>0.92649999999999999</v>
      </c>
      <c r="H143">
        <v>0.87419999999999998</v>
      </c>
      <c r="I143">
        <v>0.89959999999999996</v>
      </c>
      <c r="Q143">
        <f t="shared" si="9"/>
        <v>0.92700000000000005</v>
      </c>
      <c r="R143">
        <f t="shared" si="10"/>
        <v>0.874</v>
      </c>
      <c r="S143">
        <f t="shared" si="11"/>
        <v>0.9</v>
      </c>
    </row>
    <row r="145" spans="1:9">
      <c r="B145" t="s">
        <v>2</v>
      </c>
    </row>
    <row r="147" spans="1:9">
      <c r="B147" t="s">
        <v>3</v>
      </c>
      <c r="G147">
        <v>0.28160000000000002</v>
      </c>
      <c r="H147">
        <v>1</v>
      </c>
      <c r="I147">
        <v>0.4395</v>
      </c>
    </row>
    <row r="148" spans="1:9">
      <c r="B148" t="s">
        <v>4</v>
      </c>
      <c r="G148">
        <v>0.28160000000000002</v>
      </c>
      <c r="H148">
        <v>1</v>
      </c>
      <c r="I148">
        <v>0.4395</v>
      </c>
    </row>
    <row r="151" spans="1:9">
      <c r="A151" t="s">
        <v>85</v>
      </c>
    </row>
    <row r="153" spans="1:9">
      <c r="A153" t="s">
        <v>18</v>
      </c>
    </row>
    <row r="155" spans="1:9">
      <c r="A155" t="s">
        <v>84</v>
      </c>
    </row>
    <row r="156" spans="1:9">
      <c r="A156" t="s">
        <v>83</v>
      </c>
    </row>
    <row r="157" spans="1:9">
      <c r="A157" t="s">
        <v>20</v>
      </c>
    </row>
    <row r="158" spans="1:9">
      <c r="A158" t="s">
        <v>21</v>
      </c>
      <c r="B158" t="s">
        <v>22</v>
      </c>
    </row>
    <row r="159" spans="1:9">
      <c r="A159" t="s">
        <v>23</v>
      </c>
    </row>
    <row r="160" spans="1:9">
      <c r="A160" t="s">
        <v>21</v>
      </c>
      <c r="B160" t="s">
        <v>24</v>
      </c>
    </row>
    <row r="161" spans="1:2">
      <c r="A161" t="s">
        <v>25</v>
      </c>
    </row>
    <row r="163" spans="1:2">
      <c r="A163" t="s">
        <v>26</v>
      </c>
    </row>
    <row r="165" spans="1:2">
      <c r="A165" t="s">
        <v>19</v>
      </c>
    </row>
    <row r="166" spans="1:2">
      <c r="A166" t="s">
        <v>27</v>
      </c>
      <c r="B166" t="s">
        <v>28</v>
      </c>
    </row>
    <row r="167" spans="1:2">
      <c r="A167" t="s">
        <v>20</v>
      </c>
    </row>
    <row r="168" spans="1:2">
      <c r="A168" t="s">
        <v>29</v>
      </c>
    </row>
    <row r="169" spans="1:2">
      <c r="A169" t="s">
        <v>30</v>
      </c>
    </row>
    <row r="170" spans="1:2">
      <c r="A170" t="s">
        <v>27</v>
      </c>
      <c r="B170" t="s">
        <v>31</v>
      </c>
    </row>
    <row r="171" spans="1:2">
      <c r="A171" t="s">
        <v>25</v>
      </c>
    </row>
    <row r="173" spans="1:2">
      <c r="A173" t="s">
        <v>32</v>
      </c>
    </row>
    <row r="175" spans="1:2">
      <c r="A175" t="s">
        <v>33</v>
      </c>
    </row>
    <row r="176" spans="1:2">
      <c r="A176" t="s">
        <v>34</v>
      </c>
    </row>
    <row r="177" spans="1:1">
      <c r="A177" t="s">
        <v>35</v>
      </c>
    </row>
    <row r="178" spans="1:1">
      <c r="A178" t="s">
        <v>36</v>
      </c>
    </row>
    <row r="179" spans="1:1">
      <c r="A179" t="s">
        <v>37</v>
      </c>
    </row>
    <row r="180" spans="1:1">
      <c r="A180" t="s">
        <v>35</v>
      </c>
    </row>
    <row r="181" spans="1:1">
      <c r="A181" t="s">
        <v>38</v>
      </c>
    </row>
    <row r="182" spans="1:1">
      <c r="A182" t="s">
        <v>39</v>
      </c>
    </row>
    <row r="184" spans="1:1">
      <c r="A184" t="s">
        <v>89</v>
      </c>
    </row>
    <row r="201" spans="1:1">
      <c r="A201" t="s">
        <v>90</v>
      </c>
    </row>
    <row r="203" spans="1:1">
      <c r="A203" t="s">
        <v>40</v>
      </c>
    </row>
    <row r="205" spans="1:1">
      <c r="A205" t="s">
        <v>41</v>
      </c>
    </row>
    <row r="206" spans="1:1">
      <c r="A206" t="s">
        <v>42</v>
      </c>
    </row>
    <row r="207" spans="1:1">
      <c r="A207" t="s">
        <v>43</v>
      </c>
    </row>
    <row r="208" spans="1:1">
      <c r="A208" t="s">
        <v>44</v>
      </c>
    </row>
    <row r="209" spans="1:1">
      <c r="A209" t="s">
        <v>45</v>
      </c>
    </row>
    <row r="210" spans="1:1">
      <c r="A210" t="s">
        <v>46</v>
      </c>
    </row>
    <row r="211" spans="1:1">
      <c r="A211" t="s">
        <v>47</v>
      </c>
    </row>
    <row r="214" spans="1:1">
      <c r="A214" t="s">
        <v>48</v>
      </c>
    </row>
    <row r="216" spans="1:1">
      <c r="A216" t="s">
        <v>49</v>
      </c>
    </row>
    <row r="217" spans="1:1">
      <c r="A217" t="s">
        <v>50</v>
      </c>
    </row>
    <row r="218" spans="1:1">
      <c r="A218" t="s">
        <v>51</v>
      </c>
    </row>
    <row r="219" spans="1:1">
      <c r="A219" t="s">
        <v>52</v>
      </c>
    </row>
    <row r="220" spans="1:1">
      <c r="A220" t="s">
        <v>53</v>
      </c>
    </row>
    <row r="221" spans="1:1">
      <c r="A221" t="s">
        <v>54</v>
      </c>
    </row>
    <row r="222" spans="1:1">
      <c r="A222" t="s">
        <v>55</v>
      </c>
    </row>
    <row r="225" spans="1:1">
      <c r="A225" t="s">
        <v>32</v>
      </c>
    </row>
    <row r="227" spans="1:1">
      <c r="A227" t="s">
        <v>56</v>
      </c>
    </row>
    <row r="228" spans="1:1">
      <c r="A228" t="s">
        <v>57</v>
      </c>
    </row>
    <row r="230" spans="1:1">
      <c r="A230" t="s">
        <v>58</v>
      </c>
    </row>
    <row r="231" spans="1:1">
      <c r="A231" t="s">
        <v>59</v>
      </c>
    </row>
    <row r="233" spans="1:1">
      <c r="A233" t="s">
        <v>60</v>
      </c>
    </row>
    <row r="234" spans="1:1">
      <c r="A234" t="s">
        <v>61</v>
      </c>
    </row>
    <row r="251" spans="1:1">
      <c r="A251" t="s">
        <v>86</v>
      </c>
    </row>
    <row r="253" spans="1:1">
      <c r="A253" t="s">
        <v>62</v>
      </c>
    </row>
    <row r="255" spans="1:1">
      <c r="A255" t="s">
        <v>63</v>
      </c>
    </row>
    <row r="256" spans="1:1">
      <c r="A256" t="s">
        <v>64</v>
      </c>
    </row>
    <row r="257" spans="1:1">
      <c r="A257" t="s">
        <v>65</v>
      </c>
    </row>
    <row r="258" spans="1:1">
      <c r="A258" t="s">
        <v>66</v>
      </c>
    </row>
    <row r="259" spans="1:1">
      <c r="A259" t="s">
        <v>67</v>
      </c>
    </row>
    <row r="260" spans="1:1">
      <c r="A260" t="s">
        <v>68</v>
      </c>
    </row>
    <row r="261" spans="1:1">
      <c r="A261" t="s">
        <v>69</v>
      </c>
    </row>
    <row r="263" spans="1:1">
      <c r="A263" t="s">
        <v>48</v>
      </c>
    </row>
    <row r="265" spans="1:1">
      <c r="A265" t="s">
        <v>70</v>
      </c>
    </row>
    <row r="266" spans="1:1">
      <c r="A266" t="s">
        <v>71</v>
      </c>
    </row>
    <row r="267" spans="1:1">
      <c r="A267" t="s">
        <v>72</v>
      </c>
    </row>
    <row r="268" spans="1:1">
      <c r="A268" t="s">
        <v>73</v>
      </c>
    </row>
    <row r="269" spans="1:1">
      <c r="A269" t="s">
        <v>74</v>
      </c>
    </row>
    <row r="270" spans="1:1">
      <c r="A270" t="s">
        <v>75</v>
      </c>
    </row>
    <row r="271" spans="1:1">
      <c r="A271" t="s">
        <v>76</v>
      </c>
    </row>
    <row r="273" spans="1:1">
      <c r="A273" t="s">
        <v>32</v>
      </c>
    </row>
    <row r="276" spans="1:1">
      <c r="A276" t="s">
        <v>77</v>
      </c>
    </row>
    <row r="277" spans="1:1">
      <c r="A277" t="s">
        <v>78</v>
      </c>
    </row>
    <row r="279" spans="1:1">
      <c r="A279" t="s">
        <v>79</v>
      </c>
    </row>
    <row r="280" spans="1:1">
      <c r="A280" t="s">
        <v>80</v>
      </c>
    </row>
    <row r="282" spans="1:1">
      <c r="A282" t="s">
        <v>81</v>
      </c>
    </row>
    <row r="283" spans="1:1">
      <c r="A283" t="s">
        <v>82</v>
      </c>
    </row>
    <row r="286" spans="1:1">
      <c r="A286" t="s">
        <v>87</v>
      </c>
    </row>
    <row r="287" spans="1:1">
      <c r="A287" t="s">
        <v>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selection activeCell="M7" sqref="M7"/>
    </sheetView>
  </sheetViews>
  <sheetFormatPr defaultRowHeight="15"/>
  <sheetData>
    <row r="1" spans="1:16">
      <c r="A1" t="s">
        <v>8</v>
      </c>
    </row>
    <row r="4" spans="1:16">
      <c r="A4" t="s">
        <v>9</v>
      </c>
      <c r="C4" s="1"/>
    </row>
    <row r="5" spans="1:16">
      <c r="I5" t="s">
        <v>122</v>
      </c>
    </row>
    <row r="6" spans="1:16">
      <c r="B6" t="s">
        <v>1</v>
      </c>
      <c r="I6" s="7" t="s">
        <v>118</v>
      </c>
    </row>
    <row r="7" spans="1:16">
      <c r="I7">
        <v>0.49819999999999998</v>
      </c>
      <c r="J7">
        <v>0.9032</v>
      </c>
      <c r="K7">
        <v>0.64219999999999999</v>
      </c>
      <c r="L7">
        <f>1-M7</f>
        <v>0.62406840239319372</v>
      </c>
      <c r="M7">
        <f>(I7+J7-2*I7*J7) * (620 / 1660) / I7</f>
        <v>0.37593159760680622</v>
      </c>
      <c r="O7">
        <f>L7</f>
        <v>0.62406840239319372</v>
      </c>
      <c r="P7">
        <f>K7</f>
        <v>0.64219999999999999</v>
      </c>
    </row>
    <row r="8" spans="1:16">
      <c r="A8" t="s">
        <v>2</v>
      </c>
      <c r="I8">
        <v>0.66010000000000002</v>
      </c>
      <c r="J8">
        <v>0.86129999999999995</v>
      </c>
      <c r="K8">
        <v>0.74739999999999995</v>
      </c>
      <c r="L8">
        <f>1-M8</f>
        <v>0.78255094719128004</v>
      </c>
      <c r="M8">
        <f>(I8+J8-2*I8*J8) * (620 / 1660) / I8</f>
        <v>0.21744905280871996</v>
      </c>
      <c r="O8">
        <f>L8</f>
        <v>0.78255094719128004</v>
      </c>
      <c r="P8">
        <f>K8</f>
        <v>0.74739999999999995</v>
      </c>
    </row>
    <row r="9" spans="1:16">
      <c r="I9">
        <v>0.80669999999999997</v>
      </c>
      <c r="J9">
        <v>0.8548</v>
      </c>
      <c r="K9">
        <v>0.83009999999999995</v>
      </c>
      <c r="L9">
        <f>1-M9</f>
        <v>0.86926753380199862</v>
      </c>
      <c r="M9">
        <f>(I9+J9-2*I9*J9) * (620 / 1660) / I9</f>
        <v>0.13073246619800141</v>
      </c>
      <c r="O9">
        <f>L9</f>
        <v>0.86926753380199862</v>
      </c>
      <c r="P9">
        <f>K9</f>
        <v>0.83009999999999995</v>
      </c>
    </row>
    <row r="10" spans="1:16">
      <c r="B10" t="s">
        <v>3</v>
      </c>
      <c r="I10" t="s">
        <v>119</v>
      </c>
    </row>
    <row r="11" spans="1:16">
      <c r="B11" t="s">
        <v>4</v>
      </c>
      <c r="I11">
        <v>0.82279999999999998</v>
      </c>
      <c r="J11">
        <v>0.98870000000000002</v>
      </c>
      <c r="K11">
        <v>0.8982</v>
      </c>
      <c r="L11">
        <f>1-M11</f>
        <v>0.91625197415817861</v>
      </c>
      <c r="M11">
        <f>(I11+J11-2*I11*J11) * (620 / 1660) / I11</f>
        <v>8.3748025841821408E-2</v>
      </c>
      <c r="O11">
        <f>L11</f>
        <v>0.91625197415817861</v>
      </c>
      <c r="P11">
        <f>K11</f>
        <v>0.8982</v>
      </c>
    </row>
    <row r="12" spans="1:16">
      <c r="I12">
        <v>0.87170000000000003</v>
      </c>
      <c r="J12">
        <v>0.96450000000000002</v>
      </c>
      <c r="K12">
        <v>0.91579999999999995</v>
      </c>
      <c r="L12">
        <f>1-M12</f>
        <v>0.93372026548317855</v>
      </c>
      <c r="M12">
        <f>(I12+J12-2*I12*J12) * (620 / 1660) / I12</f>
        <v>6.6279734516821426E-2</v>
      </c>
      <c r="O12">
        <f>L12</f>
        <v>0.93372026548317855</v>
      </c>
      <c r="P12">
        <f>K12</f>
        <v>0.91579999999999995</v>
      </c>
    </row>
    <row r="13" spans="1:16">
      <c r="B13" t="s">
        <v>5</v>
      </c>
      <c r="I13">
        <v>0.90849999999999997</v>
      </c>
      <c r="J13">
        <v>0.88060000000000005</v>
      </c>
      <c r="K13">
        <v>0.89429999999999998</v>
      </c>
      <c r="L13">
        <f>1-M13</f>
        <v>0.92227962416534615</v>
      </c>
      <c r="M13">
        <f>(I13+J13-2*I13*J13) * (620 / 1660) / I13</f>
        <v>7.7720375834653896E-2</v>
      </c>
      <c r="O13">
        <f>L13</f>
        <v>0.92227962416534615</v>
      </c>
      <c r="P13">
        <f>K13</f>
        <v>0.89429999999999998</v>
      </c>
    </row>
    <row r="14" spans="1:16">
      <c r="I14" t="s">
        <v>120</v>
      </c>
    </row>
    <row r="15" spans="1:16">
      <c r="B15" t="s">
        <v>6</v>
      </c>
      <c r="I15">
        <v>0.93369999999999997</v>
      </c>
      <c r="J15">
        <v>0.72740000000000005</v>
      </c>
      <c r="K15">
        <v>0.81779999999999997</v>
      </c>
      <c r="L15">
        <f>1-M15</f>
        <v>0.87889417229806022</v>
      </c>
      <c r="M15">
        <f>(I15+J15-2*I15*J15) * (620 / 1660) / I15</f>
        <v>0.12110582770193977</v>
      </c>
      <c r="O15">
        <f>L15</f>
        <v>0.87889417229806022</v>
      </c>
      <c r="P15">
        <f>K15</f>
        <v>0.81779999999999997</v>
      </c>
    </row>
    <row r="16" spans="1:16">
      <c r="B16" t="s">
        <v>7</v>
      </c>
      <c r="I16">
        <v>0.95799999999999996</v>
      </c>
      <c r="J16">
        <v>0.8468</v>
      </c>
      <c r="K16">
        <v>0.89900000000000002</v>
      </c>
      <c r="L16">
        <f>1-M16</f>
        <v>0.92891481751641214</v>
      </c>
      <c r="M16">
        <f>(I16+J16-2*I16*J16) * (620 / 1660) / I16</f>
        <v>7.1085182483587847E-2</v>
      </c>
      <c r="O16">
        <f>L16</f>
        <v>0.92891481751641214</v>
      </c>
      <c r="P16">
        <f>K16</f>
        <v>0.89900000000000002</v>
      </c>
    </row>
    <row r="17" spans="1:16">
      <c r="I17">
        <v>0.94410000000000005</v>
      </c>
      <c r="J17">
        <v>0.89839999999999998</v>
      </c>
      <c r="K17">
        <v>0.92069999999999996</v>
      </c>
      <c r="L17">
        <f>1-M17</f>
        <v>0.94218533211332778</v>
      </c>
      <c r="M17">
        <f>(I17+J17-2*I17*J17) * (620 / 1660) / I17</f>
        <v>5.7814667886672201E-2</v>
      </c>
      <c r="O17">
        <f>L17</f>
        <v>0.94218533211332778</v>
      </c>
      <c r="P17">
        <f>K17</f>
        <v>0.92069999999999996</v>
      </c>
    </row>
    <row r="19" spans="1:16">
      <c r="A19" t="s">
        <v>10</v>
      </c>
      <c r="C19" s="1"/>
      <c r="I19" t="s">
        <v>121</v>
      </c>
    </row>
    <row r="20" spans="1:16">
      <c r="I20">
        <v>0.92789999999999995</v>
      </c>
      <c r="J20">
        <v>0.66449999999999998</v>
      </c>
      <c r="K20">
        <v>0.77439999999999998</v>
      </c>
      <c r="L20">
        <f>1-M20</f>
        <v>0.85540808043035377</v>
      </c>
      <c r="M20">
        <f>(I20+J20-2*I20*J20) * (620 / 1660) / I20</f>
        <v>0.14459191956964626</v>
      </c>
      <c r="O20">
        <f>L20</f>
        <v>0.85540808043035377</v>
      </c>
      <c r="P20">
        <f>K20</f>
        <v>0.77439999999999998</v>
      </c>
    </row>
    <row r="21" spans="1:16">
      <c r="B21" t="s">
        <v>1</v>
      </c>
      <c r="I21">
        <v>0.95899999999999996</v>
      </c>
      <c r="J21">
        <v>0.79190000000000005</v>
      </c>
      <c r="K21">
        <v>0.86750000000000005</v>
      </c>
      <c r="L21">
        <f>1-M21</f>
        <v>0.90963089312411272</v>
      </c>
      <c r="M21">
        <f>(I21+J21-2*I21*J21) * (620 / 1660) / I21</f>
        <v>9.0369106875887284E-2</v>
      </c>
      <c r="O21">
        <f>L21</f>
        <v>0.90963089312411272</v>
      </c>
      <c r="P21">
        <f>K21</f>
        <v>0.86750000000000005</v>
      </c>
    </row>
    <row r="22" spans="1:16">
      <c r="I22">
        <v>0.94720000000000004</v>
      </c>
      <c r="J22">
        <v>0.86770000000000003</v>
      </c>
      <c r="K22">
        <v>0.90569999999999995</v>
      </c>
      <c r="L22">
        <f>1-M22</f>
        <v>0.93252143642136109</v>
      </c>
      <c r="M22">
        <f>(I22+J22-2*I22*J22) * (620 / 1660) / I22</f>
        <v>6.7478563578638878E-2</v>
      </c>
      <c r="O22">
        <f>L22</f>
        <v>0.93252143642136109</v>
      </c>
      <c r="P22">
        <f>K22</f>
        <v>0.90569999999999995</v>
      </c>
    </row>
    <row r="23" spans="1:16">
      <c r="A23" t="s">
        <v>2</v>
      </c>
      <c r="I23">
        <v>0.96009999999999995</v>
      </c>
      <c r="J23">
        <v>0.89349999999999996</v>
      </c>
      <c r="K23">
        <v>0.92559999999999998</v>
      </c>
      <c r="L23">
        <f>1-M23</f>
        <v>0.94635422891440779</v>
      </c>
      <c r="M23">
        <f>(I23+J23-2*I23*J23) * (620 / 1660) / I23</f>
        <v>5.3645771085592237E-2</v>
      </c>
      <c r="O23">
        <f>L23</f>
        <v>0.94635422891440779</v>
      </c>
      <c r="P23">
        <f>K23</f>
        <v>0.92559999999999998</v>
      </c>
    </row>
    <row r="25" spans="1:16">
      <c r="B25" t="s">
        <v>3</v>
      </c>
    </row>
    <row r="26" spans="1:16">
      <c r="B26" t="s">
        <v>4</v>
      </c>
    </row>
    <row r="28" spans="1:16">
      <c r="B28" t="s">
        <v>5</v>
      </c>
    </row>
    <row r="30" spans="1:16">
      <c r="B30" t="s">
        <v>6</v>
      </c>
    </row>
    <row r="31" spans="1:16">
      <c r="B31" t="s">
        <v>7</v>
      </c>
    </row>
    <row r="34" spans="1:3">
      <c r="A34" t="s">
        <v>11</v>
      </c>
      <c r="C34" s="1"/>
    </row>
    <row r="36" spans="1:3">
      <c r="B36" t="s">
        <v>1</v>
      </c>
    </row>
    <row r="38" spans="1:3">
      <c r="A38" t="s">
        <v>2</v>
      </c>
    </row>
    <row r="40" spans="1:3">
      <c r="B40" t="s">
        <v>3</v>
      </c>
    </row>
    <row r="41" spans="1:3">
      <c r="B41" t="s">
        <v>4</v>
      </c>
    </row>
    <row r="43" spans="1:3">
      <c r="B43" t="s">
        <v>5</v>
      </c>
    </row>
    <row r="45" spans="1:3">
      <c r="B45" t="s">
        <v>6</v>
      </c>
    </row>
    <row r="46" spans="1:3">
      <c r="B4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J26" sqref="J26"/>
    </sheetView>
  </sheetViews>
  <sheetFormatPr defaultRowHeight="15"/>
  <sheetData>
    <row r="1" spans="1:11">
      <c r="A1" t="s">
        <v>92</v>
      </c>
    </row>
    <row r="2" spans="1:11">
      <c r="G2" t="s">
        <v>15</v>
      </c>
      <c r="H2" t="s">
        <v>14</v>
      </c>
      <c r="I2" t="s">
        <v>13</v>
      </c>
      <c r="J2" t="s">
        <v>116</v>
      </c>
      <c r="K2" t="s">
        <v>117</v>
      </c>
    </row>
    <row r="4" spans="1:11">
      <c r="A4" t="s">
        <v>12</v>
      </c>
      <c r="G4">
        <v>0.96009999999999995</v>
      </c>
      <c r="H4">
        <v>0.89349999999999996</v>
      </c>
      <c r="I4" s="2">
        <v>0.92559999999999998</v>
      </c>
      <c r="J4">
        <v>0.94640000000000002</v>
      </c>
      <c r="K4">
        <v>5.3600000000000002E-2</v>
      </c>
    </row>
    <row r="7" spans="1:11">
      <c r="A7" t="s">
        <v>9</v>
      </c>
      <c r="C7" s="1"/>
    </row>
    <row r="9" spans="1:11">
      <c r="B9" t="s">
        <v>1</v>
      </c>
      <c r="G9">
        <v>0.96309999999999996</v>
      </c>
      <c r="H9">
        <v>0.67420000000000002</v>
      </c>
      <c r="I9" s="2">
        <v>0.79320000000000002</v>
      </c>
      <c r="J9">
        <v>0.86870000000000003</v>
      </c>
      <c r="K9">
        <v>0.1313</v>
      </c>
    </row>
    <row r="11" spans="1:11">
      <c r="B11" t="s">
        <v>5</v>
      </c>
    </row>
    <row r="13" spans="1:11">
      <c r="B13" t="s">
        <v>6</v>
      </c>
      <c r="G13">
        <v>0.45119999999999999</v>
      </c>
      <c r="H13">
        <v>0.87260000000000004</v>
      </c>
      <c r="I13">
        <v>0.5948</v>
      </c>
      <c r="J13">
        <v>0.55600000000000005</v>
      </c>
      <c r="K13">
        <v>0.44400000000000001</v>
      </c>
    </row>
    <row r="14" spans="1:11">
      <c r="B14" t="s">
        <v>7</v>
      </c>
      <c r="G14">
        <v>0.83379999999999999</v>
      </c>
      <c r="H14">
        <v>0.98709999999999998</v>
      </c>
      <c r="I14" s="2">
        <v>0.90400000000000003</v>
      </c>
      <c r="J14">
        <v>0.92169999999999996</v>
      </c>
      <c r="K14">
        <v>7.8299999999999995E-2</v>
      </c>
    </row>
    <row r="15" spans="1:11">
      <c r="B15" t="s">
        <v>93</v>
      </c>
      <c r="G15">
        <v>0.96020000000000005</v>
      </c>
      <c r="H15">
        <v>0.77739999999999998</v>
      </c>
      <c r="I15" s="2">
        <v>0.85919999999999996</v>
      </c>
      <c r="J15">
        <v>0.90480000000000005</v>
      </c>
      <c r="K15">
        <v>9.5200000000000007E-2</v>
      </c>
    </row>
    <row r="18" spans="1:11">
      <c r="A18" t="s">
        <v>10</v>
      </c>
      <c r="C18" s="1"/>
    </row>
    <row r="20" spans="1:11">
      <c r="B20" t="s">
        <v>1</v>
      </c>
      <c r="G20">
        <v>0.93310000000000004</v>
      </c>
      <c r="H20">
        <v>0.78710000000000002</v>
      </c>
      <c r="I20" s="2">
        <v>0.85389999999999999</v>
      </c>
      <c r="J20">
        <f>1 - K20</f>
        <v>0.89940600408277627</v>
      </c>
      <c r="K20">
        <f>((H20+G20-2*H20*G20)/G20) * 62/166</f>
        <v>0.10059399591722377</v>
      </c>
    </row>
    <row r="22" spans="1:11">
      <c r="B22" t="s">
        <v>5</v>
      </c>
    </row>
    <row r="24" spans="1:11">
      <c r="B24" t="s">
        <v>6</v>
      </c>
      <c r="G24">
        <v>0.5827</v>
      </c>
      <c r="H24">
        <v>0.89190000000000003</v>
      </c>
      <c r="I24">
        <v>0.70489999999999997</v>
      </c>
      <c r="J24">
        <f t="shared" ref="J24:J41" si="0">1 - K24</f>
        <v>0.72106227677140677</v>
      </c>
      <c r="K24">
        <f>((H24+G24-2*H24*G24)/G24) * 62/166</f>
        <v>0.27893772322859323</v>
      </c>
    </row>
    <row r="25" spans="1:11">
      <c r="B25" t="s">
        <v>7</v>
      </c>
      <c r="G25">
        <v>0.8569</v>
      </c>
      <c r="H25">
        <v>0.93710000000000004</v>
      </c>
      <c r="I25" s="2">
        <v>0.8952</v>
      </c>
      <c r="J25">
        <f t="shared" si="0"/>
        <v>0.91805796714691656</v>
      </c>
      <c r="K25">
        <f t="shared" ref="K25:K41" si="1">((H25+G25-2*H25*G25)/G25) * 62/166</f>
        <v>8.1942032853083477E-2</v>
      </c>
    </row>
    <row r="26" spans="1:11">
      <c r="B26" t="s">
        <v>93</v>
      </c>
      <c r="G26">
        <v>0.93159999999999998</v>
      </c>
      <c r="H26">
        <v>0.81289999999999996</v>
      </c>
      <c r="I26" s="2">
        <v>0.86819999999999997</v>
      </c>
      <c r="J26">
        <f t="shared" si="0"/>
        <v>0.90782736372712836</v>
      </c>
      <c r="K26">
        <f t="shared" si="1"/>
        <v>9.217263627287163E-2</v>
      </c>
    </row>
    <row r="33" spans="1:11">
      <c r="A33" t="s">
        <v>11</v>
      </c>
      <c r="C33" s="1"/>
    </row>
    <row r="35" spans="1:11">
      <c r="B35" t="s">
        <v>1</v>
      </c>
      <c r="G35">
        <v>0.95450000000000002</v>
      </c>
      <c r="H35">
        <v>0.879</v>
      </c>
      <c r="I35" s="2">
        <v>0.91520000000000001</v>
      </c>
      <c r="J35">
        <f t="shared" si="0"/>
        <v>0.93915745959216657</v>
      </c>
      <c r="K35">
        <f t="shared" si="1"/>
        <v>6.0842540407833448E-2</v>
      </c>
    </row>
    <row r="37" spans="1:11">
      <c r="B37" t="s">
        <v>5</v>
      </c>
    </row>
    <row r="39" spans="1:11">
      <c r="B39" t="s">
        <v>6</v>
      </c>
      <c r="G39">
        <v>0.82450000000000001</v>
      </c>
      <c r="H39">
        <v>0.879</v>
      </c>
      <c r="I39" s="3">
        <v>0.85089999999999999</v>
      </c>
      <c r="J39">
        <f t="shared" si="0"/>
        <v>0.88492625687711424</v>
      </c>
      <c r="K39">
        <f t="shared" si="1"/>
        <v>0.11507374312288575</v>
      </c>
    </row>
    <row r="40" spans="1:11">
      <c r="B40" t="s">
        <v>7</v>
      </c>
      <c r="G40">
        <v>0.92479999999999996</v>
      </c>
      <c r="H40">
        <v>0.91290000000000004</v>
      </c>
      <c r="I40" s="2">
        <v>0.91879999999999995</v>
      </c>
      <c r="J40">
        <f t="shared" si="0"/>
        <v>0.93974333805811483</v>
      </c>
      <c r="K40">
        <f t="shared" si="1"/>
        <v>6.0256661941885156E-2</v>
      </c>
    </row>
    <row r="41" spans="1:11">
      <c r="B41" t="s">
        <v>93</v>
      </c>
      <c r="G41">
        <v>0.94299999999999995</v>
      </c>
      <c r="H41">
        <v>0.90649999999999997</v>
      </c>
      <c r="I41" s="2">
        <v>0.92430000000000001</v>
      </c>
      <c r="J41">
        <f t="shared" si="0"/>
        <v>0.9446131801862806</v>
      </c>
      <c r="K41">
        <f t="shared" si="1"/>
        <v>5.5386819813719408E-2</v>
      </c>
    </row>
    <row r="44" spans="1:11">
      <c r="A44" s="4" t="s">
        <v>94</v>
      </c>
    </row>
    <row r="45" spans="1:11">
      <c r="A45" s="4" t="s">
        <v>95</v>
      </c>
    </row>
    <row r="46" spans="1:11">
      <c r="A46" s="4" t="s">
        <v>96</v>
      </c>
    </row>
    <row r="47" spans="1:11">
      <c r="A47" s="4" t="s">
        <v>97</v>
      </c>
    </row>
    <row r="48" spans="1:11">
      <c r="A48" s="4" t="s">
        <v>98</v>
      </c>
    </row>
    <row r="49" spans="1:1">
      <c r="A49" s="4" t="s">
        <v>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K4" sqref="K4"/>
    </sheetView>
  </sheetViews>
  <sheetFormatPr defaultRowHeight="15"/>
  <sheetData>
    <row r="1" spans="1:11">
      <c r="A1" t="s">
        <v>100</v>
      </c>
    </row>
    <row r="2" spans="1:11">
      <c r="G2" t="s">
        <v>15</v>
      </c>
      <c r="H2" t="s">
        <v>14</v>
      </c>
      <c r="I2" t="s">
        <v>13</v>
      </c>
      <c r="J2" t="s">
        <v>116</v>
      </c>
      <c r="K2" s="6" t="s">
        <v>117</v>
      </c>
    </row>
    <row r="4" spans="1:11">
      <c r="A4" t="s">
        <v>12</v>
      </c>
      <c r="G4">
        <v>0.96009999999999995</v>
      </c>
      <c r="H4">
        <v>0.89349999999999996</v>
      </c>
      <c r="I4" s="2">
        <v>0.92559999999999998</v>
      </c>
      <c r="J4">
        <f xml:space="preserve"> 1 - K4</f>
        <v>0.94635422891440779</v>
      </c>
      <c r="K4">
        <f>(620/1660) * (G4 +H4-2*G4*H4)/G4</f>
        <v>5.3645771085592237E-2</v>
      </c>
    </row>
    <row r="7" spans="1:11">
      <c r="A7" t="s">
        <v>9</v>
      </c>
      <c r="C7" s="1"/>
    </row>
    <row r="9" spans="1:11">
      <c r="B9" t="s">
        <v>1</v>
      </c>
      <c r="G9">
        <v>0.96309999999999996</v>
      </c>
      <c r="H9">
        <v>0.67420000000000002</v>
      </c>
      <c r="I9" s="2">
        <v>0.79320000000000002</v>
      </c>
      <c r="J9">
        <f t="shared" ref="J9:J37" si="0" xml:space="preserve"> 1 - K9</f>
        <v>0.86866788395404892</v>
      </c>
      <c r="K9">
        <f t="shared" ref="K9:K37" si="1">(620/1660) * (G9 +H9-2*G9*H9)/G9</f>
        <v>0.13133211604595105</v>
      </c>
    </row>
    <row r="11" spans="1:11">
      <c r="B11" t="s">
        <v>5</v>
      </c>
    </row>
    <row r="13" spans="1:11">
      <c r="B13" t="s">
        <v>6</v>
      </c>
      <c r="G13">
        <v>0.45119999999999999</v>
      </c>
      <c r="H13">
        <v>0.87260000000000004</v>
      </c>
      <c r="I13">
        <v>0.5948</v>
      </c>
      <c r="J13">
        <f t="shared" si="0"/>
        <v>0.55600757925318289</v>
      </c>
      <c r="K13">
        <f t="shared" si="1"/>
        <v>0.44399242074681705</v>
      </c>
    </row>
    <row r="14" spans="1:11">
      <c r="B14" t="s">
        <v>7</v>
      </c>
      <c r="G14">
        <v>0.83379999999999999</v>
      </c>
      <c r="H14">
        <v>0.98709999999999998</v>
      </c>
      <c r="I14" s="2">
        <v>0.90400000000000003</v>
      </c>
      <c r="J14">
        <f t="shared" si="0"/>
        <v>0.92169435853271564</v>
      </c>
      <c r="K14">
        <f t="shared" si="1"/>
        <v>7.8305641467284318E-2</v>
      </c>
    </row>
    <row r="15" spans="1:11">
      <c r="B15" t="s">
        <v>93</v>
      </c>
      <c r="G15">
        <v>0.96020000000000005</v>
      </c>
      <c r="H15">
        <v>0.77739999999999998</v>
      </c>
      <c r="I15" s="2">
        <v>0.85919999999999996</v>
      </c>
      <c r="J15">
        <f t="shared" si="0"/>
        <v>0.90482514636759914</v>
      </c>
      <c r="K15">
        <f t="shared" si="1"/>
        <v>9.517485363240083E-2</v>
      </c>
    </row>
    <row r="18" spans="1:11">
      <c r="A18" t="s">
        <v>10</v>
      </c>
      <c r="C18" s="1"/>
    </row>
    <row r="20" spans="1:11">
      <c r="B20" t="s">
        <v>1</v>
      </c>
      <c r="G20">
        <v>0.93310000000000004</v>
      </c>
      <c r="H20">
        <v>0.78710000000000002</v>
      </c>
      <c r="I20" s="2">
        <v>0.85389999999999999</v>
      </c>
      <c r="J20">
        <f t="shared" si="0"/>
        <v>0.89940600408277627</v>
      </c>
      <c r="K20">
        <f t="shared" si="1"/>
        <v>0.10059399591722377</v>
      </c>
    </row>
    <row r="22" spans="1:11">
      <c r="B22" t="s">
        <v>5</v>
      </c>
    </row>
    <row r="24" spans="1:11">
      <c r="B24" t="s">
        <v>6</v>
      </c>
      <c r="G24">
        <v>0.5827</v>
      </c>
      <c r="H24">
        <v>0.89190000000000003</v>
      </c>
      <c r="I24">
        <v>0.70489999999999997</v>
      </c>
      <c r="J24">
        <f t="shared" si="0"/>
        <v>0.72106227677140677</v>
      </c>
      <c r="K24">
        <f t="shared" si="1"/>
        <v>0.27893772322859317</v>
      </c>
    </row>
    <row r="25" spans="1:11">
      <c r="B25" t="s">
        <v>7</v>
      </c>
      <c r="G25">
        <v>0.8569</v>
      </c>
      <c r="H25">
        <v>0.93710000000000004</v>
      </c>
      <c r="I25" s="2">
        <v>0.8952</v>
      </c>
      <c r="J25">
        <f t="shared" si="0"/>
        <v>0.91805796714691656</v>
      </c>
      <c r="K25">
        <f t="shared" si="1"/>
        <v>8.1942032853083463E-2</v>
      </c>
    </row>
    <row r="26" spans="1:11">
      <c r="B26" t="s">
        <v>93</v>
      </c>
      <c r="G26">
        <v>0.93159999999999998</v>
      </c>
      <c r="H26">
        <v>0.81289999999999996</v>
      </c>
      <c r="I26" s="2">
        <v>0.86819999999999997</v>
      </c>
      <c r="J26">
        <f t="shared" si="0"/>
        <v>0.90782736372712836</v>
      </c>
      <c r="K26">
        <f t="shared" si="1"/>
        <v>9.2172636272871616E-2</v>
      </c>
    </row>
    <row r="29" spans="1:11">
      <c r="A29" t="s">
        <v>11</v>
      </c>
      <c r="C29" s="1"/>
    </row>
    <row r="31" spans="1:11">
      <c r="B31" t="s">
        <v>1</v>
      </c>
      <c r="G31">
        <v>0.95450000000000002</v>
      </c>
      <c r="H31">
        <v>0.879</v>
      </c>
      <c r="I31" s="2">
        <v>0.91520000000000001</v>
      </c>
      <c r="J31">
        <f t="shared" si="0"/>
        <v>0.93915745959216657</v>
      </c>
      <c r="K31">
        <f t="shared" si="1"/>
        <v>6.0842540407833441E-2</v>
      </c>
    </row>
    <row r="33" spans="1:11">
      <c r="B33" t="s">
        <v>5</v>
      </c>
    </row>
    <row r="35" spans="1:11">
      <c r="B35" t="s">
        <v>6</v>
      </c>
      <c r="G35">
        <v>0.82450000000000001</v>
      </c>
      <c r="H35">
        <v>0.879</v>
      </c>
      <c r="I35" s="3">
        <v>0.85089999999999999</v>
      </c>
      <c r="J35">
        <f t="shared" si="0"/>
        <v>0.88492625687711424</v>
      </c>
      <c r="K35">
        <f t="shared" si="1"/>
        <v>0.11507374312288575</v>
      </c>
    </row>
    <row r="36" spans="1:11">
      <c r="B36" t="s">
        <v>7</v>
      </c>
      <c r="G36">
        <v>0.92479999999999996</v>
      </c>
      <c r="H36">
        <v>0.91290000000000004</v>
      </c>
      <c r="I36" s="2">
        <v>0.91879999999999995</v>
      </c>
      <c r="J36">
        <f t="shared" si="0"/>
        <v>0.93974333805811483</v>
      </c>
      <c r="K36">
        <f t="shared" si="1"/>
        <v>6.0256661941885149E-2</v>
      </c>
    </row>
    <row r="37" spans="1:11">
      <c r="B37" t="s">
        <v>93</v>
      </c>
      <c r="G37">
        <v>0.94299999999999995</v>
      </c>
      <c r="H37">
        <v>0.90649999999999997</v>
      </c>
      <c r="I37" s="2">
        <v>0.92430000000000001</v>
      </c>
      <c r="J37">
        <f t="shared" si="0"/>
        <v>0.9446131801862806</v>
      </c>
      <c r="K37">
        <f t="shared" si="1"/>
        <v>5.5386819813719394E-2</v>
      </c>
    </row>
    <row r="40" spans="1:11">
      <c r="A40" s="4" t="s">
        <v>94</v>
      </c>
    </row>
    <row r="41" spans="1:11">
      <c r="A41" s="4" t="s">
        <v>95</v>
      </c>
    </row>
    <row r="42" spans="1:11">
      <c r="A42" s="4" t="s">
        <v>96</v>
      </c>
    </row>
    <row r="43" spans="1:11">
      <c r="A43" s="4" t="s">
        <v>97</v>
      </c>
    </row>
    <row r="44" spans="1:11">
      <c r="A44" s="4" t="s">
        <v>98</v>
      </c>
    </row>
    <row r="45" spans="1:11">
      <c r="A45" s="4" t="s">
        <v>99</v>
      </c>
    </row>
    <row r="47" spans="1:11">
      <c r="A47" s="4" t="s">
        <v>101</v>
      </c>
    </row>
    <row r="48" spans="1:11">
      <c r="A48" s="4" t="s">
        <v>102</v>
      </c>
    </row>
    <row r="49" spans="1:1">
      <c r="A49" s="4" t="s">
        <v>103</v>
      </c>
    </row>
    <row r="50" spans="1:1">
      <c r="A50" s="4" t="s">
        <v>104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H1" sqref="H1"/>
    </sheetView>
  </sheetViews>
  <sheetFormatPr defaultRowHeight="15"/>
  <sheetData>
    <row r="1" spans="1:9">
      <c r="A1" s="2" t="s">
        <v>107</v>
      </c>
    </row>
    <row r="2" spans="1:9">
      <c r="G2" t="s">
        <v>15</v>
      </c>
      <c r="H2" t="s">
        <v>14</v>
      </c>
      <c r="I2" t="s">
        <v>13</v>
      </c>
    </row>
    <row r="4" spans="1:9">
      <c r="A4" t="s">
        <v>109</v>
      </c>
      <c r="G4">
        <v>0.20880000000000001</v>
      </c>
      <c r="H4">
        <v>0.32519999999999999</v>
      </c>
      <c r="I4">
        <v>0.25430000000000003</v>
      </c>
    </row>
    <row r="7" spans="1:9">
      <c r="A7" t="s">
        <v>9</v>
      </c>
      <c r="C7" s="1"/>
    </row>
    <row r="9" spans="1:9">
      <c r="B9" t="s">
        <v>1</v>
      </c>
      <c r="G9">
        <v>0.29289999999999999</v>
      </c>
      <c r="H9">
        <v>0.2903</v>
      </c>
      <c r="I9" s="2">
        <v>0.29160000000000003</v>
      </c>
    </row>
    <row r="10" spans="1:9">
      <c r="I10" t="s">
        <v>112</v>
      </c>
    </row>
    <row r="11" spans="1:9">
      <c r="B11" t="s">
        <v>5</v>
      </c>
    </row>
    <row r="13" spans="1:9">
      <c r="B13" t="s">
        <v>110</v>
      </c>
      <c r="G13">
        <v>0.30480000000000002</v>
      </c>
      <c r="H13">
        <v>0.2863</v>
      </c>
      <c r="I13" s="2">
        <v>0.29530000000000001</v>
      </c>
    </row>
    <row r="16" spans="1:9">
      <c r="A16" t="s">
        <v>10</v>
      </c>
      <c r="C16" s="1"/>
    </row>
    <row r="18" spans="1:9">
      <c r="B18" t="s">
        <v>1</v>
      </c>
      <c r="G18">
        <v>0.21340000000000001</v>
      </c>
      <c r="H18">
        <v>0.12509999999999999</v>
      </c>
      <c r="I18" s="3">
        <v>0.15770000000000001</v>
      </c>
    </row>
    <row r="20" spans="1:9">
      <c r="B20" t="s">
        <v>5</v>
      </c>
    </row>
    <row r="22" spans="1:9">
      <c r="B22" t="s">
        <v>110</v>
      </c>
      <c r="G22">
        <v>0.30930000000000002</v>
      </c>
      <c r="H22">
        <v>0.38929999999999998</v>
      </c>
      <c r="I22" s="2">
        <v>0.34470000000000001</v>
      </c>
    </row>
    <row r="25" spans="1:9">
      <c r="A25" t="s">
        <v>11</v>
      </c>
      <c r="C25" s="1"/>
    </row>
    <row r="27" spans="1:9">
      <c r="B27" t="s">
        <v>1</v>
      </c>
      <c r="G27">
        <v>0.20549999999999999</v>
      </c>
      <c r="H27">
        <v>0.30349999999999999</v>
      </c>
      <c r="I27">
        <v>0.24510000000000001</v>
      </c>
    </row>
    <row r="29" spans="1:9">
      <c r="B29" t="s">
        <v>5</v>
      </c>
    </row>
    <row r="31" spans="1:9">
      <c r="B31" t="s">
        <v>111</v>
      </c>
      <c r="G31">
        <v>0.1827</v>
      </c>
      <c r="H31">
        <v>0.251</v>
      </c>
      <c r="I31" s="5">
        <v>0.21149999999999999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06"/>
  <sheetViews>
    <sheetView workbookViewId="0">
      <selection activeCell="D15" sqref="D15"/>
    </sheetView>
  </sheetViews>
  <sheetFormatPr defaultRowHeight="15"/>
  <sheetData>
    <row r="1" spans="1:18">
      <c r="A1" t="s">
        <v>108</v>
      </c>
      <c r="G1" t="s">
        <v>15</v>
      </c>
      <c r="H1" t="s">
        <v>14</v>
      </c>
      <c r="I1" t="s">
        <v>13</v>
      </c>
      <c r="J1" t="s">
        <v>123</v>
      </c>
      <c r="K1" t="s">
        <v>117</v>
      </c>
    </row>
    <row r="3" spans="1:18">
      <c r="A3" t="s">
        <v>12</v>
      </c>
      <c r="G3">
        <v>0.96009999999999995</v>
      </c>
      <c r="H3">
        <v>0.89349999999999996</v>
      </c>
      <c r="I3">
        <v>0.92559999999999998</v>
      </c>
      <c r="J3">
        <f>1 - K3</f>
        <v>0.94635422891440779</v>
      </c>
      <c r="K3">
        <f>(G3+H3-2*G3*H3)*(620/1660)/G3</f>
        <v>5.3645771085592237E-2</v>
      </c>
      <c r="M3">
        <f>ROUND(J3,3 )</f>
        <v>0.94599999999999995</v>
      </c>
      <c r="N3">
        <f>I3</f>
        <v>0.92559999999999998</v>
      </c>
      <c r="Q3">
        <f>ROUND(J3, 3)</f>
        <v>0.94599999999999995</v>
      </c>
      <c r="R3">
        <f>ROUND(I3, 3)</f>
        <v>0.92600000000000005</v>
      </c>
    </row>
    <row r="4" spans="1:18">
      <c r="J4">
        <f t="shared" ref="J4:J36" si="0">1 - K4</f>
        <v>1</v>
      </c>
      <c r="M4">
        <f t="shared" ref="M4:M36" si="1">J4</f>
        <v>1</v>
      </c>
      <c r="N4">
        <f t="shared" ref="N4:N36" si="2">I4</f>
        <v>0</v>
      </c>
      <c r="Q4">
        <f t="shared" ref="Q4:Q36" si="3">ROUND(J4, 3)</f>
        <v>1</v>
      </c>
      <c r="R4">
        <f t="shared" ref="R4:R36" si="4">ROUND(I4, 3)</f>
        <v>0</v>
      </c>
    </row>
    <row r="5" spans="1:18">
      <c r="J5">
        <f t="shared" si="0"/>
        <v>1</v>
      </c>
      <c r="M5">
        <f t="shared" si="1"/>
        <v>1</v>
      </c>
      <c r="N5">
        <f t="shared" si="2"/>
        <v>0</v>
      </c>
      <c r="Q5">
        <f t="shared" si="3"/>
        <v>1</v>
      </c>
      <c r="R5">
        <f t="shared" si="4"/>
        <v>0</v>
      </c>
    </row>
    <row r="6" spans="1:18">
      <c r="A6" t="s">
        <v>9</v>
      </c>
      <c r="C6" s="1"/>
      <c r="J6">
        <f t="shared" si="0"/>
        <v>1</v>
      </c>
      <c r="M6">
        <f t="shared" si="1"/>
        <v>1</v>
      </c>
      <c r="N6">
        <f t="shared" si="2"/>
        <v>0</v>
      </c>
      <c r="Q6">
        <f t="shared" si="3"/>
        <v>1</v>
      </c>
      <c r="R6">
        <f t="shared" si="4"/>
        <v>0</v>
      </c>
    </row>
    <row r="7" spans="1:18">
      <c r="J7">
        <f t="shared" si="0"/>
        <v>1</v>
      </c>
      <c r="M7">
        <f t="shared" si="1"/>
        <v>1</v>
      </c>
      <c r="N7">
        <f t="shared" si="2"/>
        <v>0</v>
      </c>
      <c r="Q7">
        <f t="shared" si="3"/>
        <v>1</v>
      </c>
      <c r="R7">
        <f t="shared" si="4"/>
        <v>0</v>
      </c>
    </row>
    <row r="8" spans="1:18">
      <c r="B8" t="s">
        <v>1</v>
      </c>
      <c r="G8">
        <v>0.94340000000000002</v>
      </c>
      <c r="H8">
        <v>0.6452</v>
      </c>
      <c r="I8">
        <v>0.76629999999999998</v>
      </c>
      <c r="J8">
        <f t="shared" si="0"/>
        <v>0.85302666029817809</v>
      </c>
      <c r="K8">
        <f t="shared" ref="K4:K36" si="5">(G8+H8-2*G8*H8)*(620/1660)/G8</f>
        <v>0.14697333970182191</v>
      </c>
      <c r="M8">
        <f t="shared" si="1"/>
        <v>0.85302666029817809</v>
      </c>
      <c r="N8">
        <f t="shared" si="2"/>
        <v>0.76629999999999998</v>
      </c>
      <c r="Q8">
        <f t="shared" si="3"/>
        <v>0.85299999999999998</v>
      </c>
      <c r="R8">
        <f t="shared" si="4"/>
        <v>0.76600000000000001</v>
      </c>
    </row>
    <row r="9" spans="1:18">
      <c r="J9">
        <f t="shared" si="0"/>
        <v>1</v>
      </c>
      <c r="M9">
        <f t="shared" si="1"/>
        <v>1</v>
      </c>
      <c r="N9">
        <f t="shared" si="2"/>
        <v>0</v>
      </c>
      <c r="Q9">
        <f t="shared" si="3"/>
        <v>1</v>
      </c>
      <c r="R9">
        <f t="shared" si="4"/>
        <v>0</v>
      </c>
    </row>
    <row r="10" spans="1:18">
      <c r="B10" t="s">
        <v>5</v>
      </c>
      <c r="J10">
        <f t="shared" si="0"/>
        <v>1</v>
      </c>
      <c r="M10">
        <f t="shared" si="1"/>
        <v>1</v>
      </c>
      <c r="N10">
        <f t="shared" si="2"/>
        <v>0</v>
      </c>
      <c r="Q10">
        <f t="shared" si="3"/>
        <v>1</v>
      </c>
      <c r="R10">
        <f t="shared" si="4"/>
        <v>0</v>
      </c>
    </row>
    <row r="11" spans="1:18">
      <c r="J11">
        <f t="shared" si="0"/>
        <v>1</v>
      </c>
      <c r="M11">
        <f t="shared" si="1"/>
        <v>1</v>
      </c>
      <c r="N11">
        <f t="shared" si="2"/>
        <v>0</v>
      </c>
      <c r="Q11">
        <f t="shared" si="3"/>
        <v>1</v>
      </c>
      <c r="R11">
        <f t="shared" si="4"/>
        <v>0</v>
      </c>
    </row>
    <row r="12" spans="1:18">
      <c r="B12" t="s">
        <v>113</v>
      </c>
      <c r="G12">
        <v>0.68200000000000005</v>
      </c>
      <c r="H12">
        <v>0.47739999999999999</v>
      </c>
      <c r="I12">
        <v>0.56169999999999998</v>
      </c>
      <c r="J12">
        <f t="shared" si="0"/>
        <v>0.72167228915662651</v>
      </c>
      <c r="K12">
        <f t="shared" si="5"/>
        <v>0.27832771084337343</v>
      </c>
      <c r="M12">
        <f t="shared" si="1"/>
        <v>0.72167228915662651</v>
      </c>
      <c r="N12">
        <f t="shared" si="2"/>
        <v>0.56169999999999998</v>
      </c>
      <c r="Q12">
        <f t="shared" si="3"/>
        <v>0.72199999999999998</v>
      </c>
      <c r="R12">
        <f t="shared" si="4"/>
        <v>0.56200000000000006</v>
      </c>
    </row>
    <row r="13" spans="1:18">
      <c r="B13" t="s">
        <v>114</v>
      </c>
      <c r="G13">
        <v>0.94299999999999995</v>
      </c>
      <c r="H13">
        <v>0.58709999999999996</v>
      </c>
      <c r="I13">
        <v>0.72370000000000001</v>
      </c>
      <c r="J13">
        <f t="shared" si="0"/>
        <v>0.83252997483039259</v>
      </c>
      <c r="K13">
        <f t="shared" si="5"/>
        <v>0.16747002516960743</v>
      </c>
      <c r="M13">
        <f t="shared" si="1"/>
        <v>0.83252997483039259</v>
      </c>
      <c r="N13">
        <f t="shared" si="2"/>
        <v>0.72370000000000001</v>
      </c>
      <c r="Q13">
        <f t="shared" si="3"/>
        <v>0.83299999999999996</v>
      </c>
      <c r="R13">
        <f t="shared" si="4"/>
        <v>0.72399999999999998</v>
      </c>
    </row>
    <row r="14" spans="1:18">
      <c r="B14" t="s">
        <v>115</v>
      </c>
      <c r="G14">
        <v>0.94610000000000005</v>
      </c>
      <c r="H14">
        <v>0.65159999999999996</v>
      </c>
      <c r="I14">
        <v>0.77170000000000005</v>
      </c>
      <c r="J14">
        <f t="shared" si="0"/>
        <v>0.8560098097070663</v>
      </c>
      <c r="K14">
        <f t="shared" si="5"/>
        <v>0.14399019029293372</v>
      </c>
      <c r="M14">
        <f t="shared" si="1"/>
        <v>0.8560098097070663</v>
      </c>
      <c r="N14">
        <f t="shared" si="2"/>
        <v>0.77170000000000005</v>
      </c>
      <c r="Q14">
        <f t="shared" si="3"/>
        <v>0.85599999999999998</v>
      </c>
      <c r="R14">
        <f t="shared" si="4"/>
        <v>0.77200000000000002</v>
      </c>
    </row>
    <row r="15" spans="1:18">
      <c r="J15">
        <f t="shared" si="0"/>
        <v>1</v>
      </c>
      <c r="M15">
        <f t="shared" si="1"/>
        <v>1</v>
      </c>
      <c r="N15">
        <f t="shared" si="2"/>
        <v>0</v>
      </c>
      <c r="Q15">
        <f t="shared" si="3"/>
        <v>1</v>
      </c>
      <c r="R15">
        <f t="shared" si="4"/>
        <v>0</v>
      </c>
    </row>
    <row r="16" spans="1:18">
      <c r="J16">
        <f t="shared" si="0"/>
        <v>1</v>
      </c>
      <c r="M16">
        <f t="shared" si="1"/>
        <v>1</v>
      </c>
      <c r="N16">
        <f t="shared" si="2"/>
        <v>0</v>
      </c>
      <c r="Q16">
        <f t="shared" si="3"/>
        <v>1</v>
      </c>
      <c r="R16">
        <f t="shared" si="4"/>
        <v>0</v>
      </c>
    </row>
    <row r="17" spans="1:18">
      <c r="A17" t="s">
        <v>10</v>
      </c>
      <c r="C17" s="1"/>
      <c r="J17">
        <f t="shared" si="0"/>
        <v>1</v>
      </c>
      <c r="M17">
        <f t="shared" si="1"/>
        <v>1</v>
      </c>
      <c r="N17">
        <f t="shared" si="2"/>
        <v>0</v>
      </c>
      <c r="Q17">
        <f t="shared" si="3"/>
        <v>1</v>
      </c>
      <c r="R17">
        <f t="shared" si="4"/>
        <v>0</v>
      </c>
    </row>
    <row r="18" spans="1:18">
      <c r="J18">
        <f t="shared" si="0"/>
        <v>1</v>
      </c>
      <c r="M18">
        <f t="shared" si="1"/>
        <v>1</v>
      </c>
      <c r="N18">
        <f t="shared" si="2"/>
        <v>0</v>
      </c>
      <c r="Q18">
        <f t="shared" si="3"/>
        <v>1</v>
      </c>
      <c r="R18">
        <f t="shared" si="4"/>
        <v>0</v>
      </c>
    </row>
    <row r="19" spans="1:18">
      <c r="B19" t="s">
        <v>1</v>
      </c>
      <c r="G19">
        <v>0.95789999999999997</v>
      </c>
      <c r="H19">
        <v>0.80810000000000004</v>
      </c>
      <c r="I19">
        <v>0.87660000000000005</v>
      </c>
      <c r="J19">
        <f t="shared" si="0"/>
        <v>0.91506140289312587</v>
      </c>
      <c r="K19">
        <f t="shared" si="5"/>
        <v>8.4938597106874084E-2</v>
      </c>
      <c r="M19">
        <f t="shared" si="1"/>
        <v>0.91506140289312587</v>
      </c>
      <c r="N19">
        <f t="shared" si="2"/>
        <v>0.87660000000000005</v>
      </c>
      <c r="Q19">
        <f t="shared" si="3"/>
        <v>0.91500000000000004</v>
      </c>
      <c r="R19">
        <f t="shared" si="4"/>
        <v>0.877</v>
      </c>
    </row>
    <row r="20" spans="1:18">
      <c r="J20">
        <f t="shared" si="0"/>
        <v>1</v>
      </c>
      <c r="M20">
        <f t="shared" si="1"/>
        <v>1</v>
      </c>
      <c r="N20">
        <f t="shared" si="2"/>
        <v>0</v>
      </c>
      <c r="Q20">
        <f t="shared" si="3"/>
        <v>1</v>
      </c>
      <c r="R20">
        <f t="shared" si="4"/>
        <v>0</v>
      </c>
    </row>
    <row r="21" spans="1:18">
      <c r="B21" t="s">
        <v>5</v>
      </c>
      <c r="J21">
        <f t="shared" si="0"/>
        <v>1</v>
      </c>
      <c r="M21">
        <f t="shared" si="1"/>
        <v>1</v>
      </c>
      <c r="N21">
        <f t="shared" si="2"/>
        <v>0</v>
      </c>
      <c r="Q21">
        <f t="shared" si="3"/>
        <v>1</v>
      </c>
      <c r="R21">
        <f t="shared" si="4"/>
        <v>0</v>
      </c>
    </row>
    <row r="22" spans="1:18">
      <c r="J22">
        <f t="shared" si="0"/>
        <v>1</v>
      </c>
      <c r="M22">
        <f t="shared" si="1"/>
        <v>1</v>
      </c>
      <c r="N22">
        <f t="shared" si="2"/>
        <v>0</v>
      </c>
      <c r="Q22">
        <f t="shared" si="3"/>
        <v>1</v>
      </c>
      <c r="R22">
        <f t="shared" si="4"/>
        <v>0</v>
      </c>
    </row>
    <row r="23" spans="1:18">
      <c r="B23" t="s">
        <v>113</v>
      </c>
      <c r="G23">
        <v>0.59789999999999999</v>
      </c>
      <c r="H23">
        <v>0.6452</v>
      </c>
      <c r="I23">
        <v>0.62060000000000004</v>
      </c>
      <c r="J23">
        <f t="shared" si="0"/>
        <v>0.70542148443246133</v>
      </c>
      <c r="K23">
        <f t="shared" si="5"/>
        <v>0.29457851556753867</v>
      </c>
      <c r="M23">
        <f t="shared" si="1"/>
        <v>0.70542148443246133</v>
      </c>
      <c r="N23">
        <f t="shared" si="2"/>
        <v>0.62060000000000004</v>
      </c>
      <c r="Q23">
        <f t="shared" si="3"/>
        <v>0.70499999999999996</v>
      </c>
      <c r="R23">
        <f t="shared" si="4"/>
        <v>0.621</v>
      </c>
    </row>
    <row r="24" spans="1:18">
      <c r="B24" t="s">
        <v>114</v>
      </c>
      <c r="G24">
        <v>0.61809999999999998</v>
      </c>
      <c r="H24">
        <v>0.5403</v>
      </c>
      <c r="I24">
        <v>0.5766</v>
      </c>
      <c r="J24">
        <f t="shared" si="0"/>
        <v>0.70362117604863728</v>
      </c>
      <c r="K24">
        <f t="shared" si="5"/>
        <v>0.29637882395136272</v>
      </c>
      <c r="M24">
        <f t="shared" si="1"/>
        <v>0.70362117604863728</v>
      </c>
      <c r="N24">
        <f t="shared" si="2"/>
        <v>0.5766</v>
      </c>
      <c r="Q24">
        <f t="shared" si="3"/>
        <v>0.70399999999999996</v>
      </c>
      <c r="R24">
        <f t="shared" si="4"/>
        <v>0.57699999999999996</v>
      </c>
    </row>
    <row r="25" spans="1:18">
      <c r="B25" t="s">
        <v>115</v>
      </c>
      <c r="G25">
        <v>0.94169999999999998</v>
      </c>
      <c r="H25">
        <v>0.80810000000000004</v>
      </c>
      <c r="I25">
        <v>0.86980000000000002</v>
      </c>
      <c r="J25">
        <f t="shared" si="0"/>
        <v>0.90964100735532127</v>
      </c>
      <c r="K25">
        <f t="shared" si="5"/>
        <v>9.0358992644678712E-2</v>
      </c>
      <c r="M25">
        <f t="shared" si="1"/>
        <v>0.90964100735532127</v>
      </c>
      <c r="N25">
        <f t="shared" si="2"/>
        <v>0.86980000000000002</v>
      </c>
      <c r="Q25">
        <f t="shared" si="3"/>
        <v>0.91</v>
      </c>
      <c r="R25">
        <f t="shared" si="4"/>
        <v>0.87</v>
      </c>
    </row>
    <row r="26" spans="1:18">
      <c r="J26">
        <f t="shared" si="0"/>
        <v>1</v>
      </c>
      <c r="M26">
        <f t="shared" si="1"/>
        <v>1</v>
      </c>
      <c r="N26">
        <f t="shared" si="2"/>
        <v>0</v>
      </c>
      <c r="Q26">
        <f t="shared" si="3"/>
        <v>1</v>
      </c>
      <c r="R26">
        <f t="shared" si="4"/>
        <v>0</v>
      </c>
    </row>
    <row r="27" spans="1:18">
      <c r="J27">
        <f t="shared" si="0"/>
        <v>1</v>
      </c>
      <c r="M27">
        <f t="shared" si="1"/>
        <v>1</v>
      </c>
      <c r="N27">
        <f t="shared" si="2"/>
        <v>0</v>
      </c>
      <c r="Q27">
        <f t="shared" si="3"/>
        <v>1</v>
      </c>
      <c r="R27">
        <f t="shared" si="4"/>
        <v>0</v>
      </c>
    </row>
    <row r="28" spans="1:18">
      <c r="A28" t="s">
        <v>11</v>
      </c>
      <c r="C28" s="1"/>
      <c r="J28">
        <f t="shared" si="0"/>
        <v>1</v>
      </c>
      <c r="M28">
        <f t="shared" si="1"/>
        <v>1</v>
      </c>
      <c r="N28">
        <f t="shared" si="2"/>
        <v>0</v>
      </c>
      <c r="Q28">
        <f t="shared" si="3"/>
        <v>1</v>
      </c>
      <c r="R28">
        <f t="shared" si="4"/>
        <v>0</v>
      </c>
    </row>
    <row r="29" spans="1:18">
      <c r="J29">
        <f t="shared" si="0"/>
        <v>1</v>
      </c>
      <c r="M29">
        <f t="shared" si="1"/>
        <v>1</v>
      </c>
      <c r="N29">
        <f t="shared" si="2"/>
        <v>0</v>
      </c>
      <c r="Q29">
        <f t="shared" si="3"/>
        <v>1</v>
      </c>
      <c r="R29">
        <f t="shared" si="4"/>
        <v>0</v>
      </c>
    </row>
    <row r="30" spans="1:18">
      <c r="B30" t="s">
        <v>1</v>
      </c>
      <c r="G30">
        <v>0.94869999999999999</v>
      </c>
      <c r="H30">
        <v>0.86450000000000005</v>
      </c>
      <c r="I30">
        <v>0.90459999999999996</v>
      </c>
      <c r="J30">
        <f t="shared" si="0"/>
        <v>0.93193185475114326</v>
      </c>
      <c r="K30">
        <f t="shared" si="5"/>
        <v>6.8068145248856737E-2</v>
      </c>
      <c r="M30">
        <f t="shared" si="1"/>
        <v>0.93193185475114326</v>
      </c>
      <c r="N30">
        <f t="shared" si="2"/>
        <v>0.90459999999999996</v>
      </c>
      <c r="Q30">
        <f t="shared" si="3"/>
        <v>0.93200000000000005</v>
      </c>
      <c r="R30">
        <f t="shared" si="4"/>
        <v>0.90500000000000003</v>
      </c>
    </row>
    <row r="31" spans="1:18">
      <c r="J31">
        <f t="shared" si="0"/>
        <v>1</v>
      </c>
      <c r="M31">
        <f t="shared" si="1"/>
        <v>1</v>
      </c>
      <c r="N31">
        <f t="shared" si="2"/>
        <v>0</v>
      </c>
      <c r="Q31">
        <f t="shared" si="3"/>
        <v>1</v>
      </c>
      <c r="R31">
        <f t="shared" si="4"/>
        <v>0</v>
      </c>
    </row>
    <row r="32" spans="1:18">
      <c r="B32" t="s">
        <v>5</v>
      </c>
      <c r="J32">
        <f t="shared" si="0"/>
        <v>1</v>
      </c>
      <c r="M32">
        <f t="shared" si="1"/>
        <v>1</v>
      </c>
      <c r="N32">
        <f t="shared" si="2"/>
        <v>0</v>
      </c>
      <c r="Q32">
        <f t="shared" si="3"/>
        <v>1</v>
      </c>
      <c r="R32">
        <f t="shared" si="4"/>
        <v>0</v>
      </c>
    </row>
    <row r="33" spans="2:18">
      <c r="J33">
        <f t="shared" si="0"/>
        <v>1</v>
      </c>
      <c r="M33">
        <f t="shared" si="1"/>
        <v>1</v>
      </c>
      <c r="N33">
        <f t="shared" si="2"/>
        <v>0</v>
      </c>
      <c r="Q33">
        <f t="shared" si="3"/>
        <v>1</v>
      </c>
      <c r="R33">
        <f t="shared" si="4"/>
        <v>0</v>
      </c>
    </row>
    <row r="34" spans="2:18">
      <c r="B34" t="s">
        <v>113</v>
      </c>
      <c r="G34">
        <v>0.77439999999999998</v>
      </c>
      <c r="H34">
        <v>0.7419</v>
      </c>
      <c r="I34">
        <v>0.75780000000000003</v>
      </c>
      <c r="J34">
        <f t="shared" si="0"/>
        <v>0.82287719555909589</v>
      </c>
      <c r="K34">
        <f t="shared" si="5"/>
        <v>0.17712280444090414</v>
      </c>
      <c r="M34">
        <f t="shared" si="1"/>
        <v>0.82287719555909589</v>
      </c>
      <c r="N34">
        <f t="shared" si="2"/>
        <v>0.75780000000000003</v>
      </c>
      <c r="Q34">
        <f t="shared" si="3"/>
        <v>0.82299999999999995</v>
      </c>
      <c r="R34">
        <f t="shared" si="4"/>
        <v>0.75800000000000001</v>
      </c>
    </row>
    <row r="35" spans="2:18">
      <c r="B35" t="s">
        <v>114</v>
      </c>
      <c r="G35">
        <v>0.64090000000000003</v>
      </c>
      <c r="H35">
        <v>0.66769999999999996</v>
      </c>
      <c r="I35">
        <v>0.65400000000000003</v>
      </c>
      <c r="J35">
        <f t="shared" si="0"/>
        <v>0.73615780632281047</v>
      </c>
      <c r="K35">
        <f t="shared" si="5"/>
        <v>0.26384219367718958</v>
      </c>
      <c r="M35">
        <f t="shared" si="1"/>
        <v>0.73615780632281047</v>
      </c>
      <c r="N35">
        <f t="shared" si="2"/>
        <v>0.65400000000000003</v>
      </c>
      <c r="Q35">
        <f t="shared" si="3"/>
        <v>0.73599999999999999</v>
      </c>
      <c r="R35">
        <f t="shared" si="4"/>
        <v>0.65400000000000003</v>
      </c>
    </row>
    <row r="36" spans="2:18">
      <c r="B36" t="s">
        <v>115</v>
      </c>
      <c r="G36">
        <v>0.96009999999999995</v>
      </c>
      <c r="H36">
        <v>0.89349999999999996</v>
      </c>
      <c r="I36">
        <v>0.92559999999999998</v>
      </c>
      <c r="J36">
        <f t="shared" si="0"/>
        <v>0.94635422891440779</v>
      </c>
      <c r="K36">
        <f t="shared" si="5"/>
        <v>5.3645771085592237E-2</v>
      </c>
      <c r="M36">
        <f t="shared" si="1"/>
        <v>0.94635422891440779</v>
      </c>
      <c r="N36">
        <f t="shared" si="2"/>
        <v>0.92559999999999998</v>
      </c>
      <c r="Q36">
        <f t="shared" si="3"/>
        <v>0.94599999999999995</v>
      </c>
      <c r="R36">
        <f t="shared" si="4"/>
        <v>0.92600000000000005</v>
      </c>
    </row>
    <row r="40" spans="2:18">
      <c r="E40" t="s">
        <v>127</v>
      </c>
      <c r="F40" t="s">
        <v>128</v>
      </c>
      <c r="G40" t="s">
        <v>124</v>
      </c>
      <c r="H40" t="s">
        <v>125</v>
      </c>
      <c r="I40" t="s">
        <v>126</v>
      </c>
      <c r="J40" t="s">
        <v>129</v>
      </c>
    </row>
    <row r="41" spans="2:18">
      <c r="E41">
        <v>5.3645999999999999E-2</v>
      </c>
      <c r="F41">
        <v>0.177123</v>
      </c>
      <c r="G41">
        <f>ABS(E41-F41)</f>
        <v>0.123477</v>
      </c>
      <c r="H41">
        <f>SQRT( ((1-E41)*E41+(1-E42)*E42)/1660)</f>
        <v>8.5968650311526607E-3</v>
      </c>
      <c r="I41">
        <f>G41 / H41</f>
        <v>14.363026469829817</v>
      </c>
      <c r="J41" t="s">
        <v>130</v>
      </c>
    </row>
    <row r="42" spans="2:18">
      <c r="E42">
        <v>7.8E-2</v>
      </c>
      <c r="F42">
        <v>7.3999999999999996E-2</v>
      </c>
      <c r="G42">
        <f t="shared" ref="G42:G105" si="6">ABS(E42-F42)</f>
        <v>4.0000000000000036E-3</v>
      </c>
      <c r="H42">
        <f t="shared" ref="H42:H105" si="7">SQRT( ((1-E42)*E42+(1-E43)*E43)/1660)</f>
        <v>1.0578308107142586E-2</v>
      </c>
      <c r="I42">
        <f t="shared" ref="I42:I76" si="8">G42 / H42</f>
        <v>0.37813230239523471</v>
      </c>
    </row>
    <row r="43" spans="2:18">
      <c r="E43">
        <v>0.13100000000000001</v>
      </c>
      <c r="F43">
        <v>7.3999999999999996E-2</v>
      </c>
      <c r="G43">
        <f t="shared" si="6"/>
        <v>5.7000000000000009E-2</v>
      </c>
      <c r="H43">
        <f t="shared" si="7"/>
        <v>1.0673551367524341E-2</v>
      </c>
      <c r="I43">
        <f t="shared" si="8"/>
        <v>5.3403031509671539</v>
      </c>
    </row>
    <row r="44" spans="2:18">
      <c r="E44">
        <v>8.2000000000000003E-2</v>
      </c>
      <c r="F44">
        <v>7.3999999999999996E-2</v>
      </c>
      <c r="G44">
        <f t="shared" si="6"/>
        <v>8.0000000000000071E-3</v>
      </c>
      <c r="H44">
        <f t="shared" si="7"/>
        <v>9.8559198772365259E-3</v>
      </c>
      <c r="I44">
        <f t="shared" si="8"/>
        <v>0.81169491023126139</v>
      </c>
    </row>
    <row r="45" spans="2:18">
      <c r="E45">
        <v>9.5000000000000001E-2</v>
      </c>
      <c r="F45">
        <v>7.3999999999999996E-2</v>
      </c>
      <c r="G45">
        <f t="shared" si="6"/>
        <v>2.1000000000000005E-2</v>
      </c>
      <c r="H45">
        <f t="shared" si="7"/>
        <v>9.8559198772365259E-3</v>
      </c>
      <c r="I45">
        <f t="shared" si="8"/>
        <v>2.13069913935706</v>
      </c>
    </row>
    <row r="46" spans="2:18">
      <c r="E46">
        <v>8.2000000000000003E-2</v>
      </c>
      <c r="F46">
        <v>7.3999999999999996E-2</v>
      </c>
      <c r="G46">
        <f t="shared" si="6"/>
        <v>8.0000000000000071E-3</v>
      </c>
      <c r="H46">
        <f t="shared" si="7"/>
        <v>6.7340172224168863E-3</v>
      </c>
      <c r="I46">
        <f t="shared" si="8"/>
        <v>1.1879981496585408</v>
      </c>
    </row>
    <row r="47" spans="2:18">
      <c r="G47">
        <f t="shared" si="6"/>
        <v>0</v>
      </c>
      <c r="H47">
        <f t="shared" si="7"/>
        <v>0</v>
      </c>
      <c r="I47" t="e">
        <f t="shared" si="8"/>
        <v>#DIV/0!</v>
      </c>
    </row>
    <row r="48" spans="2:18">
      <c r="G48">
        <f t="shared" si="6"/>
        <v>0</v>
      </c>
      <c r="H48">
        <f t="shared" si="7"/>
        <v>5.5473862291987213E-3</v>
      </c>
      <c r="I48">
        <f t="shared" si="8"/>
        <v>0</v>
      </c>
      <c r="L48" t="s">
        <v>131</v>
      </c>
    </row>
    <row r="49" spans="3:12">
      <c r="E49">
        <v>5.3999999999999999E-2</v>
      </c>
      <c r="F49">
        <v>7.8E-2</v>
      </c>
      <c r="G49">
        <f t="shared" si="6"/>
        <v>2.4E-2</v>
      </c>
      <c r="H49">
        <f t="shared" si="7"/>
        <v>7.8451888410545744E-3</v>
      </c>
      <c r="I49">
        <f t="shared" si="8"/>
        <v>3.0591997829811128</v>
      </c>
    </row>
    <row r="50" spans="3:12">
      <c r="E50">
        <v>5.3999999999999999E-2</v>
      </c>
      <c r="G50">
        <f t="shared" si="6"/>
        <v>5.3999999999999999E-2</v>
      </c>
      <c r="H50">
        <f t="shared" si="7"/>
        <v>8.6079257398149443E-3</v>
      </c>
      <c r="I50">
        <f t="shared" si="8"/>
        <v>6.2732883196505025</v>
      </c>
    </row>
    <row r="51" spans="3:12">
      <c r="E51">
        <v>7.8E-2</v>
      </c>
      <c r="F51">
        <v>9.5000000000000001E-2</v>
      </c>
      <c r="G51">
        <f t="shared" si="6"/>
        <v>1.7000000000000001E-2</v>
      </c>
      <c r="H51">
        <f t="shared" si="7"/>
        <v>6.5820127291175198E-3</v>
      </c>
      <c r="I51">
        <f t="shared" si="8"/>
        <v>2.5827965851228716</v>
      </c>
    </row>
    <row r="52" spans="3:12">
      <c r="G52">
        <f t="shared" si="6"/>
        <v>0</v>
      </c>
      <c r="H52">
        <f t="shared" si="7"/>
        <v>5.5473862291987213E-3</v>
      </c>
      <c r="I52">
        <f t="shared" si="8"/>
        <v>0</v>
      </c>
    </row>
    <row r="53" spans="3:12">
      <c r="C53">
        <f>1-F53</f>
        <v>0.93100000000000005</v>
      </c>
      <c r="E53">
        <v>5.3999999999999999E-2</v>
      </c>
      <c r="F53">
        <v>6.9000000000000006E-2</v>
      </c>
      <c r="G53">
        <f t="shared" si="6"/>
        <v>1.5000000000000006E-2</v>
      </c>
      <c r="H53">
        <f t="shared" si="7"/>
        <v>5.5473862291987213E-3</v>
      </c>
      <c r="I53">
        <f t="shared" si="8"/>
        <v>2.70397613943795</v>
      </c>
    </row>
    <row r="54" spans="3:12">
      <c r="G54">
        <f t="shared" si="6"/>
        <v>0</v>
      </c>
      <c r="H54">
        <f t="shared" si="7"/>
        <v>6.7340172224168863E-3</v>
      </c>
      <c r="I54">
        <f t="shared" si="8"/>
        <v>0</v>
      </c>
    </row>
    <row r="55" spans="3:12">
      <c r="E55">
        <v>8.2000000000000003E-2</v>
      </c>
      <c r="F55">
        <v>9.1999999999999998E-2</v>
      </c>
      <c r="G55">
        <f t="shared" si="6"/>
        <v>9.999999999999995E-3</v>
      </c>
      <c r="H55">
        <f t="shared" si="7"/>
        <v>9.8559198772365259E-3</v>
      </c>
      <c r="I55">
        <f t="shared" si="8"/>
        <v>1.0146186377890754</v>
      </c>
      <c r="L55" t="s">
        <v>132</v>
      </c>
    </row>
    <row r="56" spans="3:12">
      <c r="E56">
        <v>9.5000000000000001E-2</v>
      </c>
      <c r="F56">
        <v>7.8E-2</v>
      </c>
      <c r="G56">
        <f t="shared" si="6"/>
        <v>1.7000000000000001E-2</v>
      </c>
      <c r="H56">
        <f t="shared" si="7"/>
        <v>7.1966776136422007E-3</v>
      </c>
      <c r="I56">
        <f t="shared" si="8"/>
        <v>2.3622011312239941</v>
      </c>
    </row>
    <row r="57" spans="3:12">
      <c r="G57">
        <f t="shared" si="6"/>
        <v>0</v>
      </c>
      <c r="H57">
        <f t="shared" si="7"/>
        <v>0</v>
      </c>
      <c r="I57" t="e">
        <f t="shared" si="8"/>
        <v>#DIV/0!</v>
      </c>
    </row>
    <row r="58" spans="3:12">
      <c r="G58">
        <f t="shared" si="6"/>
        <v>0</v>
      </c>
      <c r="H58">
        <f t="shared" si="7"/>
        <v>0</v>
      </c>
      <c r="I58" t="e">
        <f t="shared" si="8"/>
        <v>#DIV/0!</v>
      </c>
    </row>
    <row r="59" spans="3:12">
      <c r="G59">
        <f t="shared" si="6"/>
        <v>0</v>
      </c>
      <c r="H59">
        <f t="shared" si="7"/>
        <v>0</v>
      </c>
      <c r="I59" t="e">
        <f t="shared" si="8"/>
        <v>#DIV/0!</v>
      </c>
    </row>
    <row r="60" spans="3:12">
      <c r="G60">
        <f t="shared" si="6"/>
        <v>0</v>
      </c>
      <c r="H60">
        <f t="shared" si="7"/>
        <v>5.5473862291987213E-3</v>
      </c>
      <c r="I60">
        <f t="shared" si="8"/>
        <v>0</v>
      </c>
    </row>
    <row r="61" spans="3:12">
      <c r="E61">
        <v>5.3999999999999999E-2</v>
      </c>
      <c r="G61">
        <f t="shared" si="6"/>
        <v>5.3999999999999999E-2</v>
      </c>
      <c r="H61">
        <f t="shared" si="7"/>
        <v>7.879323253919655E-3</v>
      </c>
      <c r="I61">
        <f t="shared" si="8"/>
        <v>6.8533804566448158</v>
      </c>
    </row>
    <row r="62" spans="3:12">
      <c r="E62">
        <v>5.5E-2</v>
      </c>
      <c r="F62">
        <v>0.06</v>
      </c>
      <c r="G62">
        <f t="shared" si="6"/>
        <v>4.9999999999999975E-3</v>
      </c>
      <c r="H62">
        <f t="shared" si="7"/>
        <v>5.5955554651755009E-3</v>
      </c>
      <c r="I62">
        <f t="shared" si="8"/>
        <v>0.89356633691114273</v>
      </c>
    </row>
    <row r="63" spans="3:12">
      <c r="G63">
        <f t="shared" si="6"/>
        <v>0</v>
      </c>
      <c r="H63">
        <f t="shared" si="7"/>
        <v>0</v>
      </c>
      <c r="I63" t="e">
        <f t="shared" si="8"/>
        <v>#DIV/0!</v>
      </c>
    </row>
    <row r="64" spans="3:12">
      <c r="G64">
        <f t="shared" si="6"/>
        <v>0</v>
      </c>
      <c r="H64">
        <f t="shared" si="7"/>
        <v>6.5820127291175198E-3</v>
      </c>
      <c r="I64">
        <f t="shared" si="8"/>
        <v>0</v>
      </c>
    </row>
    <row r="65" spans="5:9">
      <c r="E65">
        <v>7.8E-2</v>
      </c>
      <c r="F65">
        <v>5.8000000000000003E-2</v>
      </c>
      <c r="G65">
        <f t="shared" si="6"/>
        <v>1.9999999999999997E-2</v>
      </c>
      <c r="H65">
        <f t="shared" si="7"/>
        <v>9.4696725812026226E-3</v>
      </c>
      <c r="I65">
        <f t="shared" si="8"/>
        <v>2.1120054393116146</v>
      </c>
    </row>
    <row r="66" spans="5:9">
      <c r="E66">
        <v>8.4000000000000005E-2</v>
      </c>
      <c r="F66">
        <v>0.121</v>
      </c>
      <c r="G66">
        <f t="shared" si="6"/>
        <v>3.6999999999999991E-2</v>
      </c>
      <c r="H66">
        <f t="shared" si="7"/>
        <v>9.1371082399166002E-3</v>
      </c>
      <c r="I66">
        <f t="shared" si="8"/>
        <v>4.049421220420796</v>
      </c>
    </row>
    <row r="67" spans="5:9">
      <c r="E67">
        <v>6.6000000000000003E-2</v>
      </c>
      <c r="F67">
        <v>7.0999999999999994E-2</v>
      </c>
      <c r="G67">
        <f t="shared" si="6"/>
        <v>4.9999999999999906E-3</v>
      </c>
      <c r="H67">
        <f t="shared" si="7"/>
        <v>6.0938444153946156E-3</v>
      </c>
      <c r="I67">
        <f t="shared" si="8"/>
        <v>0.82050010784139926</v>
      </c>
    </row>
    <row r="68" spans="5:9">
      <c r="G68">
        <f t="shared" si="6"/>
        <v>0</v>
      </c>
      <c r="H68">
        <f t="shared" si="7"/>
        <v>5.5473862291987213E-3</v>
      </c>
      <c r="I68">
        <f t="shared" si="8"/>
        <v>0</v>
      </c>
    </row>
    <row r="69" spans="5:9">
      <c r="E69">
        <v>5.3999999999999999E-2</v>
      </c>
      <c r="F69">
        <v>6.8000000000000005E-2</v>
      </c>
      <c r="G69">
        <f t="shared" si="6"/>
        <v>1.4000000000000005E-2</v>
      </c>
      <c r="H69">
        <f t="shared" si="7"/>
        <v>5.5473862291987213E-3</v>
      </c>
      <c r="I69">
        <f t="shared" si="8"/>
        <v>2.5237110634754201</v>
      </c>
    </row>
    <row r="70" spans="5:9">
      <c r="G70">
        <f t="shared" si="6"/>
        <v>0</v>
      </c>
      <c r="H70">
        <f t="shared" si="7"/>
        <v>0</v>
      </c>
      <c r="I70" t="e">
        <f t="shared" si="8"/>
        <v>#DIV/0!</v>
      </c>
    </row>
    <row r="71" spans="5:9">
      <c r="G71">
        <f t="shared" si="6"/>
        <v>0</v>
      </c>
      <c r="H71">
        <f t="shared" si="7"/>
        <v>0</v>
      </c>
      <c r="I71" t="e">
        <f t="shared" si="8"/>
        <v>#DIV/0!</v>
      </c>
    </row>
    <row r="72" spans="5:9">
      <c r="G72">
        <f t="shared" si="6"/>
        <v>0</v>
      </c>
      <c r="H72">
        <f t="shared" si="7"/>
        <v>0</v>
      </c>
      <c r="I72" t="e">
        <f t="shared" si="8"/>
        <v>#DIV/0!</v>
      </c>
    </row>
    <row r="73" spans="5:9">
      <c r="G73">
        <f t="shared" si="6"/>
        <v>0</v>
      </c>
      <c r="H73">
        <f t="shared" si="7"/>
        <v>0</v>
      </c>
      <c r="I73" t="e">
        <f t="shared" si="8"/>
        <v>#DIV/0!</v>
      </c>
    </row>
    <row r="74" spans="5:9">
      <c r="G74">
        <f t="shared" si="6"/>
        <v>0</v>
      </c>
      <c r="H74">
        <f t="shared" si="7"/>
        <v>0</v>
      </c>
      <c r="I74" t="e">
        <f t="shared" si="8"/>
        <v>#DIV/0!</v>
      </c>
    </row>
    <row r="75" spans="5:9">
      <c r="G75">
        <f t="shared" si="6"/>
        <v>0</v>
      </c>
      <c r="H75">
        <f t="shared" si="7"/>
        <v>0</v>
      </c>
      <c r="I75" t="e">
        <f t="shared" si="8"/>
        <v>#DIV/0!</v>
      </c>
    </row>
    <row r="76" spans="5:9">
      <c r="G76">
        <f t="shared" si="6"/>
        <v>0</v>
      </c>
      <c r="H76">
        <f t="shared" si="7"/>
        <v>0</v>
      </c>
      <c r="I76" t="e">
        <f t="shared" si="8"/>
        <v>#DIV/0!</v>
      </c>
    </row>
    <row r="77" spans="5:9">
      <c r="G77">
        <f t="shared" si="6"/>
        <v>0</v>
      </c>
      <c r="H77">
        <f t="shared" si="7"/>
        <v>0</v>
      </c>
      <c r="I77" t="e">
        <f t="shared" ref="I42:I105" si="9">G77 / H77</f>
        <v>#DIV/0!</v>
      </c>
    </row>
    <row r="78" spans="5:9">
      <c r="G78">
        <f t="shared" si="6"/>
        <v>0</v>
      </c>
      <c r="H78">
        <f t="shared" si="7"/>
        <v>0</v>
      </c>
      <c r="I78" t="e">
        <f t="shared" si="9"/>
        <v>#DIV/0!</v>
      </c>
    </row>
    <row r="79" spans="5:9">
      <c r="G79">
        <f t="shared" si="6"/>
        <v>0</v>
      </c>
      <c r="H79">
        <f t="shared" si="7"/>
        <v>0</v>
      </c>
      <c r="I79" t="e">
        <f t="shared" si="9"/>
        <v>#DIV/0!</v>
      </c>
    </row>
    <row r="80" spans="5:9">
      <c r="G80">
        <f t="shared" si="6"/>
        <v>0</v>
      </c>
      <c r="H80">
        <f t="shared" si="7"/>
        <v>0</v>
      </c>
      <c r="I80" t="e">
        <f t="shared" si="9"/>
        <v>#DIV/0!</v>
      </c>
    </row>
    <row r="81" spans="7:9">
      <c r="G81">
        <f t="shared" si="6"/>
        <v>0</v>
      </c>
      <c r="H81">
        <f t="shared" si="7"/>
        <v>0</v>
      </c>
      <c r="I81" t="e">
        <f t="shared" si="9"/>
        <v>#DIV/0!</v>
      </c>
    </row>
    <row r="82" spans="7:9">
      <c r="G82">
        <f t="shared" si="6"/>
        <v>0</v>
      </c>
      <c r="H82">
        <f t="shared" si="7"/>
        <v>0</v>
      </c>
      <c r="I82" t="e">
        <f t="shared" si="9"/>
        <v>#DIV/0!</v>
      </c>
    </row>
    <row r="83" spans="7:9">
      <c r="G83">
        <f t="shared" si="6"/>
        <v>0</v>
      </c>
      <c r="H83">
        <f t="shared" si="7"/>
        <v>0</v>
      </c>
      <c r="I83" t="e">
        <f t="shared" si="9"/>
        <v>#DIV/0!</v>
      </c>
    </row>
    <row r="84" spans="7:9">
      <c r="G84">
        <f t="shared" si="6"/>
        <v>0</v>
      </c>
      <c r="H84">
        <f t="shared" si="7"/>
        <v>0</v>
      </c>
      <c r="I84" t="e">
        <f t="shared" si="9"/>
        <v>#DIV/0!</v>
      </c>
    </row>
    <row r="85" spans="7:9">
      <c r="G85">
        <f t="shared" si="6"/>
        <v>0</v>
      </c>
      <c r="H85">
        <f t="shared" si="7"/>
        <v>0</v>
      </c>
      <c r="I85" t="e">
        <f t="shared" si="9"/>
        <v>#DIV/0!</v>
      </c>
    </row>
    <row r="86" spans="7:9">
      <c r="G86">
        <f t="shared" si="6"/>
        <v>0</v>
      </c>
      <c r="H86">
        <f t="shared" si="7"/>
        <v>0</v>
      </c>
      <c r="I86" t="e">
        <f t="shared" si="9"/>
        <v>#DIV/0!</v>
      </c>
    </row>
    <row r="87" spans="7:9">
      <c r="G87">
        <f t="shared" si="6"/>
        <v>0</v>
      </c>
      <c r="H87">
        <f t="shared" si="7"/>
        <v>0</v>
      </c>
      <c r="I87" t="e">
        <f t="shared" si="9"/>
        <v>#DIV/0!</v>
      </c>
    </row>
    <row r="88" spans="7:9">
      <c r="G88">
        <f t="shared" si="6"/>
        <v>0</v>
      </c>
      <c r="H88">
        <f t="shared" si="7"/>
        <v>0</v>
      </c>
      <c r="I88" t="e">
        <f t="shared" si="9"/>
        <v>#DIV/0!</v>
      </c>
    </row>
    <row r="89" spans="7:9">
      <c r="G89">
        <f t="shared" si="6"/>
        <v>0</v>
      </c>
      <c r="H89">
        <f t="shared" si="7"/>
        <v>0</v>
      </c>
      <c r="I89" t="e">
        <f t="shared" si="9"/>
        <v>#DIV/0!</v>
      </c>
    </row>
    <row r="90" spans="7:9">
      <c r="G90">
        <f t="shared" si="6"/>
        <v>0</v>
      </c>
      <c r="H90">
        <f t="shared" si="7"/>
        <v>0</v>
      </c>
      <c r="I90" t="e">
        <f t="shared" si="9"/>
        <v>#DIV/0!</v>
      </c>
    </row>
    <row r="91" spans="7:9">
      <c r="G91">
        <f t="shared" si="6"/>
        <v>0</v>
      </c>
      <c r="H91">
        <f t="shared" si="7"/>
        <v>0</v>
      </c>
      <c r="I91" t="e">
        <f t="shared" si="9"/>
        <v>#DIV/0!</v>
      </c>
    </row>
    <row r="92" spans="7:9">
      <c r="G92">
        <f t="shared" si="6"/>
        <v>0</v>
      </c>
      <c r="H92">
        <f t="shared" si="7"/>
        <v>0</v>
      </c>
      <c r="I92" t="e">
        <f t="shared" si="9"/>
        <v>#DIV/0!</v>
      </c>
    </row>
    <row r="93" spans="7:9">
      <c r="G93">
        <f t="shared" si="6"/>
        <v>0</v>
      </c>
      <c r="H93">
        <f t="shared" si="7"/>
        <v>0</v>
      </c>
      <c r="I93" t="e">
        <f t="shared" si="9"/>
        <v>#DIV/0!</v>
      </c>
    </row>
    <row r="94" spans="7:9">
      <c r="G94">
        <f t="shared" si="6"/>
        <v>0</v>
      </c>
      <c r="H94">
        <f t="shared" si="7"/>
        <v>0</v>
      </c>
      <c r="I94" t="e">
        <f t="shared" si="9"/>
        <v>#DIV/0!</v>
      </c>
    </row>
    <row r="95" spans="7:9">
      <c r="G95">
        <f t="shared" si="6"/>
        <v>0</v>
      </c>
      <c r="H95">
        <f t="shared" si="7"/>
        <v>0</v>
      </c>
      <c r="I95" t="e">
        <f t="shared" si="9"/>
        <v>#DIV/0!</v>
      </c>
    </row>
    <row r="96" spans="7:9">
      <c r="G96">
        <f t="shared" si="6"/>
        <v>0</v>
      </c>
      <c r="H96">
        <f t="shared" si="7"/>
        <v>0</v>
      </c>
      <c r="I96" t="e">
        <f t="shared" si="9"/>
        <v>#DIV/0!</v>
      </c>
    </row>
    <row r="97" spans="7:9">
      <c r="G97">
        <f t="shared" si="6"/>
        <v>0</v>
      </c>
      <c r="H97">
        <f t="shared" si="7"/>
        <v>0</v>
      </c>
      <c r="I97" t="e">
        <f t="shared" si="9"/>
        <v>#DIV/0!</v>
      </c>
    </row>
    <row r="98" spans="7:9">
      <c r="G98">
        <f t="shared" si="6"/>
        <v>0</v>
      </c>
      <c r="H98">
        <f t="shared" si="7"/>
        <v>0</v>
      </c>
      <c r="I98" t="e">
        <f t="shared" si="9"/>
        <v>#DIV/0!</v>
      </c>
    </row>
    <row r="99" spans="7:9">
      <c r="G99">
        <f t="shared" si="6"/>
        <v>0</v>
      </c>
      <c r="H99">
        <f t="shared" si="7"/>
        <v>0</v>
      </c>
      <c r="I99" t="e">
        <f t="shared" si="9"/>
        <v>#DIV/0!</v>
      </c>
    </row>
    <row r="100" spans="7:9">
      <c r="G100">
        <f t="shared" si="6"/>
        <v>0</v>
      </c>
      <c r="H100">
        <f t="shared" si="7"/>
        <v>0</v>
      </c>
      <c r="I100" t="e">
        <f t="shared" si="9"/>
        <v>#DIV/0!</v>
      </c>
    </row>
    <row r="101" spans="7:9">
      <c r="G101">
        <f t="shared" si="6"/>
        <v>0</v>
      </c>
      <c r="H101">
        <f t="shared" si="7"/>
        <v>0</v>
      </c>
      <c r="I101" t="e">
        <f t="shared" si="9"/>
        <v>#DIV/0!</v>
      </c>
    </row>
    <row r="102" spans="7:9">
      <c r="G102">
        <f t="shared" si="6"/>
        <v>0</v>
      </c>
      <c r="H102">
        <f t="shared" si="7"/>
        <v>0</v>
      </c>
      <c r="I102" t="e">
        <f t="shared" si="9"/>
        <v>#DIV/0!</v>
      </c>
    </row>
    <row r="103" spans="7:9">
      <c r="G103">
        <f t="shared" si="6"/>
        <v>0</v>
      </c>
      <c r="H103">
        <f t="shared" si="7"/>
        <v>0</v>
      </c>
      <c r="I103" t="e">
        <f t="shared" si="9"/>
        <v>#DIV/0!</v>
      </c>
    </row>
    <row r="104" spans="7:9">
      <c r="G104">
        <f t="shared" si="6"/>
        <v>0</v>
      </c>
      <c r="H104">
        <f t="shared" si="7"/>
        <v>0</v>
      </c>
      <c r="I104" t="e">
        <f t="shared" si="9"/>
        <v>#DIV/0!</v>
      </c>
    </row>
    <row r="105" spans="7:9">
      <c r="G105">
        <f t="shared" si="6"/>
        <v>0</v>
      </c>
      <c r="H105">
        <f t="shared" si="7"/>
        <v>0</v>
      </c>
      <c r="I105" t="e">
        <f t="shared" si="9"/>
        <v>#DIV/0!</v>
      </c>
    </row>
    <row r="106" spans="7:9">
      <c r="G106">
        <f t="shared" ref="G106" si="10">ABS(E106-F106)</f>
        <v>0</v>
      </c>
      <c r="H106">
        <f t="shared" ref="H106" si="11">SQRT( ((1-E106)*E106+(1-E107)*E107)/1660)</f>
        <v>0</v>
      </c>
      <c r="I106" t="e">
        <f t="shared" ref="I106" si="12">G106 / H106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cp:lastPrinted>2013-03-01T14:59:06Z</cp:lastPrinted>
  <dcterms:created xsi:type="dcterms:W3CDTF">2013-02-08T07:18:19Z</dcterms:created>
  <dcterms:modified xsi:type="dcterms:W3CDTF">2013-04-20T18:04:01Z</dcterms:modified>
</cp:coreProperties>
</file>