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revisions/_rels/revisionHeaders.xml.rels" ContentType="application/vnd.openxmlformats-package.relationships+xml"/>
  <Override PartName="/xl/revisions/revisionLog25.xml" ContentType="application/vnd.openxmlformats-officedocument.spreadsheetml.revisionLog+xml"/>
  <Override PartName="/xl/revisions/revisionLog24.xml" ContentType="application/vnd.openxmlformats-officedocument.spreadsheetml.revisionLog+xml"/>
  <Override PartName="/xl/revisions/revisionLog23.xml" ContentType="application/vnd.openxmlformats-officedocument.spreadsheetml.revisionLog+xml"/>
  <Override PartName="/xl/revisions/revisionLog22.xml" ContentType="application/vnd.openxmlformats-officedocument.spreadsheetml.revisionLog+xml"/>
  <Override PartName="/xl/revisions/revisionLog21.xml" ContentType="application/vnd.openxmlformats-officedocument.spreadsheetml.revisionLog+xml"/>
  <Override PartName="/xl/revisions/revisionLog19.xml" ContentType="application/vnd.openxmlformats-officedocument.spreadsheetml.revisionLog+xml"/>
  <Override PartName="/xl/revisions/revisionLog20.xml" ContentType="application/vnd.openxmlformats-officedocument.spreadsheetml.revisionLog+xml"/>
  <Override PartName="/xl/revisions/revisionLog18.xml" ContentType="application/vnd.openxmlformats-officedocument.spreadsheetml.revisionLog+xml"/>
  <Override PartName="/xl/revisions/revisionLog16.xml" ContentType="application/vnd.openxmlformats-officedocument.spreadsheetml.revisionLog+xml"/>
  <Override PartName="/xl/revisions/revisionLog15.xml" ContentType="application/vnd.openxmlformats-officedocument.spreadsheetml.revisionLog+xml"/>
  <Override PartName="/xl/revisions/revisionLog14.xml" ContentType="application/vnd.openxmlformats-officedocument.spreadsheetml.revisionLog+xml"/>
  <Override PartName="/xl/revisions/revisionLog13.xml" ContentType="application/vnd.openxmlformats-officedocument.spreadsheetml.revisionLog+xml"/>
  <Override PartName="/xl/revisions/revisionLog12.xml" ContentType="application/vnd.openxmlformats-officedocument.spreadsheetml.revisionLog+xml"/>
  <Override PartName="/xl/revisions/revisionLog49.xml" ContentType="application/vnd.openxmlformats-officedocument.spreadsheetml.revisionLog+xml"/>
  <Override PartName="/xl/revisions/revisionLog8.xml" ContentType="application/vnd.openxmlformats-officedocument.spreadsheetml.revisionLog+xml"/>
  <Override PartName="/xl/revisions/revisionLog17.xml" ContentType="application/vnd.openxmlformats-officedocument.spreadsheetml.revisionLog+xml"/>
  <Override PartName="/xl/revisions/revisionHeaders.xml" ContentType="application/vnd.openxmlformats-officedocument.spreadsheetml.revisionHeaders+xml"/>
  <Override PartName="/xl/revisions/revisionLog36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47.xml" ContentType="application/vnd.openxmlformats-officedocument.spreadsheetml.revisionLog+xml"/>
  <Override PartName="/xl/revisions/revisionLog26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37.xml" ContentType="application/vnd.openxmlformats-officedocument.spreadsheetml.revisionLog+xml"/>
  <Override PartName="/xl/revisions/revisionLog35.xml" ContentType="application/vnd.openxmlformats-officedocument.spreadsheetml.revisionLog+xml"/>
  <Override PartName="/xl/revisions/revisionLog41.xml" ContentType="application/vnd.openxmlformats-officedocument.spreadsheetml.revisionLog+xml"/>
  <Override PartName="/xl/revisions/revisionLog30.xml" ContentType="application/vnd.openxmlformats-officedocument.spreadsheetml.revisionLog+xml"/>
  <Override PartName="/xl/revisions/revisionLog28.xml" ContentType="application/vnd.openxmlformats-officedocument.spreadsheetml.revisionLog+xml"/>
  <Override PartName="/xl/revisions/revisionLog39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42.xml" ContentType="application/vnd.openxmlformats-officedocument.spreadsheetml.revisionLog+xml"/>
  <Override PartName="/xl/revisions/revisionLog31.xml" ContentType="application/vnd.openxmlformats-officedocument.spreadsheetml.revisionLog+xml"/>
  <Override PartName="/xl/revisions/revisionLog29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43.xml" ContentType="application/vnd.openxmlformats-officedocument.spreadsheetml.revisionLog+xml"/>
  <Override PartName="/xl/revisions/revisionLog32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44.xml" ContentType="application/vnd.openxmlformats-officedocument.spreadsheetml.revisionLog+xml"/>
  <Override PartName="/xl/revisions/revisionLog33.xml" ContentType="application/vnd.openxmlformats-officedocument.spreadsheetml.revisionLog+xml"/>
  <Override PartName="/xl/revisions/revisionLog45.xml" ContentType="application/vnd.openxmlformats-officedocument.spreadsheetml.revisionLog+xml"/>
  <Override PartName="/xl/revisions/revisionLog34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46.xml" ContentType="application/vnd.openxmlformats-officedocument.spreadsheetml.revisionLog+xml"/>
  <Override PartName="/xl/revisions/revisionLog51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48.xml" ContentType="application/vnd.openxmlformats-officedocument.spreadsheetml.revisionLog+xml"/>
  <Override PartName="/xl/revisions/revisionLog50.xml" ContentType="application/vnd.openxmlformats-officedocument.spreadsheetml.revisionLog+xml"/>
  <Override PartName="/xl/revisions/revisionLog9.xml" ContentType="application/vnd.openxmlformats-officedocument.spreadsheetml.revisionLog+xml"/>
  <Override PartName="/xl/revisions/revisionLog38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40.xml" ContentType="application/vnd.openxmlformats-officedocument.spreadsheetml.revisionLog+xml"/>
  <Override PartName="/xl/revisions/userNames.xml" ContentType="application/vnd.openxmlformats-officedocument.spreadsheetml.userNames+xml"/>
  <Override PartName="/xl/revisions/revisionLog27.xml" ContentType="application/vnd.openxmlformats-officedocument.spreadsheetml.revisionLog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3.xml" ContentType="application/vnd.openxmlformats-officedocument.spreadsheetml.worksheet+xml"/>
  <Override PartName="/xl/worksheets/sheet4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prev_exp_old" sheetId="1" state="visible" r:id="rId2"/>
    <sheet name="planets" sheetId="2" state="visible" r:id="rId3"/>
    <sheet name="res_A18" sheetId="3" state="visible" r:id="rId4"/>
    <sheet name="molar" sheetId="4" state="visible" r:id="rId5"/>
    <sheet name="O06" sheetId="5" state="visible" r:id="rId6"/>
    <sheet name="A18" sheetId="6" state="visible" r:id="rId7"/>
    <sheet name="Z17" sheetId="7" state="visible" r:id="rId8"/>
    <sheet name="J04" sheetId="8" state="visible" r:id="rId9"/>
    <sheet name="Ku2023" sheetId="9" state="visible" r:id="rId10"/>
    <sheet name="Ku2023_converting" sheetId="10" state="visible" r:id="rId11"/>
    <sheet name="Reported_A19" sheetId="11" state="visible" r:id="rId12"/>
    <sheet name="Reported_A19_converting" sheetId="12" state="visible" r:id="rId13"/>
    <sheet name="MMH2022" sheetId="13" state="visible" r:id="rId14"/>
    <sheet name="Thornber_80" sheetId="14" state="visible" r:id="rId15"/>
    <sheet name="Moore_95" sheetId="15" state="visible" r:id="rId16"/>
    <sheet name="prev_sum" sheetId="16" state="visible" r:id="rId17"/>
    <sheet name="for_plot" sheetId="17" state="visible" r:id="rId18"/>
    <sheet name="Kress_88" sheetId="18" state="visible" r:id="rId19"/>
    <sheet name="Kress_91" sheetId="19" state="visible" r:id="rId20"/>
    <sheet name="Sack_81" sheetId="20" state="visible" r:id="rId21"/>
    <sheet name="Kilinc_83" sheetId="21" state="visible" r:id="rId2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<sst xmlns="http://schemas.openxmlformats.org/spreadsheetml/2006/main" count="946" uniqueCount="209">
  <si>
    <t xml:space="preserve">SiO2</t>
  </si>
  <si>
    <t xml:space="preserve">Al2O3</t>
  </si>
  <si>
    <t xml:space="preserve">FeO</t>
  </si>
  <si>
    <t xml:space="preserve">MgO</t>
  </si>
  <si>
    <t xml:space="preserve">CaO</t>
  </si>
  <si>
    <t xml:space="preserve">J04</t>
  </si>
  <si>
    <t xml:space="preserve">D31.7/01</t>
  </si>
  <si>
    <t xml:space="preserve">C27/11/01</t>
  </si>
  <si>
    <t xml:space="preserve">log10(fo2)</t>
  </si>
  <si>
    <t xml:space="preserve">T(1673 K)</t>
  </si>
  <si>
    <t xml:space="preserve">P(GPa)</t>
  </si>
  <si>
    <t xml:space="preserve">Group</t>
  </si>
  <si>
    <t xml:space="preserve">FeOT</t>
  </si>
  <si>
    <t xml:space="preserve">K2O</t>
  </si>
  <si>
    <t xml:space="preserve">Na2O</t>
  </si>
  <si>
    <t xml:space="preserve">TiO2</t>
  </si>
  <si>
    <t xml:space="preserve">P2O5</t>
  </si>
  <si>
    <t xml:space="preserve">Total</t>
  </si>
  <si>
    <t xml:space="preserve">Fe3/Fe</t>
  </si>
  <si>
    <t xml:space="preserve">T (K)</t>
  </si>
  <si>
    <t xml:space="preserve">P( GPa)</t>
  </si>
  <si>
    <t xml:space="preserve">ref</t>
  </si>
  <si>
    <t xml:space="preserve">Ru-RuO2</t>
  </si>
  <si>
    <t xml:space="preserve">1673-2023</t>
  </si>
  <si>
    <t xml:space="preserve">1e-4 - 7</t>
  </si>
  <si>
    <t xml:space="preserve">z17</t>
  </si>
  <si>
    <t xml:space="preserve">0.4-3</t>
  </si>
  <si>
    <t xml:space="preserve">O06</t>
  </si>
  <si>
    <t xml:space="preserve">A18</t>
  </si>
  <si>
    <t xml:space="preserve">Z1794</t>
  </si>
  <si>
    <t xml:space="preserve">S6973</t>
  </si>
  <si>
    <t xml:space="preserve">earth</t>
  </si>
  <si>
    <t xml:space="preserve">Mcdonough and Sun, 1995</t>
  </si>
  <si>
    <t xml:space="preserve">moon</t>
  </si>
  <si>
    <t xml:space="preserve">Elardo et al., 2011</t>
  </si>
  <si>
    <t xml:space="preserve">mars</t>
  </si>
  <si>
    <t xml:space="preserve">Bertka and Fei, 1997</t>
  </si>
  <si>
    <t xml:space="preserve">AlO1.5</t>
  </si>
  <si>
    <t xml:space="preserve">KO.5</t>
  </si>
  <si>
    <t xml:space="preserve">NaO.5</t>
  </si>
  <si>
    <t xml:space="preserve">PO2.5</t>
  </si>
  <si>
    <t xml:space="preserve">sum</t>
  </si>
  <si>
    <t xml:space="preserve">Hf</t>
  </si>
  <si>
    <t xml:space="preserve"> </t>
  </si>
  <si>
    <t xml:space="preserve">fo2</t>
  </si>
  <si>
    <t xml:space="preserve">T(K)</t>
  </si>
  <si>
    <t xml:space="preserve">uct</t>
  </si>
  <si>
    <t xml:space="preserve">PV</t>
  </si>
  <si>
    <t xml:space="preserve">a18</t>
  </si>
  <si>
    <t xml:space="preserve">iw.Ru_RuO2_single for Ru_RuO2</t>
  </si>
  <si>
    <t xml:space="preserve">PV term is calcualted by </t>
  </si>
  <si>
    <t xml:space="preserve">Mars</t>
  </si>
  <si>
    <t xml:space="preserve">ref_follow Z17</t>
  </si>
  <si>
    <t xml:space="preserve">Note here P2O5, strickly speaking, should be PO2.5</t>
  </si>
  <si>
    <t xml:space="preserve">average of …</t>
  </si>
  <si>
    <t xml:space="preserve">P</t>
  </si>
  <si>
    <t xml:space="preserve">Fe2O3</t>
  </si>
  <si>
    <t xml:space="preserve">a</t>
  </si>
  <si>
    <t xml:space="preserve">b</t>
  </si>
  <si>
    <t xml:space="preserve">W_Fe</t>
  </si>
  <si>
    <t xml:space="preserve">W_Mg</t>
  </si>
  <si>
    <t xml:space="preserve">W_Si</t>
  </si>
  <si>
    <t xml:space="preserve">W_Al</t>
  </si>
  <si>
    <t xml:space="preserve">W_Ca</t>
  </si>
  <si>
    <t xml:space="preserve">W_Na</t>
  </si>
  <si>
    <t xml:space="preserve">W_K</t>
  </si>
  <si>
    <t xml:space="preserve">W_Ph</t>
  </si>
  <si>
    <t xml:space="preserve">W_Ti</t>
  </si>
  <si>
    <t xml:space="preserve">aerr</t>
  </si>
  <si>
    <t xml:space="preserve">berr</t>
  </si>
  <si>
    <t xml:space="preserve">W_Feerr</t>
  </si>
  <si>
    <t xml:space="preserve">W_Mgerr</t>
  </si>
  <si>
    <t xml:space="preserve">W_Sierr</t>
  </si>
  <si>
    <t xml:space="preserve">W_Alerr</t>
  </si>
  <si>
    <t xml:space="preserve">W_Caerr</t>
  </si>
  <si>
    <t xml:space="preserve">W_Kerr</t>
  </si>
  <si>
    <t xml:space="preserve">W_Naerr</t>
  </si>
  <si>
    <t xml:space="preserve">W_Pherr</t>
  </si>
  <si>
    <t xml:space="preserve">W_Tierr</t>
  </si>
  <si>
    <t xml:space="preserve">chi</t>
  </si>
  <si>
    <t xml:space="preserve">data</t>
  </si>
  <si>
    <t xml:space="preserve">fit</t>
  </si>
  <si>
    <t xml:space="preserve">no Kilinc data and only 1e-4</t>
  </si>
  <si>
    <t xml:space="preserve">low + O'Neil + Zhang</t>
  </si>
  <si>
    <t xml:space="preserve">low + O'Neil + Zhang + A18</t>
  </si>
  <si>
    <t xml:space="preserve">low + O'Neil + Zhang + A18(corrected) with lower 23 GPa data</t>
  </si>
  <si>
    <t xml:space="preserve">fit2</t>
  </si>
  <si>
    <t xml:space="preserve">fit1</t>
  </si>
  <si>
    <t xml:space="preserve">without  the Armstrong data</t>
  </si>
  <si>
    <t xml:space="preserve">fit4</t>
  </si>
  <si>
    <t xml:space="preserve">fit3</t>
  </si>
  <si>
    <t xml:space="preserve">from Oct 24, 2019</t>
  </si>
  <si>
    <t xml:space="preserve">W_(FeO_1.5-j)-W_(FeO-j)</t>
  </si>
  <si>
    <t xml:space="preserve">NaO0.5</t>
  </si>
  <si>
    <t xml:space="preserve">KO0.5</t>
  </si>
  <si>
    <t xml:space="preserve">FeO - FeO1.5</t>
  </si>
  <si>
    <t xml:space="preserve">data#</t>
  </si>
  <si>
    <t xml:space="preserve">Fit 1</t>
  </si>
  <si>
    <t xml:space="preserve">Fit 2</t>
  </si>
  <si>
    <t xml:space="preserve">Fit 3</t>
  </si>
  <si>
    <t xml:space="preserve">Fit 4</t>
  </si>
  <si>
    <t xml:space="preserve">old</t>
  </si>
  <si>
    <t xml:space="preserve">Fit 4 </t>
  </si>
  <si>
    <t xml:space="preserve">PV_err</t>
  </si>
  <si>
    <t xml:space="preserve">﻿0.0534978</t>
  </si>
  <si>
    <t xml:space="preserve">Fe3/Fe_corr</t>
  </si>
  <si>
    <t xml:space="preserve">run#</t>
  </si>
  <si>
    <t xml:space="preserve">Fe3/Fe_org</t>
  </si>
  <si>
    <t xml:space="preserve">S6928</t>
  </si>
  <si>
    <t xml:space="preserve">﻿0.436649</t>
  </si>
  <si>
    <t xml:space="preserve">S6889</t>
  </si>
  <si>
    <t xml:space="preserve">S6820</t>
  </si>
  <si>
    <t xml:space="preserve">S1468</t>
  </si>
  <si>
    <t xml:space="preserve">Z1621</t>
  </si>
  <si>
    <t xml:space="preserve">Z1666</t>
  </si>
  <si>
    <t xml:space="preserve">S6654</t>
  </si>
  <si>
    <t xml:space="preserve">thermo-couple broken, temperature may not be accurate</t>
  </si>
  <si>
    <t xml:space="preserve">S6606</t>
  </si>
  <si>
    <t xml:space="preserve">S6776</t>
  </si>
  <si>
    <t xml:space="preserve">standard</t>
  </si>
  <si>
    <t xml:space="preserve">num</t>
  </si>
  <si>
    <t xml:space="preserve">MnO</t>
  </si>
  <si>
    <t xml:space="preserve">Cr2O3</t>
  </si>
  <si>
    <t xml:space="preserve">OS3771</t>
  </si>
  <si>
    <t xml:space="preserve">OS3781</t>
  </si>
  <si>
    <t xml:space="preserve">5k3510</t>
  </si>
  <si>
    <t xml:space="preserve">1k3305</t>
  </si>
  <si>
    <t xml:space="preserve">1k3254</t>
  </si>
  <si>
    <t xml:space="preserve">1k3266</t>
  </si>
  <si>
    <t xml:space="preserve">OT2775</t>
  </si>
  <si>
    <t xml:space="preserve">OT2846</t>
  </si>
  <si>
    <t xml:space="preserve">1k33266</t>
  </si>
  <si>
    <t xml:space="preserve">S6775</t>
  </si>
  <si>
    <t xml:space="preserve">S6729</t>
  </si>
  <si>
    <t xml:space="preserve">S6665</t>
  </si>
  <si>
    <t xml:space="preserve">Z1626</t>
  </si>
  <si>
    <t xml:space="preserve">Z1630</t>
  </si>
  <si>
    <t xml:space="preserve">Z1647</t>
  </si>
  <si>
    <t xml:space="preserve">Ref</t>
  </si>
  <si>
    <t xml:space="preserve">Planet</t>
  </si>
  <si>
    <t xml:space="preserve">Fe3/Fe2</t>
  </si>
  <si>
    <t xml:space="preserve">T(C)</t>
  </si>
  <si>
    <t xml:space="preserve">Si02</t>
  </si>
  <si>
    <t xml:space="preserve">technique</t>
  </si>
  <si>
    <t xml:space="preserve">Sack et al. (1980) = 57 data; </t>
  </si>
  <si>
    <t xml:space="preserve">epma</t>
  </si>
  <si>
    <t xml:space="preserve">Thornber et al. (1980) = 62 data; </t>
  </si>
  <si>
    <t xml:space="preserve">one total is wrong</t>
  </si>
  <si>
    <t xml:space="preserve">Kilinc et al. (1983) = 46 data; </t>
  </si>
  <si>
    <t xml:space="preserve">46 but fo2 not given</t>
  </si>
  <si>
    <t xml:space="preserve">origninal data for fo2 were missing, I used fitting</t>
  </si>
  <si>
    <t xml:space="preserve">Kress and Carmichael (1988) = 46 data; </t>
  </si>
  <si>
    <t xml:space="preserve">Kress and Carmichael (1991) = 51 data; </t>
  </si>
  <si>
    <t xml:space="preserve">Q01-Q66 not given fo2</t>
  </si>
  <si>
    <t xml:space="preserve">Moore et al. (1995) = 31 data</t>
  </si>
  <si>
    <t xml:space="preserve">N06</t>
  </si>
  <si>
    <t xml:space="preserve">T</t>
  </si>
  <si>
    <t xml:space="preserve">data points</t>
  </si>
  <si>
    <t xml:space="preserve">comments</t>
  </si>
  <si>
    <t xml:space="preserve">1468-1836</t>
  </si>
  <si>
    <t xml:space="preserve">-8.1 - -5.07</t>
  </si>
  <si>
    <t xml:space="preserve">the Al2O3 content of run#401 is incorrect and should be 18.68 based on the main text </t>
  </si>
  <si>
    <t xml:space="preserve">Thornber et al. (1980)</t>
  </si>
  <si>
    <t xml:space="preserve">1474-1603</t>
  </si>
  <si>
    <t xml:space="preserve">﻿-8.46 - -6.77</t>
  </si>
  <si>
    <t xml:space="preserve">Sack et al. (1980)</t>
  </si>
  <si>
    <t xml:space="preserve">1633 - 1734</t>
  </si>
  <si>
    <t xml:space="preserve">-10.23 - ﻿-0.58</t>
  </si>
  <si>
    <t xml:space="preserve">run#B27-B210 were re-measured in Kress and Carmichael 1991 and not counted as this study</t>
  </si>
  <si>
    <t xml:space="preserve">Kress and Carmichael (1988) </t>
  </si>
  <si>
    <t xml:space="preserve">1522 - 1908</t>
  </si>
  <si>
    <t xml:space="preserve">-6.29 - -0.68</t>
  </si>
  <si>
    <t xml:space="preserve">The fo2 of the run# Q01 - Q66 were not given in the source</t>
  </si>
  <si>
    <t xml:space="preserve">Kress and Carmichael (1991) </t>
  </si>
  <si>
    <t xml:space="preserve">﻿1278 - ﻿1830</t>
  </si>
  <si>
    <t xml:space="preserve">﻿-10.4 - ﻿-0.67</t>
  </si>
  <si>
    <t xml:space="preserve">Moore et al. (1995)</t>
  </si>
  <si>
    <t xml:space="preserve">﻿1673</t>
  </si>
  <si>
    <t xml:space="preserve">﻿-6.91 - ﻿-0.01</t>
  </si>
  <si>
    <t xml:space="preserve">Jayasuriya et al. (2004)</t>
  </si>
  <si>
    <t xml:space="preserve">0.4 - 3</t>
  </si>
  <si>
    <t xml:space="preserve">﻿-0.60 - ﻿0.28</t>
  </si>
  <si>
    <t xml:space="preserve">O'Neill et al. (2006)</t>
  </si>
  <si>
    <t xml:space="preserve">0.0001 - 7</t>
  </si>
  <si>
    <t xml:space="preserve">﻿1673 - ﻿2023</t>
  </si>
  <si>
    <t xml:space="preserve">﻿-0.72 - ﻿2.62</t>
  </si>
  <si>
    <t xml:space="preserve">Zhang et al. (2017)</t>
  </si>
  <si>
    <t xml:space="preserve">4 - 23</t>
  </si>
  <si>
    <t xml:space="preserve">1673-2300</t>
  </si>
  <si>
    <t xml:space="preserve">0.53-7.02</t>
  </si>
  <si>
    <t xml:space="preserve">we use the value after correction for crystallization (Figure )</t>
  </si>
  <si>
    <t xml:space="preserve">Armstrong et al. (2018)</t>
  </si>
  <si>
    <t xml:space="preserve">* Kilinc et al., 1983</t>
  </si>
  <si>
    <t xml:space="preserve">out</t>
  </si>
  <si>
    <t xml:space="preserve">V2O3</t>
  </si>
  <si>
    <t xml:space="preserve">with A19 and with three W fixed</t>
  </si>
  <si>
    <t xml:space="preserve">without A19 and with three W fixed</t>
  </si>
  <si>
    <t xml:space="preserve">with A19 and free</t>
  </si>
  <si>
    <t xml:space="preserve">without A19 and free</t>
  </si>
  <si>
    <t xml:space="preserve">Composition</t>
  </si>
  <si>
    <t xml:space="preserve">JDFD2</t>
  </si>
  <si>
    <t xml:space="preserve">780-U-105</t>
  </si>
  <si>
    <t xml:space="preserve">COL-11</t>
  </si>
  <si>
    <t xml:space="preserve">K-1919</t>
  </si>
  <si>
    <t xml:space="preserve">KIL-2</t>
  </si>
  <si>
    <t xml:space="preserve">K I L-2</t>
  </si>
  <si>
    <t xml:space="preserve">KI1L-2</t>
  </si>
  <si>
    <t xml:space="preserve">Sample #</t>
  </si>
  <si>
    <t xml:space="preserve">﻿-3.658850533062412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</si>
</sst>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0.00E+00"/>
    <numFmt numFmtId="166" formatCode="0.00"/>
    <numFmt numFmtId="167" formatCode="General"/>
    <numFmt numFmtId="168" formatCode="0"/>
    <numFmt numFmtId="169" formatCode="0.000"/>
    <numFmt numFmtId="170" formatCode="0.0"/>
    <numFmt numFmtId="171" formatCode="@"/>
  </numFmts>
  <fonts count="29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sz val="8"/>
      <color rgb="FF000000"/>
      <name val="Times New Roman"/>
      <family val="1"/>
      <charset val="1"/>
    </font>
    <font>
      <sz val="12"/>
      <color rgb="FF000000"/>
      <name val="Times New Roman"/>
      <family val="1"/>
      <charset val="1"/>
    </font>
    <font>
      <i val="true"/>
      <sz val="12"/>
      <color rgb="FF000000"/>
      <name val="Times New Roman"/>
      <family val="1"/>
      <charset val="1"/>
    </font>
    <font>
      <sz val="12"/>
      <color rgb="FF00B0F0"/>
      <name val="Calibri (Body)"/>
      <family val="0"/>
      <charset val="1"/>
    </font>
    <font>
      <b val="true"/>
      <sz val="12"/>
      <name val="Calibri"/>
      <family val="2"/>
      <charset val="1"/>
    </font>
    <font>
      <sz val="12"/>
      <color rgb="FFFF0000"/>
      <name val="Calibri (Body)"/>
      <family val="0"/>
      <charset val="1"/>
    </font>
    <font>
      <b val="true"/>
      <sz val="12"/>
      <color rgb="FFFF0000"/>
      <name val="Calibri (Body)"/>
      <family val="0"/>
      <charset val="1"/>
    </font>
    <font>
      <b val="true"/>
      <sz val="12"/>
      <color rgb="FF00B0F0"/>
      <name val="Calibri (Body)"/>
      <family val="0"/>
      <charset val="1"/>
    </font>
    <font>
      <b val="true"/>
      <sz val="12"/>
      <color rgb="FF00B0F0"/>
      <name val="Calibri"/>
      <family val="2"/>
      <charset val="1"/>
    </font>
    <font>
      <sz val="12"/>
      <color rgb="FFFF0000"/>
      <name val="Calibri"/>
      <family val="2"/>
      <charset val="1"/>
    </font>
    <font>
      <b val="true"/>
      <sz val="12"/>
      <color rgb="FFFF0000"/>
      <name val="Calibri"/>
      <family val="2"/>
      <charset val="1"/>
    </font>
    <font>
      <sz val="12"/>
      <name val="Calibri (Body)"/>
      <family val="0"/>
      <charset val="1"/>
    </font>
    <font>
      <sz val="12"/>
      <name val="Calibri"/>
      <family val="2"/>
      <charset val="1"/>
    </font>
    <font>
      <sz val="12"/>
      <name val="Times New Roman"/>
      <family val="2"/>
      <charset val="1"/>
    </font>
    <font>
      <sz val="9"/>
      <name val="Times New Roman"/>
      <family val="2"/>
      <charset val="1"/>
    </font>
    <font>
      <sz val="8"/>
      <name val="Times New Roman"/>
      <family val="2"/>
      <charset val="1"/>
    </font>
    <font>
      <sz val="13"/>
      <name val="Times New Roman"/>
      <family val="2"/>
      <charset val="1"/>
    </font>
    <font>
      <sz val="11"/>
      <name val="Times New Roman"/>
      <family val="2"/>
      <charset val="1"/>
    </font>
    <font>
      <sz val="10"/>
      <name val="Times New Roman"/>
      <family val="2"/>
      <charset val="1"/>
    </font>
    <font>
      <sz val="17"/>
      <name val="Times New Roman"/>
      <family val="2"/>
      <charset val="1"/>
    </font>
    <font>
      <sz val="18"/>
      <name val="Times New Roman"/>
      <family val="2"/>
      <charset val="1"/>
    </font>
    <font>
      <sz val="14"/>
      <name val="Times New Roman"/>
      <family val="2"/>
      <charset val="1"/>
    </font>
    <font>
      <sz val="9"/>
      <color rgb="FF282323"/>
      <name val="Times New Roman"/>
      <family val="1"/>
      <charset val="1"/>
    </font>
    <font>
      <sz val="11"/>
      <name val="Calibri"/>
      <family val="0"/>
      <charset val="1"/>
    </font>
  </fonts>
  <fills count="6">
    <fill>
      <patternFill patternType="none"/>
    </fill>
    <fill>
      <patternFill patternType="gray125"/>
    </fill>
    <fill>
      <patternFill patternType="solid">
        <fgColor rgb="FF92D050"/>
        <bgColor rgb="FFC0C0C0"/>
      </patternFill>
    </fill>
    <fill>
      <patternFill patternType="solid">
        <fgColor rgb="FFC0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C000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8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3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2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2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2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2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2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2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2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2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2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2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2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2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2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2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2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8232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sharedStrings" Target="sharedStrings.xml"/><Relationship Id="rId24" Type="http://schemas.openxmlformats.org/officeDocument/2006/relationships/usernames" Target="revisions/userNames.xml"/><Relationship Id="rId25" Type="http://schemas.openxmlformats.org/officeDocument/2006/relationships/revisionHeaders" Target="revisions/revisionHeaders.xml"/>
</Relationships>
</file>

<file path=xl/revisions/_rels/revisionHeaders.xml.rels><?xml version="1.0" encoding="UTF-8" standalone="yes"?>
<Relationships xmlns="http://schemas.openxmlformats.org/package/2006/relationships"><Relationship Id="rId51" Type="http://schemas.openxmlformats.org/officeDocument/2006/relationships/revisionLog" Target="revisionLog51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631ECC6C-1BE2-4298-A83F-A1EAF50F952B}">
  <header guid="{631ECC6C-1BE2-4298-A83F-A1EAF50F952B}" dateTime="2023-05-28T15:25:00" maxSheetId="22" userName=" " r:id="rId51" minRId="1782" maxRId="1793">
    <sheetIdMap count="21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</sheetIdMap>
  </header>
</headers>
</file>

<file path=xl/revisions/revisionLog51.xml><?xml version="1.0" encoding="utf-8"?>
<revisions xmlns="http://schemas.openxmlformats.org/spreadsheetml/2006/main" xmlns:r="http://schemas.openxmlformats.org/officeDocument/2006/relationships">
  <rcc rId="1782" ua="false" sId="20">
    <oc r="H15" t="e">
      <f>H2/B30</f>
    </oc>
    <nc r="H15" t="e">
      <f>H2/B$30</f>
    </nc>
  </rcc>
  <rcc rId="1783" ua="false" sId="20">
    <nc r="H16" t="e">
      <f>H3/B$30</f>
    </nc>
  </rcc>
  <rcc rId="1784" ua="false" sId="20">
    <nc r="H17" t="e">
      <f>H4/B$30</f>
    </nc>
  </rcc>
  <rcc rId="1785" ua="false" sId="20">
    <nc r="H18" t="e">
      <f>H5/B$30</f>
    </nc>
  </rcc>
  <rcc rId="1786" ua="false" sId="20">
    <nc r="H19" t="e">
      <f>H6/B$30</f>
    </nc>
  </rcc>
  <rcc rId="1787" ua="false" sId="20">
    <nc r="H20" t="e">
      <f>H7/B$30</f>
    </nc>
  </rcc>
  <rcc rId="1788" ua="false" sId="20">
    <nc r="H21" t="e">
      <f>H8/B$30</f>
    </nc>
  </rcc>
  <rcc rId="1789" ua="false" sId="20">
    <nc r="H22" t="e">
      <f>H9/B$30</f>
    </nc>
  </rcc>
  <rcc rId="1790" ua="false" sId="20">
    <nc r="H23" t="e">
      <f>H10/B$30</f>
    </nc>
  </rcc>
  <rcc rId="1791" ua="false" sId="20">
    <nc r="H24" t="e">
      <f>H11/B$30</f>
    </nc>
  </rcc>
  <rcc rId="1792" ua="false" sId="20">
    <nc r="H25" t="e">
      <f>H12/B$30</f>
    </nc>
  </rcc>
  <rcc rId="1793" ua="false" sId="20">
    <oc r="I15" t="e">
      <f>I2/C30</f>
    </oc>
    <nc r="I15" t="e">
      <f>I2/C$30</f>
    </nc>
  </rcc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135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F93" activeCellId="0" sqref="F93"/>
    </sheetView>
  </sheetViews>
  <sheetFormatPr defaultColWidth="10.51953125" defaultRowHeight="16" zeroHeight="false" outlineLevelRow="0" outlineLevelCol="0"/>
  <cols>
    <col collapsed="false" customWidth="true" hidden="false" outlineLevel="0" max="4" min="4" style="0" width="10.83"/>
    <col collapsed="false" customWidth="true" hidden="false" outlineLevel="0" max="20" min="18" style="0" width="12.16"/>
  </cols>
  <sheetData>
    <row r="1" customFormat="false" ht="16" hidden="false" customHeight="false" outlineLevel="0" collapsed="false">
      <c r="A1" s="0" t="s">
        <v>0</v>
      </c>
      <c r="B1" s="0" t="n">
        <f aca="false">28+16*2</f>
        <v>60</v>
      </c>
      <c r="C1" s="0" t="n">
        <v>48</v>
      </c>
      <c r="D1" s="0" t="n">
        <f aca="false">C1/B1</f>
        <v>0.8</v>
      </c>
    </row>
    <row r="2" customFormat="false" ht="16" hidden="false" customHeight="false" outlineLevel="0" collapsed="false">
      <c r="A2" s="0" t="s">
        <v>1</v>
      </c>
      <c r="B2" s="0" t="n">
        <f aca="false">27*2+16*3</f>
        <v>102</v>
      </c>
      <c r="C2" s="0" t="n">
        <v>3</v>
      </c>
      <c r="D2" s="0" t="n">
        <f aca="false">C2/B2</f>
        <v>0.0294117647058823</v>
      </c>
    </row>
    <row r="3" customFormat="false" ht="16" hidden="false" customHeight="false" outlineLevel="0" collapsed="false">
      <c r="A3" s="0" t="s">
        <v>2</v>
      </c>
      <c r="B3" s="0" t="n">
        <f aca="false">56+16</f>
        <v>72</v>
      </c>
      <c r="C3" s="0" t="n">
        <v>8</v>
      </c>
      <c r="D3" s="0" t="n">
        <f aca="false">C3/B3</f>
        <v>0.111111111111111</v>
      </c>
      <c r="E3" s="0" t="n">
        <f aca="false">D3/D6</f>
        <v>0.0602524018683308</v>
      </c>
    </row>
    <row r="4" customFormat="false" ht="16" hidden="false" customHeight="false" outlineLevel="0" collapsed="false">
      <c r="A4" s="0" t="s">
        <v>3</v>
      </c>
      <c r="B4" s="0" t="n">
        <f aca="false">24+16</f>
        <v>40</v>
      </c>
      <c r="C4" s="0" t="n">
        <v>34</v>
      </c>
      <c r="D4" s="0" t="n">
        <f aca="false">C4/B4</f>
        <v>0.85</v>
      </c>
    </row>
    <row r="5" customFormat="false" ht="16" hidden="false" customHeight="false" outlineLevel="0" collapsed="false">
      <c r="A5" s="0" t="s">
        <v>4</v>
      </c>
      <c r="B5" s="0" t="n">
        <f aca="false">40+16</f>
        <v>56</v>
      </c>
      <c r="C5" s="0" t="n">
        <v>3</v>
      </c>
      <c r="D5" s="0" t="n">
        <f aca="false">C5/B5</f>
        <v>0.0535714285714286</v>
      </c>
    </row>
    <row r="6" customFormat="false" ht="16" hidden="false" customHeight="false" outlineLevel="0" collapsed="false">
      <c r="C6" s="0" t="n">
        <f aca="false">SUM(C1:C5)</f>
        <v>96</v>
      </c>
      <c r="D6" s="0" t="n">
        <f aca="false">SUM(D1:D5)</f>
        <v>1.84409430438842</v>
      </c>
    </row>
    <row r="9" customFormat="false" ht="16" hidden="false" customHeight="false" outlineLevel="0" collapsed="false">
      <c r="A9" s="0" t="s">
        <v>0</v>
      </c>
      <c r="B9" s="0" t="n">
        <f aca="false">28+16*2</f>
        <v>60</v>
      </c>
      <c r="C9" s="0" t="n">
        <v>48</v>
      </c>
      <c r="D9" s="0" t="n">
        <f aca="false">C9/B9</f>
        <v>0.8</v>
      </c>
    </row>
    <row r="10" customFormat="false" ht="16" hidden="false" customHeight="false" outlineLevel="0" collapsed="false">
      <c r="A10" s="0" t="s">
        <v>1</v>
      </c>
      <c r="B10" s="0" t="n">
        <f aca="false">27*2+16*3</f>
        <v>102</v>
      </c>
      <c r="C10" s="0" t="n">
        <v>3</v>
      </c>
      <c r="D10" s="0" t="n">
        <f aca="false">C10/B10</f>
        <v>0.0294117647058823</v>
      </c>
    </row>
    <row r="11" customFormat="false" ht="16" hidden="false" customHeight="false" outlineLevel="0" collapsed="false">
      <c r="A11" s="0" t="s">
        <v>2</v>
      </c>
      <c r="B11" s="0" t="n">
        <f aca="false">56+16</f>
        <v>72</v>
      </c>
      <c r="C11" s="0" t="n">
        <v>18.7</v>
      </c>
      <c r="D11" s="0" t="n">
        <f aca="false">C11/B11</f>
        <v>0.259722222222222</v>
      </c>
      <c r="E11" s="0" t="n">
        <f aca="false">D11/D14</f>
        <v>0.149033921575193</v>
      </c>
    </row>
    <row r="12" customFormat="false" ht="16" hidden="false" customHeight="false" outlineLevel="0" collapsed="false">
      <c r="A12" s="0" t="s">
        <v>3</v>
      </c>
      <c r="B12" s="0" t="n">
        <f aca="false">24+16</f>
        <v>40</v>
      </c>
      <c r="C12" s="0" t="n">
        <v>24</v>
      </c>
      <c r="D12" s="0" t="n">
        <f aca="false">C12/B12</f>
        <v>0.6</v>
      </c>
    </row>
    <row r="13" customFormat="false" ht="16" hidden="false" customHeight="false" outlineLevel="0" collapsed="false">
      <c r="A13" s="0" t="s">
        <v>4</v>
      </c>
      <c r="B13" s="0" t="n">
        <f aca="false">40+16</f>
        <v>56</v>
      </c>
      <c r="C13" s="0" t="n">
        <v>3</v>
      </c>
      <c r="D13" s="0" t="n">
        <f aca="false">C13/B13</f>
        <v>0.0535714285714286</v>
      </c>
    </row>
    <row r="14" customFormat="false" ht="16" hidden="false" customHeight="false" outlineLevel="0" collapsed="false">
      <c r="C14" s="0" t="n">
        <f aca="false">SUM(C9:C13)</f>
        <v>96.7</v>
      </c>
      <c r="D14" s="0" t="n">
        <f aca="false">SUM(D9:D13)</f>
        <v>1.74270541549953</v>
      </c>
    </row>
    <row r="18" customFormat="false" ht="16" hidden="false" customHeight="false" outlineLevel="0" collapsed="false">
      <c r="A18" s="0" t="s">
        <v>5</v>
      </c>
      <c r="C18" s="0" t="s">
        <v>6</v>
      </c>
      <c r="G18" s="0" t="s">
        <v>7</v>
      </c>
      <c r="J18" s="0" t="s">
        <v>7</v>
      </c>
    </row>
    <row r="19" customFormat="false" ht="16" hidden="false" customHeight="false" outlineLevel="0" collapsed="false">
      <c r="A19" s="0" t="s">
        <v>0</v>
      </c>
      <c r="B19" s="0" t="n">
        <v>50.47</v>
      </c>
      <c r="C19" s="0" t="n">
        <f aca="false">$B$19/$B$24*($B$24-C21)</f>
        <v>48.6181213757249</v>
      </c>
      <c r="D19" s="0" t="n">
        <f aca="false">$B$19/$B$24*($B$24-D21)</f>
        <v>47.2203819236153</v>
      </c>
      <c r="E19" s="0" t="n">
        <f aca="false">$B$19/$B$24*($B$24-E21)</f>
        <v>45.5198830233953</v>
      </c>
      <c r="F19" s="0" t="n">
        <f aca="false">$B$19/$B$24*($B$24-F21)</f>
        <v>41.0087672465507</v>
      </c>
      <c r="G19" s="0" t="n">
        <f aca="false">$B$19/$B$24*($B$24-G21)</f>
        <v>47.765348930214</v>
      </c>
      <c r="H19" s="0" t="n">
        <f aca="false">$B$19/$B$24*($B$24-H21)</f>
        <v>46.4533913217357</v>
      </c>
      <c r="I19" s="0" t="n">
        <f aca="false">$B$19/$B$24*($B$24-I21)</f>
        <v>42.2147590481904</v>
      </c>
      <c r="J19" s="0" t="n">
        <f aca="false">$B$19/$B$24*($B$24-J21)</f>
        <v>48.6938112377525</v>
      </c>
      <c r="K19" s="0" t="n">
        <f aca="false">$B$19/$B$24*($B$24-K21)</f>
        <v>47.5281873625275</v>
      </c>
    </row>
    <row r="20" customFormat="false" ht="16" hidden="false" customHeight="false" outlineLevel="0" collapsed="false">
      <c r="A20" s="0" t="s">
        <v>1</v>
      </c>
      <c r="B20" s="0" t="n">
        <v>15.12</v>
      </c>
      <c r="C20" s="0" t="n">
        <f aca="false">$B$20/$B$24*($B$24-C21)</f>
        <v>14.5652069586083</v>
      </c>
      <c r="D20" s="0" t="n">
        <f aca="false">$B$20/$B$24*($B$24-D21)</f>
        <v>14.1464667066587</v>
      </c>
      <c r="E20" s="0" t="n">
        <f aca="false">$B$20/$B$24*($B$24-E21)</f>
        <v>13.637024595081</v>
      </c>
      <c r="F20" s="0" t="n">
        <f aca="false">$B$20/$B$24*($B$24-F21)</f>
        <v>12.2855668866227</v>
      </c>
      <c r="G20" s="0" t="n">
        <f aca="false">$B$20/$B$24*($B$24-G21)</f>
        <v>14.3097300539892</v>
      </c>
      <c r="H20" s="0" t="n">
        <f aca="false">$B$20/$B$24*($B$24-H21)</f>
        <v>13.9166886622675</v>
      </c>
      <c r="I20" s="0" t="n">
        <f aca="false">$B$20/$B$24*($B$24-I21)</f>
        <v>12.6468626274745</v>
      </c>
      <c r="J20" s="0" t="n">
        <f aca="false">$B$20/$B$24*($B$24-J21)</f>
        <v>14.5878824235153</v>
      </c>
      <c r="K20" s="0" t="n">
        <f aca="false">$B$20/$B$24*($B$24-K21)</f>
        <v>14.2386802639472</v>
      </c>
    </row>
    <row r="21" customFormat="false" ht="16" hidden="false" customHeight="false" outlineLevel="0" collapsed="false">
      <c r="A21" s="0" t="s">
        <v>2</v>
      </c>
      <c r="C21" s="1" t="n">
        <v>3.67</v>
      </c>
      <c r="D21" s="1" t="n">
        <v>6.44</v>
      </c>
      <c r="E21" s="1" t="n">
        <v>9.81</v>
      </c>
      <c r="F21" s="1" t="n">
        <v>18.75</v>
      </c>
      <c r="G21" s="1" t="n">
        <v>5.36</v>
      </c>
      <c r="H21" s="1" t="n">
        <v>7.96</v>
      </c>
      <c r="I21" s="1" t="n">
        <v>16.36</v>
      </c>
      <c r="J21" s="1" t="n">
        <v>3.52</v>
      </c>
      <c r="K21" s="1" t="n">
        <v>5.83</v>
      </c>
    </row>
    <row r="22" customFormat="false" ht="16" hidden="false" customHeight="false" outlineLevel="0" collapsed="false">
      <c r="A22" s="0" t="s">
        <v>3</v>
      </c>
      <c r="B22" s="0" t="n">
        <v>10.46</v>
      </c>
      <c r="C22" s="0" t="n">
        <f aca="false">$B$22/$B$24*($B$24-C21)</f>
        <v>10.0761947610478</v>
      </c>
      <c r="D22" s="0" t="n">
        <f aca="false">$B$22/$B$24*($B$24-D21)</f>
        <v>9.78651069786043</v>
      </c>
      <c r="E22" s="0" t="n">
        <f aca="false">$B$22/$B$24*($B$24-E21)</f>
        <v>9.43407918416317</v>
      </c>
      <c r="F22" s="0" t="n">
        <f aca="false">$B$22/$B$24*($B$24-F21)</f>
        <v>8.49914217156569</v>
      </c>
      <c r="G22" s="0" t="n">
        <f aca="false">$B$22/$B$24*($B$24-G21)</f>
        <v>9.89945610877824</v>
      </c>
      <c r="H22" s="0" t="n">
        <f aca="false">$B$22/$B$24*($B$24-H21)</f>
        <v>9.62755048990202</v>
      </c>
      <c r="I22" s="0" t="n">
        <f aca="false">$B$22/$B$24*($B$24-I21)</f>
        <v>8.74908618276345</v>
      </c>
      <c r="J22" s="0" t="n">
        <f aca="false">$B$22/$B$24*($B$24-J21)</f>
        <v>10.0918816236753</v>
      </c>
      <c r="K22" s="0" t="n">
        <f aca="false">$B$22/$B$24*($B$24-K21)</f>
        <v>9.85030393921216</v>
      </c>
    </row>
    <row r="23" customFormat="false" ht="16" hidden="false" customHeight="false" outlineLevel="0" collapsed="false">
      <c r="A23" s="0" t="s">
        <v>4</v>
      </c>
      <c r="B23" s="0" t="n">
        <v>23.97</v>
      </c>
      <c r="C23" s="0" t="n">
        <f aca="false">$B$23/$B$24*($B$24-C21)</f>
        <v>23.0904769046191</v>
      </c>
      <c r="D23" s="0" t="n">
        <f aca="false">$B$23/$B$24*($B$24-D21)</f>
        <v>22.4266406718656</v>
      </c>
      <c r="E23" s="0" t="n">
        <f aca="false">$B$23/$B$24*($B$24-E21)</f>
        <v>21.6190131973605</v>
      </c>
      <c r="F23" s="0" t="n">
        <f aca="false">$B$23/$B$24*($B$24-F21)</f>
        <v>19.4765236952609</v>
      </c>
      <c r="G23" s="0" t="n">
        <f aca="false">$B$23/$B$24*($B$24-G21)</f>
        <v>22.6854649070186</v>
      </c>
      <c r="H23" s="0" t="n">
        <f aca="false">$B$23/$B$24*($B$24-H21)</f>
        <v>22.0623695260948</v>
      </c>
      <c r="I23" s="0" t="n">
        <f aca="false">$B$23/$B$24*($B$24-I21)</f>
        <v>20.0492921415717</v>
      </c>
      <c r="J23" s="0" t="n">
        <f aca="false">$B$23/$B$24*($B$24-J21)</f>
        <v>23.126424715057</v>
      </c>
      <c r="K23" s="0" t="n">
        <f aca="false">$B$23/$B$24*($B$24-K21)</f>
        <v>22.5728284343131</v>
      </c>
    </row>
    <row r="24" customFormat="false" ht="16" hidden="false" customHeight="false" outlineLevel="0" collapsed="false">
      <c r="B24" s="0" t="n">
        <f aca="false">SUM(B19:B23)</f>
        <v>100.02</v>
      </c>
      <c r="C24" s="0" t="n">
        <f aca="false">SUM(C19:C23)</f>
        <v>100.02</v>
      </c>
      <c r="D24" s="0" t="n">
        <f aca="false">SUM(D19:D23)</f>
        <v>100.02</v>
      </c>
      <c r="E24" s="0" t="n">
        <f aca="false">SUM(E19:E23)</f>
        <v>100.02</v>
      </c>
      <c r="F24" s="0" t="n">
        <f aca="false">SUM(F19:F23)</f>
        <v>100.02</v>
      </c>
      <c r="G24" s="0" t="n">
        <f aca="false">SUM(G19:G23)</f>
        <v>100.02</v>
      </c>
      <c r="H24" s="0" t="n">
        <f aca="false">SUM(H19:H23)</f>
        <v>100.02</v>
      </c>
      <c r="I24" s="0" t="n">
        <f aca="false">SUM(I19:I23)</f>
        <v>100.02</v>
      </c>
      <c r="J24" s="0" t="n">
        <f aca="false">SUM(J19:J23)</f>
        <v>100.02</v>
      </c>
      <c r="K24" s="0" t="n">
        <f aca="false">SUM(K19:K23)</f>
        <v>100.02</v>
      </c>
    </row>
    <row r="25" customFormat="false" ht="16" hidden="false" customHeight="false" outlineLevel="0" collapsed="false">
      <c r="A25" s="0" t="s">
        <v>8</v>
      </c>
      <c r="C25" s="0" t="n">
        <v>-0.01</v>
      </c>
      <c r="D25" s="0" t="n">
        <v>-0.01</v>
      </c>
      <c r="E25" s="0" t="n">
        <v>-0.01</v>
      </c>
      <c r="F25" s="0" t="n">
        <v>-0.01</v>
      </c>
      <c r="G25" s="0" t="n">
        <v>-3.91</v>
      </c>
      <c r="H25" s="0" t="n">
        <v>-3.91</v>
      </c>
      <c r="I25" s="0" t="n">
        <v>-3.91</v>
      </c>
      <c r="J25" s="0" t="n">
        <v>-6.91</v>
      </c>
      <c r="K25" s="0" t="n">
        <v>-6.91</v>
      </c>
    </row>
    <row r="26" customFormat="false" ht="16" hidden="false" customHeight="false" outlineLevel="0" collapsed="false">
      <c r="A26" s="0" t="s">
        <v>9</v>
      </c>
      <c r="C26" s="0" t="n">
        <v>1673</v>
      </c>
      <c r="D26" s="0" t="n">
        <v>1673</v>
      </c>
      <c r="E26" s="0" t="n">
        <v>1673</v>
      </c>
      <c r="F26" s="0" t="n">
        <v>1673</v>
      </c>
      <c r="G26" s="0" t="n">
        <v>1673</v>
      </c>
      <c r="H26" s="0" t="n">
        <v>1673</v>
      </c>
      <c r="I26" s="0" t="n">
        <v>1673</v>
      </c>
      <c r="J26" s="0" t="n">
        <v>1673</v>
      </c>
      <c r="K26" s="0" t="n">
        <v>1673</v>
      </c>
    </row>
    <row r="27" customFormat="false" ht="16" hidden="false" customHeight="false" outlineLevel="0" collapsed="false">
      <c r="A27" s="0" t="s">
        <v>10</v>
      </c>
      <c r="B27" s="2"/>
      <c r="C27" s="2" t="n">
        <v>0.0001</v>
      </c>
      <c r="D27" s="2" t="n">
        <v>0.0001</v>
      </c>
      <c r="E27" s="2" t="n">
        <v>0.0001</v>
      </c>
      <c r="F27" s="2" t="n">
        <v>0.0001</v>
      </c>
      <c r="G27" s="2" t="n">
        <v>0.0001</v>
      </c>
      <c r="H27" s="2" t="n">
        <v>0.0001</v>
      </c>
      <c r="I27" s="2" t="n">
        <v>0.0001</v>
      </c>
      <c r="J27" s="2" t="n">
        <v>0.0001</v>
      </c>
      <c r="K27" s="2" t="n">
        <v>0.0001</v>
      </c>
    </row>
    <row r="28" customFormat="false" ht="16" hidden="false" customHeight="false" outlineLevel="0" collapsed="false">
      <c r="A28" s="0" t="s">
        <v>11</v>
      </c>
      <c r="C28" s="0" t="n">
        <v>6.25</v>
      </c>
      <c r="D28" s="0" t="n">
        <v>6.25</v>
      </c>
      <c r="E28" s="0" t="n">
        <v>12.5</v>
      </c>
      <c r="F28" s="0" t="n">
        <v>25</v>
      </c>
      <c r="G28" s="0" t="n">
        <v>6.25</v>
      </c>
      <c r="H28" s="0" t="n">
        <v>12.5</v>
      </c>
      <c r="I28" s="0" t="n">
        <v>25</v>
      </c>
      <c r="J28" s="0" t="n">
        <v>6.25</v>
      </c>
      <c r="K28" s="0" t="n">
        <v>6.25</v>
      </c>
    </row>
    <row r="31" customFormat="false" ht="16" hidden="false" customHeight="false" outlineLevel="0" collapsed="false">
      <c r="B31" s="0" t="n">
        <f aca="false">28+16*2</f>
        <v>60</v>
      </c>
      <c r="C31" s="0" t="n">
        <f aca="false">(27*2+16*3)/2</f>
        <v>51</v>
      </c>
      <c r="D31" s="0" t="n">
        <f aca="false">56+16</f>
        <v>72</v>
      </c>
      <c r="E31" s="0" t="n">
        <f aca="false">24+16</f>
        <v>40</v>
      </c>
      <c r="F31" s="0" t="n">
        <f aca="false">40+16</f>
        <v>56</v>
      </c>
      <c r="G31" s="0" t="n">
        <f aca="false">39+16/2</f>
        <v>47</v>
      </c>
      <c r="H31" s="0" t="n">
        <f aca="false">23+16/2</f>
        <v>31</v>
      </c>
      <c r="I31" s="0" t="n">
        <f aca="false">47.8+16*2</f>
        <v>79.8</v>
      </c>
      <c r="J31" s="0" t="n">
        <f aca="false">30.97/2+16*2.5</f>
        <v>55.485</v>
      </c>
    </row>
    <row r="32" customFormat="false" ht="16" hidden="false" customHeight="false" outlineLevel="0" collapsed="false">
      <c r="A32" s="0" t="s">
        <v>11</v>
      </c>
      <c r="B32" s="0" t="s">
        <v>0</v>
      </c>
      <c r="C32" s="0" t="s">
        <v>1</v>
      </c>
      <c r="D32" s="0" t="s">
        <v>12</v>
      </c>
      <c r="E32" s="0" t="s">
        <v>3</v>
      </c>
      <c r="F32" s="0" t="s">
        <v>4</v>
      </c>
      <c r="G32" s="0" t="s">
        <v>13</v>
      </c>
      <c r="H32" s="0" t="s">
        <v>14</v>
      </c>
      <c r="I32" s="0" t="s">
        <v>15</v>
      </c>
      <c r="J32" s="0" t="s">
        <v>16</v>
      </c>
      <c r="K32" s="0" t="s">
        <v>17</v>
      </c>
      <c r="L32" s="0" t="s">
        <v>18</v>
      </c>
      <c r="M32" s="0" t="s">
        <v>8</v>
      </c>
      <c r="N32" s="0" t="s">
        <v>19</v>
      </c>
      <c r="O32" s="0" t="s">
        <v>20</v>
      </c>
      <c r="P32" s="0" t="s">
        <v>21</v>
      </c>
    </row>
    <row r="33" customFormat="false" ht="16" hidden="false" customHeight="false" outlineLevel="0" collapsed="false">
      <c r="A33" s="0" t="n">
        <v>6.25</v>
      </c>
      <c r="B33" s="3" t="n">
        <f aca="false">$B$19/$B$24*($B$24-D33)</f>
        <v>48.6181213757249</v>
      </c>
      <c r="C33" s="3" t="n">
        <f aca="false">$B$20/$B$24*($B$24-D33)</f>
        <v>14.5652069586083</v>
      </c>
      <c r="D33" s="4" t="n">
        <v>3.67</v>
      </c>
      <c r="E33" s="3" t="n">
        <f aca="false">$B$22/$B$24*($B$24-D33)</f>
        <v>10.0761947610478</v>
      </c>
      <c r="F33" s="3" t="n">
        <f aca="false">$B$23/$B$24*($B$24-D33)</f>
        <v>23.0904769046191</v>
      </c>
      <c r="G33" s="0" t="n">
        <v>0</v>
      </c>
      <c r="H33" s="0" t="n">
        <v>0</v>
      </c>
      <c r="I33" s="0" t="n">
        <v>0</v>
      </c>
      <c r="J33" s="0" t="n">
        <v>0</v>
      </c>
      <c r="K33" s="0" t="n">
        <f aca="false">SUM(B33:F33)</f>
        <v>100.02</v>
      </c>
      <c r="L33" s="0" t="n">
        <v>0.832</v>
      </c>
      <c r="M33" s="0" t="n">
        <v>-0.01</v>
      </c>
      <c r="N33" s="0" t="n">
        <v>1673</v>
      </c>
      <c r="O33" s="2" t="n">
        <v>0.0001</v>
      </c>
      <c r="P33" s="0" t="s">
        <v>5</v>
      </c>
    </row>
    <row r="34" customFormat="false" ht="16" hidden="false" customHeight="false" outlineLevel="0" collapsed="false">
      <c r="A34" s="0" t="n">
        <v>6.25</v>
      </c>
      <c r="B34" s="3" t="n">
        <f aca="false">$B$19/$B$24*($B$24-D34)</f>
        <v>47.2203819236153</v>
      </c>
      <c r="C34" s="3" t="n">
        <f aca="false">$B$20/$B$24*($B$24-D34)</f>
        <v>14.1464667066587</v>
      </c>
      <c r="D34" s="4" t="n">
        <v>6.44</v>
      </c>
      <c r="E34" s="3" t="n">
        <f aca="false">$B$22/$B$24*($B$24-D34)</f>
        <v>9.78651069786043</v>
      </c>
      <c r="F34" s="3" t="n">
        <f aca="false">$B$23/$B$24*($B$24-D34)</f>
        <v>22.4266406718656</v>
      </c>
      <c r="G34" s="0" t="n">
        <v>0</v>
      </c>
      <c r="H34" s="0" t="n">
        <v>0</v>
      </c>
      <c r="I34" s="0" t="n">
        <v>0</v>
      </c>
      <c r="J34" s="0" t="n">
        <v>0</v>
      </c>
      <c r="K34" s="0" t="n">
        <f aca="false">SUM(B34:F34)</f>
        <v>100.02</v>
      </c>
      <c r="L34" s="0" t="n">
        <v>0.842</v>
      </c>
      <c r="M34" s="0" t="n">
        <v>-0.01</v>
      </c>
      <c r="N34" s="0" t="n">
        <v>1673</v>
      </c>
      <c r="O34" s="2" t="n">
        <v>0.0001</v>
      </c>
    </row>
    <row r="35" customFormat="false" ht="16" hidden="false" customHeight="false" outlineLevel="0" collapsed="false">
      <c r="A35" s="0" t="n">
        <v>12.5</v>
      </c>
      <c r="B35" s="3" t="n">
        <f aca="false">$B$19/$B$24*($B$24-D35)</f>
        <v>45.5198830233953</v>
      </c>
      <c r="C35" s="3" t="n">
        <f aca="false">$B$20/$B$24*($B$24-D35)</f>
        <v>13.637024595081</v>
      </c>
      <c r="D35" s="4" t="n">
        <v>9.81</v>
      </c>
      <c r="E35" s="3" t="n">
        <f aca="false">$B$22/$B$24*($B$24-D35)</f>
        <v>9.43407918416317</v>
      </c>
      <c r="F35" s="3" t="n">
        <f aca="false">$B$23/$B$24*($B$24-D35)</f>
        <v>21.6190131973605</v>
      </c>
      <c r="G35" s="0" t="n">
        <v>0</v>
      </c>
      <c r="H35" s="0" t="n">
        <v>0</v>
      </c>
      <c r="I35" s="0" t="n">
        <v>0</v>
      </c>
      <c r="J35" s="0" t="n">
        <v>0</v>
      </c>
      <c r="K35" s="0" t="n">
        <f aca="false">SUM(B35:F35)</f>
        <v>100.02</v>
      </c>
      <c r="L35" s="0" t="n">
        <v>0.826</v>
      </c>
      <c r="M35" s="0" t="n">
        <v>-0.01</v>
      </c>
      <c r="N35" s="0" t="n">
        <v>1673</v>
      </c>
      <c r="O35" s="2" t="n">
        <v>0.0001</v>
      </c>
    </row>
    <row r="36" customFormat="false" ht="16" hidden="false" customHeight="false" outlineLevel="0" collapsed="false">
      <c r="A36" s="0" t="n">
        <v>25</v>
      </c>
      <c r="B36" s="3" t="n">
        <f aca="false">$B$19/$B$24*($B$24-D36)</f>
        <v>41.0087672465507</v>
      </c>
      <c r="C36" s="3" t="n">
        <f aca="false">$B$20/$B$24*($B$24-D36)</f>
        <v>12.2855668866227</v>
      </c>
      <c r="D36" s="4" t="n">
        <v>18.75</v>
      </c>
      <c r="E36" s="3" t="n">
        <f aca="false">$B$22/$B$24*($B$24-D36)</f>
        <v>8.49914217156569</v>
      </c>
      <c r="F36" s="3" t="n">
        <f aca="false">$B$23/$B$24*($B$24-D36)</f>
        <v>19.4765236952609</v>
      </c>
      <c r="G36" s="0" t="n">
        <v>0</v>
      </c>
      <c r="H36" s="0" t="n">
        <v>0</v>
      </c>
      <c r="I36" s="0" t="n">
        <v>0</v>
      </c>
      <c r="J36" s="0" t="n">
        <v>0</v>
      </c>
      <c r="K36" s="0" t="n">
        <f aca="false">SUM(B36:F36)</f>
        <v>100.02</v>
      </c>
      <c r="L36" s="0" t="n">
        <v>0.819</v>
      </c>
      <c r="M36" s="0" t="n">
        <v>-0.01</v>
      </c>
      <c r="N36" s="0" t="n">
        <v>1673</v>
      </c>
      <c r="O36" s="2" t="n">
        <v>0.0001</v>
      </c>
    </row>
    <row r="37" customFormat="false" ht="16" hidden="false" customHeight="false" outlineLevel="0" collapsed="false">
      <c r="A37" s="0" t="n">
        <v>6.25</v>
      </c>
      <c r="B37" s="3" t="n">
        <f aca="false">$B$19/$B$24*($B$24-D37)</f>
        <v>47.765348930214</v>
      </c>
      <c r="C37" s="3" t="n">
        <f aca="false">$B$20/$B$24*($B$24-D37)</f>
        <v>14.3097300539892</v>
      </c>
      <c r="D37" s="4" t="n">
        <v>5.36</v>
      </c>
      <c r="E37" s="3" t="n">
        <f aca="false">$B$22/$B$24*($B$24-D37)</f>
        <v>9.89945610877824</v>
      </c>
      <c r="F37" s="3" t="n">
        <f aca="false">$B$23/$B$24*($B$24-D37)</f>
        <v>22.6854649070186</v>
      </c>
      <c r="G37" s="0" t="n">
        <v>0</v>
      </c>
      <c r="H37" s="0" t="n">
        <v>0</v>
      </c>
      <c r="I37" s="0" t="n">
        <v>0</v>
      </c>
      <c r="J37" s="0" t="n">
        <v>0</v>
      </c>
      <c r="K37" s="0" t="n">
        <f aca="false">SUM(B37:F37)</f>
        <v>100.02</v>
      </c>
      <c r="L37" s="0" t="n">
        <v>0.351</v>
      </c>
      <c r="M37" s="0" t="n">
        <v>-3.91</v>
      </c>
      <c r="N37" s="0" t="n">
        <v>1673</v>
      </c>
      <c r="O37" s="2" t="n">
        <v>0.0001</v>
      </c>
    </row>
    <row r="38" customFormat="false" ht="16" hidden="false" customHeight="false" outlineLevel="0" collapsed="false">
      <c r="A38" s="0" t="n">
        <v>12.5</v>
      </c>
      <c r="B38" s="3" t="n">
        <f aca="false">$B$19/$B$24*($B$24-D38)</f>
        <v>46.4533913217357</v>
      </c>
      <c r="C38" s="3" t="n">
        <f aca="false">$B$20/$B$24*($B$24-D38)</f>
        <v>13.9166886622675</v>
      </c>
      <c r="D38" s="4" t="n">
        <v>7.96</v>
      </c>
      <c r="E38" s="3" t="n">
        <f aca="false">$B$22/$B$24*($B$24-D38)</f>
        <v>9.62755048990202</v>
      </c>
      <c r="F38" s="3" t="n">
        <f aca="false">$B$23/$B$24*($B$24-D38)</f>
        <v>22.0623695260948</v>
      </c>
      <c r="G38" s="0" t="n">
        <v>0</v>
      </c>
      <c r="H38" s="0" t="n">
        <v>0</v>
      </c>
      <c r="I38" s="0" t="n">
        <v>0</v>
      </c>
      <c r="J38" s="0" t="n">
        <v>0</v>
      </c>
      <c r="K38" s="0" t="n">
        <f aca="false">SUM(B38:F38)</f>
        <v>100.02</v>
      </c>
      <c r="L38" s="0" t="n">
        <v>0.348</v>
      </c>
      <c r="M38" s="0" t="n">
        <v>-3.91</v>
      </c>
      <c r="N38" s="0" t="n">
        <v>1673</v>
      </c>
      <c r="O38" s="2" t="n">
        <v>0.0001</v>
      </c>
    </row>
    <row r="39" customFormat="false" ht="16" hidden="false" customHeight="false" outlineLevel="0" collapsed="false">
      <c r="A39" s="0" t="n">
        <v>25</v>
      </c>
      <c r="B39" s="3" t="n">
        <f aca="false">$B$19/$B$24*($B$24-D39)</f>
        <v>42.2147590481904</v>
      </c>
      <c r="C39" s="3" t="n">
        <f aca="false">$B$20/$B$24*($B$24-D39)</f>
        <v>12.6468626274745</v>
      </c>
      <c r="D39" s="4" t="n">
        <v>16.36</v>
      </c>
      <c r="E39" s="3" t="n">
        <f aca="false">$B$22/$B$24*($B$24-D39)</f>
        <v>8.74908618276345</v>
      </c>
      <c r="F39" s="3" t="n">
        <f aca="false">$B$23/$B$24*($B$24-D39)</f>
        <v>20.0492921415717</v>
      </c>
      <c r="G39" s="0" t="n">
        <v>0</v>
      </c>
      <c r="H39" s="0" t="n">
        <v>0</v>
      </c>
      <c r="I39" s="0" t="n">
        <v>0</v>
      </c>
      <c r="J39" s="0" t="n">
        <v>0</v>
      </c>
      <c r="K39" s="0" t="n">
        <f aca="false">SUM(B39:F39)</f>
        <v>100.02</v>
      </c>
      <c r="L39" s="0" t="n">
        <v>0.376</v>
      </c>
      <c r="M39" s="0" t="n">
        <v>-3.91</v>
      </c>
      <c r="N39" s="0" t="n">
        <v>1673</v>
      </c>
      <c r="O39" s="2" t="n">
        <v>0.0001</v>
      </c>
    </row>
    <row r="40" customFormat="false" ht="16" hidden="false" customHeight="false" outlineLevel="0" collapsed="false">
      <c r="A40" s="0" t="n">
        <v>6.25</v>
      </c>
      <c r="B40" s="3" t="n">
        <f aca="false">$B$19/$B$24*($B$24-D40)</f>
        <v>48.6938112377525</v>
      </c>
      <c r="C40" s="3" t="n">
        <f aca="false">$B$20/$B$24*($B$24-D40)</f>
        <v>14.5878824235153</v>
      </c>
      <c r="D40" s="4" t="n">
        <v>3.52</v>
      </c>
      <c r="E40" s="3" t="n">
        <f aca="false">$B$22/$B$24*($B$24-D40)</f>
        <v>10.0918816236753</v>
      </c>
      <c r="F40" s="3" t="n">
        <f aca="false">$B$23/$B$24*($B$24-D40)</f>
        <v>23.126424715057</v>
      </c>
      <c r="G40" s="0" t="n">
        <v>0</v>
      </c>
      <c r="H40" s="0" t="n">
        <v>0</v>
      </c>
      <c r="I40" s="0" t="n">
        <v>0</v>
      </c>
      <c r="J40" s="0" t="n">
        <v>0</v>
      </c>
      <c r="K40" s="0" t="n">
        <f aca="false">SUM(B40:F40)</f>
        <v>100.02</v>
      </c>
      <c r="L40" s="0" t="n">
        <v>0.102</v>
      </c>
      <c r="M40" s="0" t="n">
        <v>-6.91</v>
      </c>
      <c r="N40" s="0" t="n">
        <v>1673</v>
      </c>
      <c r="O40" s="2" t="n">
        <v>0.0001</v>
      </c>
    </row>
    <row r="41" customFormat="false" ht="16" hidden="false" customHeight="false" outlineLevel="0" collapsed="false">
      <c r="A41" s="0" t="n">
        <v>6.25</v>
      </c>
      <c r="B41" s="3" t="n">
        <f aca="false">$B$19/$B$24*($B$24-D41)</f>
        <v>47.5281873625275</v>
      </c>
      <c r="C41" s="3" t="n">
        <f aca="false">$B$20/$B$24*($B$24-D41)</f>
        <v>14.2386802639472</v>
      </c>
      <c r="D41" s="4" t="n">
        <v>5.83</v>
      </c>
      <c r="E41" s="3" t="n">
        <f aca="false">$B$22/$B$24*($B$24-D41)</f>
        <v>9.85030393921216</v>
      </c>
      <c r="F41" s="3" t="n">
        <f aca="false">$B$23/$B$24*($B$24-D41)</f>
        <v>22.5728284343131</v>
      </c>
      <c r="G41" s="0" t="n">
        <v>0</v>
      </c>
      <c r="H41" s="0" t="n">
        <v>0</v>
      </c>
      <c r="I41" s="0" t="n">
        <v>0</v>
      </c>
      <c r="J41" s="0" t="n">
        <v>0</v>
      </c>
      <c r="K41" s="0" t="n">
        <f aca="false">SUM(B41:F41)</f>
        <v>100.02</v>
      </c>
      <c r="L41" s="0" t="n">
        <v>0.091</v>
      </c>
      <c r="M41" s="0" t="n">
        <v>-6.91</v>
      </c>
      <c r="N41" s="0" t="n">
        <v>1673</v>
      </c>
      <c r="O41" s="2" t="n">
        <v>0.0001</v>
      </c>
    </row>
    <row r="42" customFormat="false" ht="16" hidden="false" customHeight="false" outlineLevel="0" collapsed="false">
      <c r="A42" s="0" t="n">
        <v>12.5</v>
      </c>
      <c r="B42" s="3" t="n">
        <f aca="false">$B$19/$B$24*($B$24-D42)</f>
        <v>46.4533913217357</v>
      </c>
      <c r="C42" s="3" t="n">
        <f aca="false">$B$20/$B$24*($B$24-D42)</f>
        <v>13.9166886622675</v>
      </c>
      <c r="D42" s="4" t="n">
        <v>7.96</v>
      </c>
      <c r="E42" s="3" t="n">
        <f aca="false">$B$22/$B$24*($B$24-D42)</f>
        <v>9.62755048990202</v>
      </c>
      <c r="F42" s="3" t="n">
        <f aca="false">$B$23/$B$24*($B$24-D42)</f>
        <v>22.0623695260948</v>
      </c>
      <c r="G42" s="0" t="n">
        <v>0</v>
      </c>
      <c r="H42" s="0" t="n">
        <v>0</v>
      </c>
      <c r="I42" s="0" t="n">
        <v>0</v>
      </c>
      <c r="J42" s="0" t="n">
        <v>0</v>
      </c>
      <c r="K42" s="0" t="n">
        <f aca="false">SUM(B42:F42)</f>
        <v>100.02</v>
      </c>
      <c r="L42" s="0" t="n">
        <v>0.087</v>
      </c>
      <c r="M42" s="0" t="n">
        <v>-6.91</v>
      </c>
      <c r="N42" s="0" t="n">
        <v>1673</v>
      </c>
      <c r="O42" s="2" t="n">
        <v>0.0001</v>
      </c>
    </row>
    <row r="43" customFormat="false" ht="16" hidden="false" customHeight="false" outlineLevel="0" collapsed="false">
      <c r="A43" s="0" t="n">
        <v>12.5</v>
      </c>
      <c r="B43" s="0" t="n">
        <v>57.55</v>
      </c>
      <c r="C43" s="0" t="n">
        <v>15.16</v>
      </c>
      <c r="D43" s="1" t="n">
        <v>8.81</v>
      </c>
      <c r="E43" s="0" t="n">
        <v>2.25</v>
      </c>
      <c r="F43" s="0" t="n">
        <v>7.54</v>
      </c>
      <c r="G43" s="0" t="n">
        <v>1.01</v>
      </c>
      <c r="H43" s="0" t="n">
        <v>4.65</v>
      </c>
      <c r="I43" s="0" t="n">
        <v>2.65</v>
      </c>
      <c r="J43" s="0" t="n">
        <v>0</v>
      </c>
      <c r="K43" s="0" t="n">
        <f aca="false">SUM(B43:J43)</f>
        <v>99.62</v>
      </c>
      <c r="M43" s="0" t="s">
        <v>22</v>
      </c>
      <c r="N43" s="0" t="s">
        <v>23</v>
      </c>
      <c r="O43" s="0" t="s">
        <v>24</v>
      </c>
      <c r="P43" s="0" t="s">
        <v>25</v>
      </c>
    </row>
    <row r="44" customFormat="false" ht="16" hidden="false" customHeight="false" outlineLevel="0" collapsed="false">
      <c r="A44" s="0" t="n">
        <v>12.5</v>
      </c>
      <c r="B44" s="0" t="n">
        <v>57.3</v>
      </c>
      <c r="C44" s="0" t="n">
        <v>14.8</v>
      </c>
      <c r="D44" s="1" t="n">
        <v>9.4</v>
      </c>
      <c r="E44" s="0" t="n">
        <v>2.1</v>
      </c>
      <c r="F44" s="0" t="n">
        <v>7.4</v>
      </c>
      <c r="G44" s="0" t="n">
        <v>1.1</v>
      </c>
      <c r="H44" s="0" t="n">
        <v>4.4</v>
      </c>
      <c r="I44" s="0" t="n">
        <v>3</v>
      </c>
      <c r="J44" s="0" t="n">
        <v>0.5</v>
      </c>
      <c r="K44" s="0" t="n">
        <f aca="false">SUM(B44:J44)</f>
        <v>100</v>
      </c>
      <c r="M44" s="0" t="s">
        <v>22</v>
      </c>
      <c r="N44" s="0" t="n">
        <v>1673</v>
      </c>
      <c r="O44" s="0" t="s">
        <v>26</v>
      </c>
      <c r="P44" s="0" t="s">
        <v>27</v>
      </c>
    </row>
    <row r="45" customFormat="false" ht="16" hidden="false" customHeight="false" outlineLevel="0" collapsed="false">
      <c r="A45" s="0" t="n">
        <v>12.5</v>
      </c>
      <c r="B45" s="5" t="n">
        <v>59.06</v>
      </c>
      <c r="C45" s="5" t="n">
        <v>15.27</v>
      </c>
      <c r="D45" s="5" t="n">
        <v>8.68</v>
      </c>
      <c r="E45" s="5" t="n">
        <v>2.21</v>
      </c>
      <c r="F45" s="5" t="n">
        <v>7.23</v>
      </c>
      <c r="G45" s="5" t="n">
        <v>0.79</v>
      </c>
      <c r="H45" s="5" t="n">
        <v>3.99</v>
      </c>
      <c r="I45" s="5" t="n">
        <v>2.78</v>
      </c>
      <c r="J45" s="0" t="n">
        <v>0</v>
      </c>
      <c r="K45" s="0" t="n">
        <f aca="false">SUM(B45:J45)</f>
        <v>100.01</v>
      </c>
      <c r="L45" s="6" t="n">
        <v>0.58</v>
      </c>
      <c r="M45" s="0" t="s">
        <v>22</v>
      </c>
      <c r="N45" s="0" t="n">
        <v>1673</v>
      </c>
      <c r="O45" s="5" t="n">
        <v>4</v>
      </c>
      <c r="P45" s="0" t="s">
        <v>28</v>
      </c>
    </row>
    <row r="46" customFormat="false" ht="16" hidden="false" customHeight="false" outlineLevel="0" collapsed="false">
      <c r="A46" s="0" t="n">
        <v>12.5</v>
      </c>
      <c r="B46" s="5" t="n">
        <v>56.68</v>
      </c>
      <c r="C46" s="5" t="n">
        <v>14.46</v>
      </c>
      <c r="D46" s="5" t="n">
        <v>8.37</v>
      </c>
      <c r="E46" s="5" t="n">
        <v>2.04</v>
      </c>
      <c r="F46" s="5" t="n">
        <v>7.08</v>
      </c>
      <c r="G46" s="5" t="n">
        <v>0.78</v>
      </c>
      <c r="H46" s="5" t="n">
        <v>4.61</v>
      </c>
      <c r="I46" s="5" t="n">
        <v>2.39</v>
      </c>
      <c r="J46" s="0" t="n">
        <v>0</v>
      </c>
      <c r="K46" s="0" t="n">
        <f aca="false">SUM(B46:J46)</f>
        <v>96.41</v>
      </c>
      <c r="L46" s="6" t="n">
        <v>0.49</v>
      </c>
      <c r="M46" s="0" t="s">
        <v>22</v>
      </c>
      <c r="N46" s="0" t="n">
        <v>2023</v>
      </c>
      <c r="O46" s="5" t="n">
        <v>6</v>
      </c>
    </row>
    <row r="47" customFormat="false" ht="16" hidden="false" customHeight="false" outlineLevel="0" collapsed="false">
      <c r="A47" s="0" t="n">
        <v>12.5</v>
      </c>
      <c r="B47" s="5" t="n">
        <v>56.19</v>
      </c>
      <c r="C47" s="5" t="n">
        <v>14.57</v>
      </c>
      <c r="D47" s="5" t="n">
        <v>8.23</v>
      </c>
      <c r="E47" s="5" t="n">
        <v>2.05</v>
      </c>
      <c r="F47" s="5" t="n">
        <v>7.12</v>
      </c>
      <c r="G47" s="5" t="n">
        <v>0.77</v>
      </c>
      <c r="H47" s="5" t="n">
        <v>4.57</v>
      </c>
      <c r="I47" s="5" t="n">
        <v>2.37</v>
      </c>
      <c r="J47" s="0" t="n">
        <v>0</v>
      </c>
      <c r="K47" s="0" t="n">
        <f aca="false">SUM(B47:J47)</f>
        <v>95.87</v>
      </c>
      <c r="L47" s="6" t="n">
        <v>0.5</v>
      </c>
      <c r="M47" s="0" t="s">
        <v>22</v>
      </c>
      <c r="N47" s="0" t="n">
        <v>2023</v>
      </c>
      <c r="O47" s="5" t="n">
        <v>6</v>
      </c>
    </row>
    <row r="48" customFormat="false" ht="16" hidden="false" customHeight="false" outlineLevel="0" collapsed="false">
      <c r="A48" s="0" t="n">
        <v>12.5</v>
      </c>
      <c r="B48" s="5" t="n">
        <v>56.23</v>
      </c>
      <c r="C48" s="5" t="n">
        <v>15.14</v>
      </c>
      <c r="D48" s="5" t="n">
        <v>7.02</v>
      </c>
      <c r="E48" s="5" t="n">
        <v>2.11</v>
      </c>
      <c r="F48" s="5" t="n">
        <v>7.04</v>
      </c>
      <c r="G48" s="5" t="n">
        <v>0.53</v>
      </c>
      <c r="H48" s="5" t="n">
        <v>4.78</v>
      </c>
      <c r="I48" s="5" t="n">
        <v>2.4</v>
      </c>
      <c r="J48" s="0" t="n">
        <v>0</v>
      </c>
      <c r="K48" s="0" t="n">
        <f aca="false">SUM(B48:J48)</f>
        <v>95.25</v>
      </c>
      <c r="L48" s="6" t="n">
        <v>0.63</v>
      </c>
      <c r="M48" s="0" t="s">
        <v>22</v>
      </c>
      <c r="N48" s="0" t="n">
        <v>2373</v>
      </c>
      <c r="O48" s="5" t="n">
        <v>15</v>
      </c>
    </row>
    <row r="49" customFormat="false" ht="16" hidden="false" customHeight="false" outlineLevel="0" collapsed="false">
      <c r="A49" s="0" t="n">
        <v>12.5</v>
      </c>
      <c r="B49" s="5" t="n">
        <v>55.7</v>
      </c>
      <c r="C49" s="5" t="n">
        <v>16.19</v>
      </c>
      <c r="D49" s="5" t="n">
        <v>6.5</v>
      </c>
      <c r="E49" s="5" t="n">
        <v>2.44</v>
      </c>
      <c r="F49" s="5" t="n">
        <v>7.56</v>
      </c>
      <c r="G49" s="5" t="n">
        <v>0.48</v>
      </c>
      <c r="H49" s="5" t="n">
        <v>5.66</v>
      </c>
      <c r="I49" s="5" t="n">
        <v>1.87</v>
      </c>
      <c r="J49" s="0" t="n">
        <v>0</v>
      </c>
      <c r="K49" s="0" t="n">
        <f aca="false">SUM(B49:J49)</f>
        <v>96.4</v>
      </c>
      <c r="L49" s="6" t="n">
        <v>0.67</v>
      </c>
      <c r="M49" s="0" t="s">
        <v>22</v>
      </c>
      <c r="N49" s="0" t="n">
        <v>2473</v>
      </c>
      <c r="O49" s="5" t="n">
        <v>17</v>
      </c>
    </row>
    <row r="50" customFormat="false" ht="16" hidden="false" customHeight="false" outlineLevel="0" collapsed="false">
      <c r="A50" s="0" t="n">
        <v>12.5</v>
      </c>
      <c r="B50" s="5" t="n">
        <v>55.16</v>
      </c>
      <c r="C50" s="5" t="n">
        <v>15.59</v>
      </c>
      <c r="D50" s="5" t="n">
        <v>7.53</v>
      </c>
      <c r="E50" s="5" t="n">
        <v>2.41</v>
      </c>
      <c r="F50" s="5" t="n">
        <v>7.58</v>
      </c>
      <c r="G50" s="5" t="n">
        <v>0.73</v>
      </c>
      <c r="H50" s="5" t="n">
        <v>5.2</v>
      </c>
      <c r="I50" s="5" t="n">
        <v>2.75</v>
      </c>
      <c r="J50" s="0" t="n">
        <v>0</v>
      </c>
      <c r="K50" s="0" t="n">
        <f aca="false">SUM(B50:J50)</f>
        <v>96.95</v>
      </c>
      <c r="L50" s="6" t="n">
        <v>0.73</v>
      </c>
      <c r="M50" s="0" t="s">
        <v>22</v>
      </c>
      <c r="N50" s="0" t="n">
        <v>2473</v>
      </c>
      <c r="O50" s="5" t="n">
        <v>18</v>
      </c>
    </row>
    <row r="51" customFormat="false" ht="16" hidden="false" customHeight="false" outlineLevel="0" collapsed="false">
      <c r="A51" s="0" t="n">
        <v>12.5</v>
      </c>
      <c r="B51" s="5" t="n">
        <v>55.13</v>
      </c>
      <c r="C51" s="5" t="n">
        <v>16.75</v>
      </c>
      <c r="D51" s="5" t="n">
        <v>6.13</v>
      </c>
      <c r="E51" s="5" t="n">
        <v>2.05</v>
      </c>
      <c r="F51" s="5" t="n">
        <v>7.07</v>
      </c>
      <c r="G51" s="5" t="n">
        <v>0.57</v>
      </c>
      <c r="H51" s="5" t="n">
        <v>4.32</v>
      </c>
      <c r="I51" s="5" t="n">
        <v>2.36</v>
      </c>
      <c r="J51" s="0" t="n">
        <v>0</v>
      </c>
      <c r="K51" s="0" t="n">
        <f aca="false">SUM(B51:J51)</f>
        <v>94.38</v>
      </c>
      <c r="L51" s="6" t="n">
        <v>0.8</v>
      </c>
      <c r="M51" s="0" t="s">
        <v>22</v>
      </c>
      <c r="N51" s="0" t="n">
        <v>2473</v>
      </c>
      <c r="O51" s="5" t="n">
        <v>20</v>
      </c>
    </row>
    <row r="52" customFormat="false" ht="16" hidden="false" customHeight="false" outlineLevel="0" collapsed="false">
      <c r="A52" s="0" t="n">
        <v>12.5</v>
      </c>
      <c r="B52" s="5" t="n">
        <v>57.76</v>
      </c>
      <c r="C52" s="5" t="n">
        <v>15.31</v>
      </c>
      <c r="D52" s="5" t="n">
        <v>6.53</v>
      </c>
      <c r="E52" s="5" t="n">
        <v>1.77</v>
      </c>
      <c r="F52" s="5" t="n">
        <v>6.39</v>
      </c>
      <c r="G52" s="5" t="n">
        <v>1.03</v>
      </c>
      <c r="H52" s="5" t="n">
        <v>4.79</v>
      </c>
      <c r="I52" s="5" t="n">
        <v>2.47</v>
      </c>
      <c r="J52" s="0" t="n">
        <v>0</v>
      </c>
      <c r="K52" s="0" t="n">
        <f aca="false">SUM(B52:J52)</f>
        <v>96.05</v>
      </c>
      <c r="L52" s="6" t="n">
        <v>0.95</v>
      </c>
      <c r="M52" s="0" t="s">
        <v>22</v>
      </c>
      <c r="N52" s="0" t="n">
        <v>2573</v>
      </c>
      <c r="O52" s="5" t="n">
        <v>23</v>
      </c>
    </row>
    <row r="53" customFormat="false" ht="16" hidden="false" customHeight="false" outlineLevel="0" collapsed="false">
      <c r="A53" s="0" t="n">
        <v>12.5</v>
      </c>
      <c r="B53" s="5" t="n">
        <v>56.4</v>
      </c>
      <c r="C53" s="5" t="n">
        <v>13.31</v>
      </c>
      <c r="D53" s="5" t="n">
        <v>8.66</v>
      </c>
      <c r="E53" s="5" t="n">
        <v>2.77</v>
      </c>
      <c r="F53" s="5" t="n">
        <v>7.49</v>
      </c>
      <c r="G53" s="5" t="n">
        <v>0.63</v>
      </c>
      <c r="H53" s="5" t="n">
        <v>4.42</v>
      </c>
      <c r="I53" s="5" t="n">
        <v>3.53</v>
      </c>
      <c r="J53" s="0" t="n">
        <v>0</v>
      </c>
      <c r="K53" s="0" t="n">
        <f aca="false">SUM(B53:J53)</f>
        <v>97.21</v>
      </c>
      <c r="L53" s="6" t="n">
        <v>0.96</v>
      </c>
      <c r="M53" s="0" t="s">
        <v>22</v>
      </c>
      <c r="N53" s="0" t="n">
        <v>2573</v>
      </c>
      <c r="O53" s="5" t="n">
        <v>23</v>
      </c>
    </row>
    <row r="54" customFormat="false" ht="16" hidden="false" customHeight="false" outlineLevel="0" collapsed="false">
      <c r="A54" s="0" t="n">
        <v>12.5</v>
      </c>
      <c r="B54" s="5" t="n">
        <v>56.9</v>
      </c>
      <c r="C54" s="5" t="n">
        <v>14.77</v>
      </c>
      <c r="D54" s="5" t="n">
        <v>8.57</v>
      </c>
      <c r="E54" s="5" t="n">
        <v>2.24</v>
      </c>
      <c r="F54" s="5" t="n">
        <v>7.57</v>
      </c>
      <c r="G54" s="5" t="n">
        <v>0.57</v>
      </c>
      <c r="H54" s="5" t="n">
        <v>4.87</v>
      </c>
      <c r="I54" s="5" t="n">
        <v>3.23</v>
      </c>
      <c r="J54" s="5" t="n">
        <v>0</v>
      </c>
      <c r="K54" s="0" t="n">
        <f aca="false">SUM(B54:J54)</f>
        <v>98.72</v>
      </c>
      <c r="L54" s="6" t="n">
        <v>0.5</v>
      </c>
      <c r="M54" s="0" t="s">
        <v>22</v>
      </c>
      <c r="N54" s="0" t="n">
        <f aca="false">1900+273</f>
        <v>2173</v>
      </c>
      <c r="O54" s="5"/>
      <c r="P54" s="0" t="s">
        <v>29</v>
      </c>
    </row>
    <row r="55" customFormat="false" ht="16" hidden="false" customHeight="false" outlineLevel="0" collapsed="false">
      <c r="A55" s="0" t="n">
        <v>12.5</v>
      </c>
      <c r="B55" s="5" t="n">
        <v>47.48</v>
      </c>
      <c r="C55" s="5" t="n">
        <v>13.89</v>
      </c>
      <c r="D55" s="5" t="n">
        <v>9.84</v>
      </c>
      <c r="E55" s="5" t="n">
        <v>7.83</v>
      </c>
      <c r="F55" s="5" t="n">
        <v>10.96</v>
      </c>
      <c r="G55" s="5" t="n">
        <v>0</v>
      </c>
      <c r="H55" s="5" t="n">
        <v>2.91</v>
      </c>
      <c r="I55" s="5" t="n">
        <v>1.34</v>
      </c>
      <c r="J55" s="5" t="n">
        <v>0</v>
      </c>
      <c r="K55" s="0" t="n">
        <f aca="false">SUM(B55:J55)</f>
        <v>94.25</v>
      </c>
      <c r="L55" s="6" t="n">
        <v>0.58</v>
      </c>
      <c r="M55" s="0" t="s">
        <v>22</v>
      </c>
      <c r="N55" s="0" t="n">
        <f aca="false">1600+273</f>
        <v>1873</v>
      </c>
      <c r="O55" s="5"/>
      <c r="P55" s="0" t="s">
        <v>30</v>
      </c>
    </row>
    <row r="56" customFormat="false" ht="16" hidden="false" customHeight="false" outlineLevel="0" collapsed="false">
      <c r="A56" s="0" t="s">
        <v>31</v>
      </c>
      <c r="B56" s="7" t="n">
        <v>45</v>
      </c>
      <c r="C56" s="7" t="n">
        <v>4.45</v>
      </c>
      <c r="D56" s="8" t="n">
        <v>8.05</v>
      </c>
      <c r="E56" s="7" t="n">
        <v>37.8</v>
      </c>
      <c r="F56" s="7" t="n">
        <v>3.55</v>
      </c>
      <c r="G56" s="7" t="n">
        <v>0.029</v>
      </c>
      <c r="H56" s="7" t="n">
        <v>0.36</v>
      </c>
      <c r="I56" s="7" t="n">
        <v>0.2</v>
      </c>
      <c r="J56" s="7" t="n">
        <v>0.021</v>
      </c>
      <c r="K56" s="9" t="n">
        <f aca="false">SUM(B56:J56)</f>
        <v>99.46</v>
      </c>
      <c r="L56" s="10" t="s">
        <v>32</v>
      </c>
      <c r="S56" s="0" t="n">
        <f aca="false">K56/B83</f>
        <v>132.613333333333</v>
      </c>
    </row>
    <row r="57" customFormat="false" ht="16" hidden="false" customHeight="false" outlineLevel="0" collapsed="false">
      <c r="A57" s="0" t="s">
        <v>33</v>
      </c>
      <c r="B57" s="9" t="n">
        <v>45.1</v>
      </c>
      <c r="C57" s="9" t="n">
        <v>5.3</v>
      </c>
      <c r="D57" s="9" t="n">
        <v>9.375</v>
      </c>
      <c r="E57" s="9" t="n">
        <v>35.6</v>
      </c>
      <c r="F57" s="9" t="n">
        <v>3.82</v>
      </c>
      <c r="G57" s="9" t="n">
        <v>0.01</v>
      </c>
      <c r="H57" s="9" t="n">
        <v>0.17</v>
      </c>
      <c r="I57" s="9" t="n">
        <v>0.23</v>
      </c>
      <c r="J57" s="9" t="n">
        <v>0.01</v>
      </c>
      <c r="K57" s="9" t="n">
        <f aca="false">SUM(B57:J57)</f>
        <v>99.615</v>
      </c>
      <c r="L57" s="10" t="s">
        <v>34</v>
      </c>
    </row>
    <row r="58" customFormat="false" ht="16" hidden="false" customHeight="false" outlineLevel="0" collapsed="false">
      <c r="A58" s="0" t="s">
        <v>35</v>
      </c>
      <c r="B58" s="7" t="n">
        <v>43.68</v>
      </c>
      <c r="C58" s="7" t="n">
        <v>3.13</v>
      </c>
      <c r="D58" s="7" t="n">
        <v>18.71</v>
      </c>
      <c r="E58" s="7" t="n">
        <v>31.5</v>
      </c>
      <c r="F58" s="7" t="n">
        <v>2.49</v>
      </c>
      <c r="G58" s="7" t="n">
        <v>0</v>
      </c>
      <c r="H58" s="7" t="n">
        <v>0.5</v>
      </c>
      <c r="I58" s="7" t="n">
        <v>0</v>
      </c>
      <c r="J58" s="7" t="n">
        <v>0</v>
      </c>
      <c r="K58" s="9" t="n">
        <f aca="false">SUM(B58:J58)</f>
        <v>100.01</v>
      </c>
      <c r="L58" s="11" t="s">
        <v>36</v>
      </c>
    </row>
    <row r="59" customFormat="false" ht="16" hidden="false" customHeight="false" outlineLevel="0" collapsed="false">
      <c r="A59" s="0" t="s">
        <v>11</v>
      </c>
      <c r="B59" s="0" t="s">
        <v>0</v>
      </c>
      <c r="C59" s="0" t="s">
        <v>37</v>
      </c>
      <c r="D59" s="0" t="s">
        <v>2</v>
      </c>
      <c r="E59" s="0" t="s">
        <v>3</v>
      </c>
      <c r="F59" s="0" t="s">
        <v>4</v>
      </c>
      <c r="G59" s="0" t="s">
        <v>38</v>
      </c>
      <c r="H59" s="0" t="s">
        <v>39</v>
      </c>
      <c r="I59" s="0" t="s">
        <v>15</v>
      </c>
      <c r="J59" s="0" t="s">
        <v>40</v>
      </c>
      <c r="K59" s="0" t="s">
        <v>17</v>
      </c>
      <c r="L59" s="0" t="s">
        <v>18</v>
      </c>
      <c r="M59" s="0" t="s">
        <v>8</v>
      </c>
      <c r="N59" s="0" t="s">
        <v>19</v>
      </c>
      <c r="O59" s="0" t="s">
        <v>20</v>
      </c>
      <c r="P59" s="0" t="s">
        <v>21</v>
      </c>
      <c r="Q59" s="0" t="s">
        <v>41</v>
      </c>
    </row>
    <row r="60" customFormat="false" ht="16" hidden="false" customHeight="false" outlineLevel="0" collapsed="false">
      <c r="A60" s="0" t="n">
        <f aca="false">A33</f>
        <v>6.25</v>
      </c>
      <c r="B60" s="0" t="n">
        <f aca="false">B33/$B$31</f>
        <v>0.810302022928748</v>
      </c>
      <c r="C60" s="0" t="n">
        <f aca="false">C33/$C$31</f>
        <v>0.285592293306045</v>
      </c>
      <c r="D60" s="0" t="n">
        <f aca="false">D33/$D$31</f>
        <v>0.0509722222222222</v>
      </c>
      <c r="E60" s="0" t="n">
        <f aca="false">E33/$E$31</f>
        <v>0.251904869026195</v>
      </c>
      <c r="F60" s="0" t="n">
        <f aca="false">F33/$F$31</f>
        <v>0.412329944725341</v>
      </c>
      <c r="G60" s="0" t="n">
        <f aca="false">G33/$G$31</f>
        <v>0</v>
      </c>
      <c r="H60" s="0" t="n">
        <f aca="false">H33/$H$31</f>
        <v>0</v>
      </c>
      <c r="I60" s="0" t="n">
        <f aca="false">I33/$I$31</f>
        <v>0</v>
      </c>
      <c r="J60" s="0" t="n">
        <f aca="false">J33/$J$31</f>
        <v>0</v>
      </c>
      <c r="K60" s="0" t="n">
        <f aca="false">K33</f>
        <v>100.02</v>
      </c>
      <c r="L60" s="0" t="n">
        <f aca="false">L33</f>
        <v>0.832</v>
      </c>
      <c r="M60" s="0" t="n">
        <f aca="false">M33</f>
        <v>-0.01</v>
      </c>
      <c r="N60" s="0" t="n">
        <f aca="false">N33</f>
        <v>1673</v>
      </c>
      <c r="O60" s="0" t="n">
        <f aca="false">O33</f>
        <v>0.0001</v>
      </c>
      <c r="P60" s="0" t="str">
        <f aca="false">P33</f>
        <v>J04</v>
      </c>
      <c r="Q60" s="0" t="n">
        <f aca="false">SUM(B60:J60)</f>
        <v>1.81110135220855</v>
      </c>
    </row>
    <row r="61" customFormat="false" ht="16" hidden="false" customHeight="false" outlineLevel="0" collapsed="false">
      <c r="A61" s="0" t="n">
        <f aca="false">A34</f>
        <v>6.25</v>
      </c>
      <c r="B61" s="0" t="n">
        <f aca="false">B34/$B$31</f>
        <v>0.787006365393588</v>
      </c>
      <c r="C61" s="0" t="n">
        <f aca="false">C34/$C$31</f>
        <v>0.277381700130562</v>
      </c>
      <c r="D61" s="0" t="n">
        <f aca="false">D34/$D$31</f>
        <v>0.0894444444444444</v>
      </c>
      <c r="E61" s="0" t="n">
        <f aca="false">E34/$E$31</f>
        <v>0.244662767446511</v>
      </c>
      <c r="F61" s="0" t="n">
        <f aca="false">F34/$F$31</f>
        <v>0.400475726283315</v>
      </c>
      <c r="G61" s="0" t="n">
        <f aca="false">G34/$G$31</f>
        <v>0</v>
      </c>
      <c r="H61" s="0" t="n">
        <f aca="false">H34/$H$31</f>
        <v>0</v>
      </c>
      <c r="I61" s="0" t="n">
        <f aca="false">I34/$I$31</f>
        <v>0</v>
      </c>
      <c r="J61" s="0" t="n">
        <f aca="false">J34/$J$31</f>
        <v>0</v>
      </c>
      <c r="K61" s="0" t="n">
        <f aca="false">K34</f>
        <v>100.02</v>
      </c>
      <c r="L61" s="0" t="n">
        <f aca="false">L34</f>
        <v>0.842</v>
      </c>
      <c r="M61" s="0" t="n">
        <f aca="false">M34</f>
        <v>-0.01</v>
      </c>
      <c r="N61" s="0" t="n">
        <f aca="false">N34</f>
        <v>1673</v>
      </c>
      <c r="O61" s="0" t="n">
        <f aca="false">O34</f>
        <v>0.0001</v>
      </c>
      <c r="P61" s="0" t="n">
        <f aca="false">P34</f>
        <v>0</v>
      </c>
      <c r="Q61" s="0" t="n">
        <f aca="false">SUM(B61:J61)</f>
        <v>1.79897100369842</v>
      </c>
    </row>
    <row r="62" customFormat="false" ht="16" hidden="false" customHeight="false" outlineLevel="0" collapsed="false">
      <c r="A62" s="0" t="n">
        <f aca="false">A35</f>
        <v>12.5</v>
      </c>
      <c r="B62" s="0" t="n">
        <f aca="false">B35/$B$31</f>
        <v>0.758664717056589</v>
      </c>
      <c r="C62" s="0" t="n">
        <f aca="false">C35/$C$31</f>
        <v>0.267392639119235</v>
      </c>
      <c r="D62" s="0" t="n">
        <f aca="false">D35/$D$31</f>
        <v>0.13625</v>
      </c>
      <c r="E62" s="0" t="n">
        <f aca="false">E35/$E$31</f>
        <v>0.235851979604079</v>
      </c>
      <c r="F62" s="0" t="n">
        <f aca="false">F35/$F$31</f>
        <v>0.386053807095724</v>
      </c>
      <c r="G62" s="0" t="n">
        <f aca="false">G35/$G$31</f>
        <v>0</v>
      </c>
      <c r="H62" s="0" t="n">
        <f aca="false">H35/$H$31</f>
        <v>0</v>
      </c>
      <c r="I62" s="0" t="n">
        <f aca="false">I35/$I$31</f>
        <v>0</v>
      </c>
      <c r="J62" s="0" t="n">
        <f aca="false">J35/$J$31</f>
        <v>0</v>
      </c>
      <c r="K62" s="0" t="n">
        <f aca="false">K35</f>
        <v>100.02</v>
      </c>
      <c r="L62" s="0" t="n">
        <f aca="false">L35</f>
        <v>0.826</v>
      </c>
      <c r="M62" s="0" t="n">
        <f aca="false">M35</f>
        <v>-0.01</v>
      </c>
      <c r="N62" s="0" t="n">
        <f aca="false">N35</f>
        <v>1673</v>
      </c>
      <c r="O62" s="0" t="n">
        <f aca="false">O35</f>
        <v>0.0001</v>
      </c>
      <c r="P62" s="0" t="n">
        <f aca="false">P35</f>
        <v>0</v>
      </c>
      <c r="Q62" s="0" t="n">
        <f aca="false">SUM(B62:J62)</f>
        <v>1.78421314287563</v>
      </c>
    </row>
    <row r="63" customFormat="false" ht="16" hidden="false" customHeight="false" outlineLevel="0" collapsed="false">
      <c r="A63" s="0" t="n">
        <f aca="false">A36</f>
        <v>25</v>
      </c>
      <c r="B63" s="0" t="n">
        <f aca="false">B36/$B$31</f>
        <v>0.683479454109178</v>
      </c>
      <c r="C63" s="0" t="n">
        <f aca="false">C36/$C$31</f>
        <v>0.24089346836515</v>
      </c>
      <c r="D63" s="0" t="n">
        <f aca="false">D36/$D$31</f>
        <v>0.260416666666667</v>
      </c>
      <c r="E63" s="0" t="n">
        <f aca="false">E36/$E$31</f>
        <v>0.212478554289142</v>
      </c>
      <c r="F63" s="0" t="n">
        <f aca="false">F36/$F$31</f>
        <v>0.347795065986803</v>
      </c>
      <c r="G63" s="0" t="n">
        <f aca="false">G36/$G$31</f>
        <v>0</v>
      </c>
      <c r="H63" s="0" t="n">
        <f aca="false">H36/$H$31</f>
        <v>0</v>
      </c>
      <c r="I63" s="0" t="n">
        <f aca="false">I36/$I$31</f>
        <v>0</v>
      </c>
      <c r="J63" s="0" t="n">
        <f aca="false">J36/$J$31</f>
        <v>0</v>
      </c>
      <c r="K63" s="0" t="n">
        <f aca="false">K36</f>
        <v>100.02</v>
      </c>
      <c r="L63" s="0" t="n">
        <f aca="false">L36</f>
        <v>0.819</v>
      </c>
      <c r="M63" s="0" t="n">
        <f aca="false">M36</f>
        <v>-0.01</v>
      </c>
      <c r="N63" s="0" t="n">
        <f aca="false">N36</f>
        <v>1673</v>
      </c>
      <c r="O63" s="0" t="n">
        <f aca="false">O36</f>
        <v>0.0001</v>
      </c>
      <c r="P63" s="0" t="n">
        <f aca="false">P36</f>
        <v>0</v>
      </c>
      <c r="Q63" s="0" t="n">
        <f aca="false">SUM(B63:J63)</f>
        <v>1.74506320941694</v>
      </c>
    </row>
    <row r="64" customFormat="false" ht="16" hidden="false" customHeight="false" outlineLevel="0" collapsed="false">
      <c r="A64" s="0" t="n">
        <f aca="false">A37</f>
        <v>6.25</v>
      </c>
      <c r="B64" s="0" t="n">
        <f aca="false">B37/$B$31</f>
        <v>0.796089148836899</v>
      </c>
      <c r="C64" s="0" t="n">
        <f aca="false">C37/$C$31</f>
        <v>0.280582942235082</v>
      </c>
      <c r="D64" s="0" t="n">
        <f aca="false">D37/$D$31</f>
        <v>0.0744444444444444</v>
      </c>
      <c r="E64" s="0" t="n">
        <f aca="false">E37/$E$31</f>
        <v>0.247486402719456</v>
      </c>
      <c r="F64" s="0" t="n">
        <f aca="false">F37/$F$31</f>
        <v>0.405097587625332</v>
      </c>
      <c r="G64" s="0" t="n">
        <f aca="false">G37/$G$31</f>
        <v>0</v>
      </c>
      <c r="H64" s="0" t="n">
        <f aca="false">H37/$H$31</f>
        <v>0</v>
      </c>
      <c r="I64" s="0" t="n">
        <f aca="false">I37/$I$31</f>
        <v>0</v>
      </c>
      <c r="J64" s="0" t="n">
        <f aca="false">J37/$J$31</f>
        <v>0</v>
      </c>
      <c r="K64" s="0" t="n">
        <f aca="false">K37</f>
        <v>100.02</v>
      </c>
      <c r="L64" s="0" t="n">
        <f aca="false">L37</f>
        <v>0.351</v>
      </c>
      <c r="M64" s="0" t="n">
        <f aca="false">M37</f>
        <v>-3.91</v>
      </c>
      <c r="N64" s="0" t="n">
        <f aca="false">N37</f>
        <v>1673</v>
      </c>
      <c r="O64" s="0" t="n">
        <f aca="false">O37</f>
        <v>0.0001</v>
      </c>
      <c r="P64" s="0" t="n">
        <f aca="false">P37</f>
        <v>0</v>
      </c>
      <c r="Q64" s="0" t="n">
        <f aca="false">SUM(B64:J64)</f>
        <v>1.80370052586121</v>
      </c>
    </row>
    <row r="65" customFormat="false" ht="16" hidden="false" customHeight="false" outlineLevel="0" collapsed="false">
      <c r="A65" s="0" t="n">
        <f aca="false">A38</f>
        <v>12.5</v>
      </c>
      <c r="B65" s="0" t="n">
        <f aca="false">B38/$B$31</f>
        <v>0.774223188695594</v>
      </c>
      <c r="C65" s="0" t="n">
        <f aca="false">C38/$C$31</f>
        <v>0.272876248279756</v>
      </c>
      <c r="D65" s="0" t="n">
        <f aca="false">D38/$D$31</f>
        <v>0.110555555555556</v>
      </c>
      <c r="E65" s="0" t="n">
        <f aca="false">E38/$E$31</f>
        <v>0.240688762247551</v>
      </c>
      <c r="F65" s="0" t="n">
        <f aca="false">F38/$F$31</f>
        <v>0.39397088439455</v>
      </c>
      <c r="G65" s="0" t="n">
        <f aca="false">G38/$G$31</f>
        <v>0</v>
      </c>
      <c r="H65" s="0" t="n">
        <f aca="false">H38/$H$31</f>
        <v>0</v>
      </c>
      <c r="I65" s="0" t="n">
        <f aca="false">I38/$I$31</f>
        <v>0</v>
      </c>
      <c r="J65" s="0" t="n">
        <f aca="false">J38/$J$31</f>
        <v>0</v>
      </c>
      <c r="K65" s="0" t="n">
        <f aca="false">K38</f>
        <v>100.02</v>
      </c>
      <c r="L65" s="0" t="n">
        <f aca="false">L38</f>
        <v>0.348</v>
      </c>
      <c r="M65" s="0" t="n">
        <f aca="false">M38</f>
        <v>-3.91</v>
      </c>
      <c r="N65" s="0" t="n">
        <f aca="false">N38</f>
        <v>1673</v>
      </c>
      <c r="O65" s="0" t="n">
        <f aca="false">O38</f>
        <v>0.0001</v>
      </c>
      <c r="P65" s="0" t="n">
        <f aca="false">P38</f>
        <v>0</v>
      </c>
      <c r="Q65" s="0" t="n">
        <f aca="false">SUM(B65:J65)</f>
        <v>1.79231463917301</v>
      </c>
    </row>
    <row r="66" customFormat="false" ht="16" hidden="false" customHeight="false" outlineLevel="0" collapsed="false">
      <c r="A66" s="0" t="n">
        <f aca="false">A39</f>
        <v>25</v>
      </c>
      <c r="B66" s="0" t="n">
        <f aca="false">B39/$B$31</f>
        <v>0.703579317469839</v>
      </c>
      <c r="C66" s="0" t="n">
        <f aca="false">C39/$C$31</f>
        <v>0.247977698577931</v>
      </c>
      <c r="D66" s="0" t="n">
        <f aca="false">D39/$D$31</f>
        <v>0.227222222222222</v>
      </c>
      <c r="E66" s="0" t="n">
        <f aca="false">E39/$E$31</f>
        <v>0.218727154569086</v>
      </c>
      <c r="F66" s="0" t="n">
        <f aca="false">F39/$F$31</f>
        <v>0.358023073956637</v>
      </c>
      <c r="G66" s="0" t="n">
        <f aca="false">G39/$G$31</f>
        <v>0</v>
      </c>
      <c r="H66" s="0" t="n">
        <f aca="false">H39/$H$31</f>
        <v>0</v>
      </c>
      <c r="I66" s="0" t="n">
        <f aca="false">I39/$I$31</f>
        <v>0</v>
      </c>
      <c r="J66" s="0" t="n">
        <f aca="false">J39/$J$31</f>
        <v>0</v>
      </c>
      <c r="K66" s="0" t="n">
        <f aca="false">K39</f>
        <v>100.02</v>
      </c>
      <c r="L66" s="0" t="n">
        <f aca="false">L39</f>
        <v>0.376</v>
      </c>
      <c r="M66" s="0" t="n">
        <f aca="false">M39</f>
        <v>-3.91</v>
      </c>
      <c r="N66" s="0" t="n">
        <f aca="false">N39</f>
        <v>1673</v>
      </c>
      <c r="O66" s="0" t="n">
        <f aca="false">O39</f>
        <v>0.0001</v>
      </c>
      <c r="P66" s="0" t="n">
        <f aca="false">P39</f>
        <v>0</v>
      </c>
      <c r="Q66" s="0" t="n">
        <f aca="false">SUM(B66:J66)</f>
        <v>1.75552946679572</v>
      </c>
    </row>
    <row r="67" customFormat="false" ht="16" hidden="false" customHeight="false" outlineLevel="0" collapsed="false">
      <c r="A67" s="0" t="n">
        <f aca="false">A40</f>
        <v>6.25</v>
      </c>
      <c r="B67" s="0" t="n">
        <f aca="false">B40/$B$31</f>
        <v>0.811563520629207</v>
      </c>
      <c r="C67" s="0" t="n">
        <f aca="false">C40/$C$31</f>
        <v>0.286036910265006</v>
      </c>
      <c r="D67" s="0" t="n">
        <f aca="false">D40/$D$31</f>
        <v>0.0488888888888889</v>
      </c>
      <c r="E67" s="0" t="n">
        <f aca="false">E40/$E$31</f>
        <v>0.252297040591882</v>
      </c>
      <c r="F67" s="0" t="n">
        <f aca="false">F40/$F$31</f>
        <v>0.412971869911732</v>
      </c>
      <c r="G67" s="0" t="n">
        <f aca="false">G40/$G$31</f>
        <v>0</v>
      </c>
      <c r="H67" s="0" t="n">
        <f aca="false">H40/$H$31</f>
        <v>0</v>
      </c>
      <c r="I67" s="0" t="n">
        <f aca="false">I40/$I$31</f>
        <v>0</v>
      </c>
      <c r="J67" s="0" t="n">
        <f aca="false">J40/$J$31</f>
        <v>0</v>
      </c>
      <c r="K67" s="0" t="n">
        <f aca="false">K40</f>
        <v>100.02</v>
      </c>
      <c r="L67" s="0" t="n">
        <f aca="false">L40</f>
        <v>0.102</v>
      </c>
      <c r="M67" s="0" t="n">
        <f aca="false">M40</f>
        <v>-6.91</v>
      </c>
      <c r="N67" s="0" t="n">
        <f aca="false">N40</f>
        <v>1673</v>
      </c>
      <c r="O67" s="0" t="n">
        <f aca="false">O40</f>
        <v>0.0001</v>
      </c>
      <c r="P67" s="0" t="n">
        <f aca="false">P40</f>
        <v>0</v>
      </c>
      <c r="Q67" s="0" t="n">
        <f aca="false">SUM(B67:J67)</f>
        <v>1.81175823028672</v>
      </c>
    </row>
    <row r="68" customFormat="false" ht="16" hidden="false" customHeight="false" outlineLevel="0" collapsed="false">
      <c r="A68" s="0" t="n">
        <f aca="false">A41</f>
        <v>6.25</v>
      </c>
      <c r="B68" s="0" t="n">
        <f aca="false">B41/$B$31</f>
        <v>0.792136456042125</v>
      </c>
      <c r="C68" s="0" t="n">
        <f aca="false">C41/$C$31</f>
        <v>0.279189809097004</v>
      </c>
      <c r="D68" s="0" t="n">
        <f aca="false">D41/$D$31</f>
        <v>0.0809722222222222</v>
      </c>
      <c r="E68" s="0" t="n">
        <f aca="false">E41/$E$31</f>
        <v>0.246257598480304</v>
      </c>
      <c r="F68" s="0" t="n">
        <f aca="false">F41/$F$31</f>
        <v>0.403086222041306</v>
      </c>
      <c r="G68" s="0" t="n">
        <f aca="false">G41/$G$31</f>
        <v>0</v>
      </c>
      <c r="H68" s="0" t="n">
        <f aca="false">H41/$H$31</f>
        <v>0</v>
      </c>
      <c r="I68" s="0" t="n">
        <f aca="false">I41/$I$31</f>
        <v>0</v>
      </c>
      <c r="J68" s="0" t="n">
        <f aca="false">J41/$J$31</f>
        <v>0</v>
      </c>
      <c r="K68" s="0" t="n">
        <f aca="false">K41</f>
        <v>100.02</v>
      </c>
      <c r="L68" s="0" t="n">
        <f aca="false">L41</f>
        <v>0.091</v>
      </c>
      <c r="M68" s="0" t="n">
        <f aca="false">M41</f>
        <v>-6.91</v>
      </c>
      <c r="N68" s="0" t="n">
        <f aca="false">N41</f>
        <v>1673</v>
      </c>
      <c r="O68" s="0" t="n">
        <f aca="false">O41</f>
        <v>0.0001</v>
      </c>
      <c r="P68" s="0" t="n">
        <f aca="false">P41</f>
        <v>0</v>
      </c>
      <c r="Q68" s="0" t="n">
        <f aca="false">SUM(B68:J68)</f>
        <v>1.80164230788296</v>
      </c>
    </row>
    <row r="69" customFormat="false" ht="16" hidden="false" customHeight="false" outlineLevel="0" collapsed="false">
      <c r="A69" s="0" t="n">
        <f aca="false">A42</f>
        <v>12.5</v>
      </c>
      <c r="B69" s="0" t="n">
        <f aca="false">B42/$B$31</f>
        <v>0.774223188695594</v>
      </c>
      <c r="C69" s="0" t="n">
        <f aca="false">C42/$C$31</f>
        <v>0.272876248279756</v>
      </c>
      <c r="D69" s="0" t="n">
        <f aca="false">D42/$D$31</f>
        <v>0.110555555555556</v>
      </c>
      <c r="E69" s="0" t="n">
        <f aca="false">E42/$E$31</f>
        <v>0.240688762247551</v>
      </c>
      <c r="F69" s="0" t="n">
        <f aca="false">F42/$F$31</f>
        <v>0.39397088439455</v>
      </c>
      <c r="G69" s="0" t="n">
        <f aca="false">G42/$G$31</f>
        <v>0</v>
      </c>
      <c r="H69" s="0" t="n">
        <f aca="false">H42/$H$31</f>
        <v>0</v>
      </c>
      <c r="I69" s="0" t="n">
        <f aca="false">I42/$I$31</f>
        <v>0</v>
      </c>
      <c r="J69" s="0" t="n">
        <f aca="false">J42/$J$31</f>
        <v>0</v>
      </c>
      <c r="K69" s="0" t="n">
        <f aca="false">K42</f>
        <v>100.02</v>
      </c>
      <c r="L69" s="0" t="n">
        <f aca="false">L42</f>
        <v>0.087</v>
      </c>
      <c r="M69" s="0" t="n">
        <f aca="false">M42</f>
        <v>-6.91</v>
      </c>
      <c r="N69" s="0" t="n">
        <f aca="false">N42</f>
        <v>1673</v>
      </c>
      <c r="O69" s="0" t="n">
        <f aca="false">O42</f>
        <v>0.0001</v>
      </c>
      <c r="P69" s="0" t="n">
        <f aca="false">P42</f>
        <v>0</v>
      </c>
      <c r="Q69" s="0" t="n">
        <f aca="false">SUM(B69:J69)</f>
        <v>1.79231463917301</v>
      </c>
    </row>
    <row r="70" customFormat="false" ht="16" hidden="false" customHeight="false" outlineLevel="0" collapsed="false">
      <c r="A70" s="0" t="n">
        <f aca="false">A43</f>
        <v>12.5</v>
      </c>
      <c r="B70" s="0" t="n">
        <f aca="false">B43/$B$31</f>
        <v>0.959166666666667</v>
      </c>
      <c r="C70" s="0" t="n">
        <f aca="false">C43/$C$31</f>
        <v>0.297254901960784</v>
      </c>
      <c r="D70" s="0" t="n">
        <f aca="false">D43/$D$31</f>
        <v>0.122361111111111</v>
      </c>
      <c r="E70" s="0" t="n">
        <f aca="false">E43/$E$31</f>
        <v>0.05625</v>
      </c>
      <c r="F70" s="0" t="n">
        <f aca="false">F43/$F$31</f>
        <v>0.134642857142857</v>
      </c>
      <c r="G70" s="0" t="n">
        <f aca="false">G43/$G$31</f>
        <v>0.0214893617021277</v>
      </c>
      <c r="H70" s="0" t="n">
        <f aca="false">H43/$H$31</f>
        <v>0.15</v>
      </c>
      <c r="I70" s="0" t="n">
        <f aca="false">I43/$I$31</f>
        <v>0.0332080200501253</v>
      </c>
      <c r="J70" s="0" t="n">
        <f aca="false">J43/$J$31</f>
        <v>0</v>
      </c>
      <c r="K70" s="0" t="n">
        <f aca="false">K43</f>
        <v>99.62</v>
      </c>
      <c r="L70" s="0" t="n">
        <f aca="false">L43</f>
        <v>0</v>
      </c>
      <c r="M70" s="0" t="str">
        <f aca="false">M43</f>
        <v>Ru-RuO2</v>
      </c>
      <c r="N70" s="0" t="str">
        <f aca="false">N43</f>
        <v>1673-2023</v>
      </c>
      <c r="O70" s="0" t="str">
        <f aca="false">O43</f>
        <v>1e-4 - 7</v>
      </c>
      <c r="P70" s="0" t="str">
        <f aca="false">P43</f>
        <v>z17</v>
      </c>
      <c r="Q70" s="0" t="n">
        <f aca="false">SUM(B70:J70)</f>
        <v>1.77437291863367</v>
      </c>
    </row>
    <row r="71" customFormat="false" ht="16" hidden="false" customHeight="false" outlineLevel="0" collapsed="false">
      <c r="A71" s="0" t="n">
        <f aca="false">A44</f>
        <v>12.5</v>
      </c>
      <c r="B71" s="0" t="n">
        <f aca="false">B44/$B$31</f>
        <v>0.955</v>
      </c>
      <c r="C71" s="0" t="n">
        <f aca="false">C44/$C$31</f>
        <v>0.290196078431373</v>
      </c>
      <c r="D71" s="0" t="n">
        <f aca="false">D44/$D$31</f>
        <v>0.130555555555556</v>
      </c>
      <c r="E71" s="0" t="n">
        <f aca="false">E44/$E$31</f>
        <v>0.0525</v>
      </c>
      <c r="F71" s="0" t="n">
        <f aca="false">F44/$F$31</f>
        <v>0.132142857142857</v>
      </c>
      <c r="G71" s="0" t="n">
        <f aca="false">G44/$G$31</f>
        <v>0.0234042553191489</v>
      </c>
      <c r="H71" s="0" t="n">
        <f aca="false">H44/$H$31</f>
        <v>0.141935483870968</v>
      </c>
      <c r="I71" s="0" t="n">
        <f aca="false">I44/$I$31</f>
        <v>0.037593984962406</v>
      </c>
      <c r="J71" s="0" t="n">
        <f aca="false">J44/$J$31</f>
        <v>0.00901144453455889</v>
      </c>
      <c r="K71" s="0" t="n">
        <f aca="false">K44</f>
        <v>100</v>
      </c>
      <c r="L71" s="0" t="n">
        <f aca="false">L44</f>
        <v>0</v>
      </c>
      <c r="M71" s="0" t="str">
        <f aca="false">M44</f>
        <v>Ru-RuO2</v>
      </c>
      <c r="N71" s="0" t="n">
        <f aca="false">N44</f>
        <v>1673</v>
      </c>
      <c r="O71" s="0" t="str">
        <f aca="false">O44</f>
        <v>0.4-3</v>
      </c>
      <c r="P71" s="0" t="str">
        <f aca="false">P44</f>
        <v>O06</v>
      </c>
      <c r="Q71" s="0" t="n">
        <f aca="false">SUM(B71:J71)</f>
        <v>1.77233965981687</v>
      </c>
    </row>
    <row r="72" customFormat="false" ht="16" hidden="false" customHeight="false" outlineLevel="0" collapsed="false">
      <c r="A72" s="0" t="n">
        <f aca="false">A45</f>
        <v>12.5</v>
      </c>
      <c r="B72" s="0" t="n">
        <f aca="false">B45/$B$31</f>
        <v>0.984333333333333</v>
      </c>
      <c r="C72" s="0" t="n">
        <f aca="false">C45/$C$31</f>
        <v>0.299411764705882</v>
      </c>
      <c r="D72" s="0" t="n">
        <f aca="false">D45/$D$31</f>
        <v>0.120555555555556</v>
      </c>
      <c r="E72" s="0" t="n">
        <f aca="false">E45/$E$31</f>
        <v>0.05525</v>
      </c>
      <c r="F72" s="0" t="n">
        <f aca="false">F45/$F$31</f>
        <v>0.129107142857143</v>
      </c>
      <c r="G72" s="0" t="n">
        <f aca="false">G45/$G$31</f>
        <v>0.0168085106382979</v>
      </c>
      <c r="H72" s="0" t="n">
        <f aca="false">H45/$H$31</f>
        <v>0.128709677419355</v>
      </c>
      <c r="I72" s="0" t="n">
        <f aca="false">I45/$I$31</f>
        <v>0.0348370927318296</v>
      </c>
      <c r="J72" s="0" t="n">
        <f aca="false">J45/$J$31</f>
        <v>0</v>
      </c>
      <c r="K72" s="0" t="n">
        <f aca="false">K45</f>
        <v>100.01</v>
      </c>
      <c r="L72" s="0" t="n">
        <f aca="false">L45</f>
        <v>0.58</v>
      </c>
      <c r="M72" s="0" t="str">
        <f aca="false">M45</f>
        <v>Ru-RuO2</v>
      </c>
      <c r="N72" s="0" t="n">
        <f aca="false">N45</f>
        <v>1673</v>
      </c>
      <c r="O72" s="0" t="n">
        <f aca="false">O45</f>
        <v>4</v>
      </c>
      <c r="P72" s="0" t="str">
        <f aca="false">P45</f>
        <v>A18</v>
      </c>
      <c r="Q72" s="0" t="n">
        <f aca="false">SUM(B72:J72)</f>
        <v>1.7690130772414</v>
      </c>
    </row>
    <row r="73" customFormat="false" ht="16" hidden="false" customHeight="false" outlineLevel="0" collapsed="false">
      <c r="A73" s="0" t="n">
        <f aca="false">A46</f>
        <v>12.5</v>
      </c>
      <c r="B73" s="0" t="n">
        <f aca="false">B46/$B$31</f>
        <v>0.944666666666667</v>
      </c>
      <c r="C73" s="0" t="n">
        <f aca="false">C46/$C$31</f>
        <v>0.283529411764706</v>
      </c>
      <c r="D73" s="0" t="n">
        <f aca="false">D46/$D$31</f>
        <v>0.11625</v>
      </c>
      <c r="E73" s="0" t="n">
        <f aca="false">E46/$E$31</f>
        <v>0.051</v>
      </c>
      <c r="F73" s="0" t="n">
        <f aca="false">F46/$F$31</f>
        <v>0.126428571428571</v>
      </c>
      <c r="G73" s="0" t="n">
        <f aca="false">G46/$G$31</f>
        <v>0.0165957446808511</v>
      </c>
      <c r="H73" s="0" t="n">
        <f aca="false">H46/$H$31</f>
        <v>0.148709677419355</v>
      </c>
      <c r="I73" s="0" t="n">
        <f aca="false">I46/$I$31</f>
        <v>0.0299498746867168</v>
      </c>
      <c r="J73" s="0" t="n">
        <f aca="false">J46/$J$31</f>
        <v>0</v>
      </c>
      <c r="K73" s="0" t="n">
        <f aca="false">K46</f>
        <v>96.41</v>
      </c>
      <c r="L73" s="0" t="n">
        <f aca="false">L46</f>
        <v>0.49</v>
      </c>
      <c r="M73" s="0" t="str">
        <f aca="false">M46</f>
        <v>Ru-RuO2</v>
      </c>
      <c r="N73" s="0" t="n">
        <f aca="false">N46</f>
        <v>2023</v>
      </c>
      <c r="O73" s="0" t="n">
        <f aca="false">O46</f>
        <v>6</v>
      </c>
      <c r="P73" s="0" t="n">
        <f aca="false">P46</f>
        <v>0</v>
      </c>
      <c r="Q73" s="0" t="n">
        <f aca="false">SUM(B73:J73)</f>
        <v>1.71712994664687</v>
      </c>
    </row>
    <row r="74" customFormat="false" ht="16" hidden="false" customHeight="false" outlineLevel="0" collapsed="false">
      <c r="A74" s="0" t="n">
        <f aca="false">A47</f>
        <v>12.5</v>
      </c>
      <c r="B74" s="0" t="n">
        <f aca="false">B47/$B$31</f>
        <v>0.9365</v>
      </c>
      <c r="C74" s="0" t="n">
        <f aca="false">C47/$C$31</f>
        <v>0.285686274509804</v>
      </c>
      <c r="D74" s="0" t="n">
        <f aca="false">D47/$D$31</f>
        <v>0.114305555555556</v>
      </c>
      <c r="E74" s="0" t="n">
        <f aca="false">E47/$E$31</f>
        <v>0.05125</v>
      </c>
      <c r="F74" s="0" t="n">
        <f aca="false">F47/$F$31</f>
        <v>0.127142857142857</v>
      </c>
      <c r="G74" s="0" t="n">
        <f aca="false">G47/$G$31</f>
        <v>0.0163829787234043</v>
      </c>
      <c r="H74" s="0" t="n">
        <f aca="false">H47/$H$31</f>
        <v>0.14741935483871</v>
      </c>
      <c r="I74" s="0" t="n">
        <f aca="false">I47/$I$31</f>
        <v>0.0296992481203008</v>
      </c>
      <c r="J74" s="0" t="n">
        <f aca="false">J47/$J$31</f>
        <v>0</v>
      </c>
      <c r="K74" s="0" t="n">
        <f aca="false">K47</f>
        <v>95.87</v>
      </c>
      <c r="L74" s="0" t="n">
        <f aca="false">L47</f>
        <v>0.5</v>
      </c>
      <c r="M74" s="0" t="str">
        <f aca="false">M47</f>
        <v>Ru-RuO2</v>
      </c>
      <c r="N74" s="0" t="n">
        <f aca="false">N47</f>
        <v>2023</v>
      </c>
      <c r="O74" s="0" t="n">
        <f aca="false">O47</f>
        <v>6</v>
      </c>
      <c r="P74" s="0" t="n">
        <f aca="false">P47</f>
        <v>0</v>
      </c>
      <c r="Q74" s="0" t="n">
        <f aca="false">SUM(B74:J74)</f>
        <v>1.70838626889063</v>
      </c>
    </row>
    <row r="75" customFormat="false" ht="16" hidden="false" customHeight="false" outlineLevel="0" collapsed="false">
      <c r="A75" s="0" t="n">
        <f aca="false">A48</f>
        <v>12.5</v>
      </c>
      <c r="B75" s="0" t="n">
        <f aca="false">B48/$B$31</f>
        <v>0.937166666666667</v>
      </c>
      <c r="C75" s="0" t="n">
        <f aca="false">C48/$C$31</f>
        <v>0.296862745098039</v>
      </c>
      <c r="D75" s="0" t="n">
        <f aca="false">D48/$D$31</f>
        <v>0.0975</v>
      </c>
      <c r="E75" s="0" t="n">
        <f aca="false">E48/$E$31</f>
        <v>0.05275</v>
      </c>
      <c r="F75" s="0" t="n">
        <f aca="false">F48/$F$31</f>
        <v>0.125714285714286</v>
      </c>
      <c r="G75" s="0" t="n">
        <f aca="false">G48/$G$31</f>
        <v>0.0112765957446809</v>
      </c>
      <c r="H75" s="0" t="n">
        <f aca="false">H48/$H$31</f>
        <v>0.154193548387097</v>
      </c>
      <c r="I75" s="0" t="n">
        <f aca="false">I48/$I$31</f>
        <v>0.0300751879699248</v>
      </c>
      <c r="J75" s="0" t="n">
        <f aca="false">J48/$J$31</f>
        <v>0</v>
      </c>
      <c r="K75" s="0" t="n">
        <f aca="false">K48</f>
        <v>95.25</v>
      </c>
      <c r="L75" s="0" t="n">
        <f aca="false">L48</f>
        <v>0.63</v>
      </c>
      <c r="M75" s="0" t="str">
        <f aca="false">M48</f>
        <v>Ru-RuO2</v>
      </c>
      <c r="N75" s="0" t="n">
        <f aca="false">N48</f>
        <v>2373</v>
      </c>
      <c r="O75" s="0" t="n">
        <f aca="false">O48</f>
        <v>15</v>
      </c>
      <c r="P75" s="0" t="n">
        <f aca="false">P48</f>
        <v>0</v>
      </c>
      <c r="Q75" s="0" t="n">
        <f aca="false">SUM(B75:J75)</f>
        <v>1.70553902958069</v>
      </c>
    </row>
    <row r="76" customFormat="false" ht="16" hidden="false" customHeight="false" outlineLevel="0" collapsed="false">
      <c r="A76" s="0" t="n">
        <f aca="false">A49</f>
        <v>12.5</v>
      </c>
      <c r="B76" s="0" t="n">
        <f aca="false">B49/$B$31</f>
        <v>0.928333333333333</v>
      </c>
      <c r="C76" s="0" t="n">
        <f aca="false">C49/$C$31</f>
        <v>0.317450980392157</v>
      </c>
      <c r="D76" s="0" t="n">
        <f aca="false">D49/$D$31</f>
        <v>0.0902777777777778</v>
      </c>
      <c r="E76" s="0" t="n">
        <f aca="false">E49/$E$31</f>
        <v>0.061</v>
      </c>
      <c r="F76" s="0" t="n">
        <f aca="false">F49/$F$31</f>
        <v>0.135</v>
      </c>
      <c r="G76" s="0" t="n">
        <f aca="false">G49/$G$31</f>
        <v>0.0102127659574468</v>
      </c>
      <c r="H76" s="0" t="n">
        <f aca="false">H49/$H$31</f>
        <v>0.18258064516129</v>
      </c>
      <c r="I76" s="0" t="n">
        <f aca="false">I49/$I$31</f>
        <v>0.0234335839598997</v>
      </c>
      <c r="J76" s="0" t="n">
        <f aca="false">J49/$J$31</f>
        <v>0</v>
      </c>
      <c r="K76" s="0" t="n">
        <f aca="false">K49</f>
        <v>96.4</v>
      </c>
      <c r="L76" s="0" t="n">
        <f aca="false">L49</f>
        <v>0.67</v>
      </c>
      <c r="M76" s="0" t="str">
        <f aca="false">M49</f>
        <v>Ru-RuO2</v>
      </c>
      <c r="N76" s="0" t="n">
        <f aca="false">N49</f>
        <v>2473</v>
      </c>
      <c r="O76" s="0" t="n">
        <f aca="false">O49</f>
        <v>17</v>
      </c>
      <c r="P76" s="0" t="n">
        <f aca="false">P49</f>
        <v>0</v>
      </c>
      <c r="Q76" s="0" t="n">
        <f aca="false">SUM(B76:J76)</f>
        <v>1.74828908658191</v>
      </c>
    </row>
    <row r="77" customFormat="false" ht="16" hidden="false" customHeight="false" outlineLevel="0" collapsed="false">
      <c r="A77" s="0" t="n">
        <f aca="false">A50</f>
        <v>12.5</v>
      </c>
      <c r="B77" s="0" t="n">
        <f aca="false">B50/$B$31</f>
        <v>0.919333333333333</v>
      </c>
      <c r="C77" s="0" t="n">
        <f aca="false">C50/$C$31</f>
        <v>0.305686274509804</v>
      </c>
      <c r="D77" s="0" t="n">
        <f aca="false">D50/$D$31</f>
        <v>0.104583333333333</v>
      </c>
      <c r="E77" s="0" t="n">
        <f aca="false">E50/$E$31</f>
        <v>0.06025</v>
      </c>
      <c r="F77" s="0" t="n">
        <f aca="false">F50/$F$31</f>
        <v>0.135357142857143</v>
      </c>
      <c r="G77" s="0" t="n">
        <f aca="false">G50/$G$31</f>
        <v>0.015531914893617</v>
      </c>
      <c r="H77" s="0" t="n">
        <f aca="false">H50/$H$31</f>
        <v>0.167741935483871</v>
      </c>
      <c r="I77" s="0" t="n">
        <f aca="false">I50/$I$31</f>
        <v>0.0344611528822055</v>
      </c>
      <c r="J77" s="0" t="n">
        <f aca="false">J50/$J$31</f>
        <v>0</v>
      </c>
      <c r="K77" s="0" t="n">
        <f aca="false">K50</f>
        <v>96.95</v>
      </c>
      <c r="L77" s="0" t="n">
        <f aca="false">L50</f>
        <v>0.73</v>
      </c>
      <c r="M77" s="0" t="str">
        <f aca="false">M50</f>
        <v>Ru-RuO2</v>
      </c>
      <c r="N77" s="0" t="n">
        <f aca="false">N50</f>
        <v>2473</v>
      </c>
      <c r="O77" s="0" t="n">
        <f aca="false">O50</f>
        <v>18</v>
      </c>
      <c r="P77" s="0" t="n">
        <f aca="false">P50</f>
        <v>0</v>
      </c>
      <c r="Q77" s="0" t="n">
        <f aca="false">SUM(B77:J77)</f>
        <v>1.74294508729331</v>
      </c>
    </row>
    <row r="78" customFormat="false" ht="16" hidden="false" customHeight="false" outlineLevel="0" collapsed="false">
      <c r="A78" s="0" t="n">
        <f aca="false">A51</f>
        <v>12.5</v>
      </c>
      <c r="B78" s="0" t="n">
        <f aca="false">B51/$B$31</f>
        <v>0.918833333333333</v>
      </c>
      <c r="C78" s="0" t="n">
        <f aca="false">C51/$C$31</f>
        <v>0.32843137254902</v>
      </c>
      <c r="D78" s="0" t="n">
        <f aca="false">D51/$D$31</f>
        <v>0.0851388888888889</v>
      </c>
      <c r="E78" s="0" t="n">
        <f aca="false">E51/$E$31</f>
        <v>0.05125</v>
      </c>
      <c r="F78" s="0" t="n">
        <f aca="false">F51/$F$31</f>
        <v>0.12625</v>
      </c>
      <c r="G78" s="0" t="n">
        <f aca="false">G51/$G$31</f>
        <v>0.0121276595744681</v>
      </c>
      <c r="H78" s="0" t="n">
        <f aca="false">H51/$H$31</f>
        <v>0.139354838709677</v>
      </c>
      <c r="I78" s="0" t="n">
        <f aca="false">I51/$I$31</f>
        <v>0.0295739348370927</v>
      </c>
      <c r="J78" s="0" t="n">
        <f aca="false">J51/$J$31</f>
        <v>0</v>
      </c>
      <c r="K78" s="0" t="n">
        <f aca="false">K51</f>
        <v>94.38</v>
      </c>
      <c r="L78" s="0" t="n">
        <f aca="false">L51</f>
        <v>0.8</v>
      </c>
      <c r="M78" s="0" t="str">
        <f aca="false">M51</f>
        <v>Ru-RuO2</v>
      </c>
      <c r="N78" s="0" t="n">
        <f aca="false">N51</f>
        <v>2473</v>
      </c>
      <c r="O78" s="0" t="n">
        <f aca="false">O51</f>
        <v>20</v>
      </c>
      <c r="P78" s="0" t="n">
        <f aca="false">P51</f>
        <v>0</v>
      </c>
      <c r="Q78" s="0" t="n">
        <f aca="false">SUM(B78:J78)</f>
        <v>1.69096002789248</v>
      </c>
    </row>
    <row r="79" customFormat="false" ht="16" hidden="false" customHeight="false" outlineLevel="0" collapsed="false">
      <c r="A79" s="0" t="n">
        <f aca="false">A52</f>
        <v>12.5</v>
      </c>
      <c r="B79" s="0" t="n">
        <f aca="false">B52/$B$31</f>
        <v>0.962666666666667</v>
      </c>
      <c r="C79" s="0" t="n">
        <f aca="false">C52/$C$31</f>
        <v>0.300196078431373</v>
      </c>
      <c r="D79" s="0" t="n">
        <f aca="false">D52/$D$31</f>
        <v>0.0906944444444444</v>
      </c>
      <c r="E79" s="0" t="n">
        <f aca="false">E52/$E$31</f>
        <v>0.04425</v>
      </c>
      <c r="F79" s="0" t="n">
        <f aca="false">F52/$F$31</f>
        <v>0.114107142857143</v>
      </c>
      <c r="G79" s="0" t="n">
        <f aca="false">G52/$G$31</f>
        <v>0.0219148936170213</v>
      </c>
      <c r="H79" s="0" t="n">
        <f aca="false">H52/$H$31</f>
        <v>0.154516129032258</v>
      </c>
      <c r="I79" s="0" t="n">
        <f aca="false">I52/$I$31</f>
        <v>0.030952380952381</v>
      </c>
      <c r="J79" s="0" t="n">
        <f aca="false">J52/$J$31</f>
        <v>0</v>
      </c>
      <c r="K79" s="0" t="n">
        <f aca="false">K52</f>
        <v>96.05</v>
      </c>
      <c r="L79" s="0" t="n">
        <f aca="false">L52</f>
        <v>0.95</v>
      </c>
      <c r="M79" s="0" t="str">
        <f aca="false">M52</f>
        <v>Ru-RuO2</v>
      </c>
      <c r="N79" s="0" t="n">
        <f aca="false">N52</f>
        <v>2573</v>
      </c>
      <c r="O79" s="0" t="n">
        <f aca="false">O52</f>
        <v>23</v>
      </c>
      <c r="P79" s="0" t="n">
        <f aca="false">P52</f>
        <v>0</v>
      </c>
      <c r="Q79" s="0" t="n">
        <f aca="false">SUM(B79:J79)</f>
        <v>1.71929773600129</v>
      </c>
    </row>
    <row r="80" customFormat="false" ht="16" hidden="false" customHeight="false" outlineLevel="0" collapsed="false">
      <c r="A80" s="0" t="n">
        <f aca="false">A53</f>
        <v>12.5</v>
      </c>
      <c r="B80" s="0" t="n">
        <f aca="false">B53/$B$31</f>
        <v>0.94</v>
      </c>
      <c r="C80" s="0" t="n">
        <f aca="false">C53/$C$31</f>
        <v>0.260980392156863</v>
      </c>
      <c r="D80" s="0" t="n">
        <f aca="false">D53/$D$31</f>
        <v>0.120277777777778</v>
      </c>
      <c r="E80" s="0" t="n">
        <f aca="false">E53/$E$31</f>
        <v>0.06925</v>
      </c>
      <c r="F80" s="0" t="n">
        <f aca="false">F53/$F$31</f>
        <v>0.13375</v>
      </c>
      <c r="G80" s="0" t="n">
        <f aca="false">G53/$G$31</f>
        <v>0.0134042553191489</v>
      </c>
      <c r="H80" s="0" t="n">
        <f aca="false">H53/$H$31</f>
        <v>0.14258064516129</v>
      </c>
      <c r="I80" s="0" t="n">
        <f aca="false">I53/$I$31</f>
        <v>0.0442355889724311</v>
      </c>
      <c r="J80" s="0" t="n">
        <f aca="false">J53/$J$31</f>
        <v>0</v>
      </c>
      <c r="K80" s="0" t="n">
        <f aca="false">K53</f>
        <v>97.21</v>
      </c>
      <c r="L80" s="0" t="n">
        <f aca="false">L53</f>
        <v>0.96</v>
      </c>
      <c r="M80" s="0" t="str">
        <f aca="false">M53</f>
        <v>Ru-RuO2</v>
      </c>
      <c r="N80" s="0" t="n">
        <f aca="false">N53</f>
        <v>2573</v>
      </c>
      <c r="O80" s="0" t="n">
        <f aca="false">O53</f>
        <v>23</v>
      </c>
      <c r="P80" s="0" t="n">
        <f aca="false">P53</f>
        <v>0</v>
      </c>
      <c r="Q80" s="0" t="n">
        <f aca="false">SUM(B80:J80)</f>
        <v>1.72447865938751</v>
      </c>
    </row>
    <row r="81" customFormat="false" ht="16" hidden="false" customHeight="false" outlineLevel="0" collapsed="false">
      <c r="A81" s="0" t="n">
        <f aca="false">A54</f>
        <v>12.5</v>
      </c>
      <c r="B81" s="0" t="n">
        <f aca="false">B54/$B$31</f>
        <v>0.948333333333333</v>
      </c>
      <c r="C81" s="0" t="n">
        <f aca="false">C54/$C$31</f>
        <v>0.289607843137255</v>
      </c>
      <c r="D81" s="0" t="n">
        <f aca="false">D54/$D$31</f>
        <v>0.119027777777778</v>
      </c>
      <c r="E81" s="0" t="n">
        <f aca="false">E54/$E$31</f>
        <v>0.056</v>
      </c>
      <c r="F81" s="0" t="n">
        <f aca="false">F54/$F$31</f>
        <v>0.135178571428571</v>
      </c>
      <c r="G81" s="0" t="n">
        <f aca="false">G54/$G$31</f>
        <v>0.0121276595744681</v>
      </c>
      <c r="H81" s="0" t="n">
        <f aca="false">H54/$H$31</f>
        <v>0.157096774193548</v>
      </c>
      <c r="I81" s="0" t="n">
        <f aca="false">I54/$I$31</f>
        <v>0.0404761904761905</v>
      </c>
      <c r="J81" s="0" t="n">
        <f aca="false">J54/$J$31</f>
        <v>0</v>
      </c>
      <c r="K81" s="0" t="n">
        <f aca="false">K54</f>
        <v>98.72</v>
      </c>
      <c r="L81" s="0" t="n">
        <f aca="false">L54</f>
        <v>0.5</v>
      </c>
      <c r="M81" s="0" t="str">
        <f aca="false">M54</f>
        <v>Ru-RuO2</v>
      </c>
      <c r="N81" s="0" t="n">
        <f aca="false">N54</f>
        <v>2173</v>
      </c>
      <c r="O81" s="0" t="n">
        <v>10</v>
      </c>
      <c r="P81" s="0" t="str">
        <f aca="false">P54</f>
        <v>Z1794</v>
      </c>
      <c r="Q81" s="0" t="n">
        <f aca="false">SUM(B81:J81)</f>
        <v>1.75784814992114</v>
      </c>
    </row>
    <row r="82" customFormat="false" ht="16" hidden="false" customHeight="false" outlineLevel="0" collapsed="false">
      <c r="A82" s="0" t="n">
        <f aca="false">A55</f>
        <v>12.5</v>
      </c>
      <c r="B82" s="0" t="n">
        <f aca="false">B55/$B$31</f>
        <v>0.791333333333333</v>
      </c>
      <c r="C82" s="0" t="n">
        <f aca="false">C55/$C$31</f>
        <v>0.272352941176471</v>
      </c>
      <c r="D82" s="0" t="n">
        <f aca="false">D55/$D$31</f>
        <v>0.136666666666667</v>
      </c>
      <c r="E82" s="0" t="n">
        <f aca="false">E55/$E$31</f>
        <v>0.19575</v>
      </c>
      <c r="F82" s="0" t="n">
        <f aca="false">F55/$F$31</f>
        <v>0.195714285714286</v>
      </c>
      <c r="G82" s="0" t="n">
        <f aca="false">G55/$G$31</f>
        <v>0</v>
      </c>
      <c r="H82" s="0" t="n">
        <f aca="false">H55/$H$31</f>
        <v>0.0938709677419355</v>
      </c>
      <c r="I82" s="0" t="n">
        <f aca="false">I55/$I$31</f>
        <v>0.0167919799498747</v>
      </c>
      <c r="J82" s="0" t="n">
        <f aca="false">J55/$J$31</f>
        <v>0</v>
      </c>
      <c r="K82" s="0" t="n">
        <f aca="false">K55</f>
        <v>94.25</v>
      </c>
      <c r="L82" s="0" t="n">
        <f aca="false">L55</f>
        <v>0.58</v>
      </c>
      <c r="M82" s="0" t="str">
        <f aca="false">M55</f>
        <v>Ru-RuO2</v>
      </c>
      <c r="N82" s="0" t="n">
        <f aca="false">N55</f>
        <v>1873</v>
      </c>
      <c r="O82" s="0" t="n">
        <v>4</v>
      </c>
      <c r="P82" s="0" t="str">
        <f aca="false">P55</f>
        <v>S6973</v>
      </c>
      <c r="Q82" s="0" t="n">
        <f aca="false">SUM(B82:J82)</f>
        <v>1.70248017458257</v>
      </c>
      <c r="S82" s="0" t="s">
        <v>42</v>
      </c>
    </row>
    <row r="83" customFormat="false" ht="16" hidden="false" customHeight="false" outlineLevel="0" collapsed="false">
      <c r="A83" s="0" t="s">
        <v>31</v>
      </c>
      <c r="B83" s="9" t="n">
        <f aca="false">B56/$B$31</f>
        <v>0.75</v>
      </c>
      <c r="C83" s="9" t="n">
        <f aca="false">C56/$C$31</f>
        <v>0.0872549019607843</v>
      </c>
      <c r="D83" s="9" t="n">
        <f aca="false">D56/$D$31</f>
        <v>0.111805555555556</v>
      </c>
      <c r="E83" s="9" t="n">
        <f aca="false">E56/$E$31</f>
        <v>0.945</v>
      </c>
      <c r="F83" s="9" t="n">
        <f aca="false">F56/$F$31</f>
        <v>0.0633928571428571</v>
      </c>
      <c r="G83" s="9" t="n">
        <f aca="false">G56/$G$31</f>
        <v>0.000617021276595745</v>
      </c>
      <c r="H83" s="9" t="n">
        <f aca="false">H56/$H$31</f>
        <v>0.0116129032258065</v>
      </c>
      <c r="I83" s="9" t="n">
        <f aca="false">I56/$I$31</f>
        <v>0.0025062656641604</v>
      </c>
      <c r="J83" s="9" t="n">
        <f aca="false">J56/$J$31</f>
        <v>0.000378480670451473</v>
      </c>
      <c r="K83" s="9" t="n">
        <f aca="false">K56</f>
        <v>99.46</v>
      </c>
      <c r="L83" s="9"/>
      <c r="Q83" s="9" t="n">
        <f aca="false">SUM(B83:J83)</f>
        <v>1.97256798549621</v>
      </c>
      <c r="S83" s="0" t="n">
        <f aca="false">283*0.000001/178</f>
        <v>1.58988764044944E-006</v>
      </c>
      <c r="T83" s="0" t="s">
        <v>43</v>
      </c>
    </row>
    <row r="84" customFormat="false" ht="16" hidden="false" customHeight="false" outlineLevel="0" collapsed="false">
      <c r="A84" s="0" t="s">
        <v>33</v>
      </c>
      <c r="B84" s="9" t="n">
        <f aca="false">B57/$B$31</f>
        <v>0.751666666666667</v>
      </c>
      <c r="C84" s="9" t="n">
        <f aca="false">C57/$C$31</f>
        <v>0.103921568627451</v>
      </c>
      <c r="D84" s="9" t="n">
        <f aca="false">D57/$D$31</f>
        <v>0.130208333333333</v>
      </c>
      <c r="E84" s="9" t="n">
        <f aca="false">E57/$E$31</f>
        <v>0.89</v>
      </c>
      <c r="F84" s="9" t="n">
        <f aca="false">F57/$F$31</f>
        <v>0.0682142857142857</v>
      </c>
      <c r="G84" s="9" t="n">
        <f aca="false">G57/$G$31</f>
        <v>0.000212765957446808</v>
      </c>
      <c r="H84" s="9" t="n">
        <f aca="false">H57/$H$31</f>
        <v>0.00548387096774194</v>
      </c>
      <c r="I84" s="9" t="n">
        <f aca="false">I57/$I$31</f>
        <v>0.00288220551378446</v>
      </c>
      <c r="J84" s="9" t="n">
        <f aca="false">J57/$J$31</f>
        <v>0.000180228890691178</v>
      </c>
      <c r="K84" s="9" t="n">
        <f aca="false">K57</f>
        <v>99.615</v>
      </c>
      <c r="L84" s="9"/>
      <c r="Q84" s="0" t="n">
        <f aca="false">SUM(B84:J84)</f>
        <v>1.9527699256714</v>
      </c>
    </row>
    <row r="85" customFormat="false" ht="16" hidden="false" customHeight="false" outlineLevel="0" collapsed="false">
      <c r="A85" s="0" t="s">
        <v>35</v>
      </c>
      <c r="B85" s="9" t="n">
        <f aca="false">B58/$B$31</f>
        <v>0.728</v>
      </c>
      <c r="C85" s="9" t="n">
        <f aca="false">C58/$C$31</f>
        <v>0.0613725490196078</v>
      </c>
      <c r="D85" s="9" t="n">
        <f aca="false">D58/$D$31</f>
        <v>0.259861111111111</v>
      </c>
      <c r="E85" s="9" t="n">
        <f aca="false">E58/$E$31</f>
        <v>0.7875</v>
      </c>
      <c r="F85" s="9" t="n">
        <f aca="false">F58/$F$31</f>
        <v>0.0444642857142857</v>
      </c>
      <c r="G85" s="9" t="n">
        <f aca="false">G58/$G$31</f>
        <v>0</v>
      </c>
      <c r="H85" s="9" t="n">
        <f aca="false">H58/$H$31</f>
        <v>0.0161290322580645</v>
      </c>
      <c r="I85" s="9" t="n">
        <f aca="false">I58/$I$31</f>
        <v>0</v>
      </c>
      <c r="J85" s="9" t="n">
        <f aca="false">J58/$J$31</f>
        <v>0</v>
      </c>
      <c r="K85" s="9" t="n">
        <f aca="false">K58</f>
        <v>100.01</v>
      </c>
      <c r="L85" s="9"/>
      <c r="Q85" s="0" t="n">
        <f aca="false">SUM(B85:J85)</f>
        <v>1.89732697810307</v>
      </c>
    </row>
    <row r="86" customFormat="false" ht="16" hidden="false" customHeight="false" outlineLevel="0" collapsed="false">
      <c r="A86" s="0" t="s">
        <v>11</v>
      </c>
      <c r="B86" s="0" t="s">
        <v>0</v>
      </c>
      <c r="C86" s="0" t="s">
        <v>1</v>
      </c>
      <c r="D86" s="0" t="s">
        <v>2</v>
      </c>
      <c r="E86" s="0" t="s">
        <v>3</v>
      </c>
      <c r="F86" s="0" t="s">
        <v>4</v>
      </c>
      <c r="G86" s="0" t="s">
        <v>13</v>
      </c>
      <c r="H86" s="0" t="s">
        <v>14</v>
      </c>
      <c r="I86" s="0" t="s">
        <v>15</v>
      </c>
      <c r="J86" s="0" t="s">
        <v>16</v>
      </c>
      <c r="K86" s="0" t="s">
        <v>41</v>
      </c>
      <c r="L86" s="0" t="s">
        <v>18</v>
      </c>
      <c r="M86" s="0" t="s">
        <v>44</v>
      </c>
      <c r="N86" s="0" t="s">
        <v>45</v>
      </c>
      <c r="O86" s="0" t="s">
        <v>10</v>
      </c>
      <c r="P86" s="0" t="s">
        <v>46</v>
      </c>
      <c r="Q86" s="0" t="s">
        <v>47</v>
      </c>
      <c r="R86" s="0" t="s">
        <v>21</v>
      </c>
    </row>
    <row r="87" customFormat="false" ht="16" hidden="false" customHeight="false" outlineLevel="0" collapsed="false">
      <c r="A87" s="0" t="n">
        <f aca="false">A60</f>
        <v>6.25</v>
      </c>
      <c r="B87" s="0" t="n">
        <f aca="false">B60/$Q$60</f>
        <v>0.447408435723723</v>
      </c>
      <c r="C87" s="0" t="n">
        <f aca="false">C60/$Q$60</f>
        <v>0.157689845992207</v>
      </c>
      <c r="D87" s="0" t="n">
        <f aca="false">D60/$Q$60</f>
        <v>0.0281443234306374</v>
      </c>
      <c r="E87" s="0" t="n">
        <f aca="false">E60/$Q$60</f>
        <v>0.139089327452055</v>
      </c>
      <c r="F87" s="0" t="n">
        <f aca="false">F60/$Q$60</f>
        <v>0.227668067401377</v>
      </c>
      <c r="G87" s="0" t="n">
        <f aca="false">G60/$Q$60</f>
        <v>0</v>
      </c>
      <c r="H87" s="0" t="n">
        <f aca="false">H60/$Q$60</f>
        <v>0</v>
      </c>
      <c r="I87" s="0" t="n">
        <f aca="false">I60/$Q$60</f>
        <v>0</v>
      </c>
      <c r="J87" s="0" t="n">
        <f aca="false">J60/$Q$60</f>
        <v>0</v>
      </c>
      <c r="K87" s="0" t="n">
        <f aca="false">K60</f>
        <v>100.02</v>
      </c>
      <c r="L87" s="0" t="n">
        <f aca="false">L60</f>
        <v>0.832</v>
      </c>
      <c r="M87" s="0" t="n">
        <f aca="false">M60</f>
        <v>-0.01</v>
      </c>
      <c r="N87" s="0" t="n">
        <f aca="false">N60</f>
        <v>1673</v>
      </c>
      <c r="O87" s="0" t="n">
        <f aca="false">O60</f>
        <v>0.0001</v>
      </c>
      <c r="P87" s="0" t="n">
        <f aca="false">S87/100</f>
        <v>0</v>
      </c>
      <c r="Q87" s="0" t="n">
        <f aca="false">T87/100</f>
        <v>0</v>
      </c>
      <c r="R87" s="0" t="str">
        <f aca="false">P60</f>
        <v>J04</v>
      </c>
    </row>
    <row r="88" customFormat="false" ht="16" hidden="false" customHeight="false" outlineLevel="0" collapsed="false">
      <c r="A88" s="0" t="n">
        <f aca="false">A61</f>
        <v>6.25</v>
      </c>
      <c r="B88" s="0" t="n">
        <f aca="false">B61/$Q$60</f>
        <v>0.434545733420094</v>
      </c>
      <c r="C88" s="0" t="n">
        <f aca="false">C61/$Q$60</f>
        <v>0.15315636520966</v>
      </c>
      <c r="D88" s="0" t="n">
        <f aca="false">D61/$Q$60</f>
        <v>0.0493867691807371</v>
      </c>
      <c r="E88" s="0" t="n">
        <f aca="false">E61/$Q$60</f>
        <v>0.135090599511814</v>
      </c>
      <c r="F88" s="0" t="n">
        <f aca="false">F61/$Q$60</f>
        <v>0.221122758146558</v>
      </c>
      <c r="G88" s="0" t="n">
        <f aca="false">G61/$Q$60</f>
        <v>0</v>
      </c>
      <c r="H88" s="0" t="n">
        <f aca="false">H61/$Q$60</f>
        <v>0</v>
      </c>
      <c r="I88" s="0" t="n">
        <f aca="false">I61/$Q$60</f>
        <v>0</v>
      </c>
      <c r="J88" s="0" t="n">
        <f aca="false">J61/$Q$60</f>
        <v>0</v>
      </c>
      <c r="K88" s="0" t="n">
        <f aca="false">K61</f>
        <v>100.02</v>
      </c>
      <c r="L88" s="0" t="n">
        <f aca="false">L61</f>
        <v>0.842</v>
      </c>
      <c r="M88" s="0" t="n">
        <f aca="false">M61</f>
        <v>-0.01</v>
      </c>
      <c r="N88" s="0" t="n">
        <f aca="false">N61</f>
        <v>1673</v>
      </c>
      <c r="O88" s="0" t="n">
        <f aca="false">O61</f>
        <v>0.0001</v>
      </c>
      <c r="P88" s="0" t="n">
        <f aca="false">S88/100</f>
        <v>0</v>
      </c>
      <c r="Q88" s="0" t="n">
        <f aca="false">T88/100</f>
        <v>0</v>
      </c>
      <c r="R88" s="0" t="n">
        <f aca="false">P61</f>
        <v>0</v>
      </c>
    </row>
    <row r="89" customFormat="false" ht="16" hidden="false" customHeight="false" outlineLevel="0" collapsed="false">
      <c r="A89" s="0" t="n">
        <f aca="false">A62</f>
        <v>12.5</v>
      </c>
      <c r="B89" s="0" t="n">
        <f aca="false">B62/$Q$60</f>
        <v>0.418896886213151</v>
      </c>
      <c r="C89" s="0" t="n">
        <f aca="false">C62/$Q$60</f>
        <v>0.147640903030171</v>
      </c>
      <c r="D89" s="0" t="n">
        <f aca="false">D62/$Q$60</f>
        <v>0.0752304667178619</v>
      </c>
      <c r="E89" s="0" t="n">
        <f aca="false">E62/$Q$60</f>
        <v>0.130225721115204</v>
      </c>
      <c r="F89" s="0" t="n">
        <f aca="false">F62/$Q$60</f>
        <v>0.213159692374449</v>
      </c>
      <c r="G89" s="0" t="n">
        <f aca="false">G62/$Q$60</f>
        <v>0</v>
      </c>
      <c r="H89" s="0" t="n">
        <f aca="false">H62/$Q$60</f>
        <v>0</v>
      </c>
      <c r="I89" s="0" t="n">
        <f aca="false">I62/$Q$60</f>
        <v>0</v>
      </c>
      <c r="J89" s="0" t="n">
        <f aca="false">J62/$Q$60</f>
        <v>0</v>
      </c>
      <c r="K89" s="0" t="n">
        <f aca="false">K62</f>
        <v>100.02</v>
      </c>
      <c r="L89" s="0" t="n">
        <f aca="false">L62</f>
        <v>0.826</v>
      </c>
      <c r="M89" s="0" t="n">
        <f aca="false">M62</f>
        <v>-0.01</v>
      </c>
      <c r="N89" s="0" t="n">
        <f aca="false">N62</f>
        <v>1673</v>
      </c>
      <c r="O89" s="0" t="n">
        <f aca="false">O62</f>
        <v>0.0001</v>
      </c>
      <c r="P89" s="0" t="n">
        <f aca="false">S89/100</f>
        <v>0</v>
      </c>
      <c r="Q89" s="0" t="n">
        <f aca="false">T89/100</f>
        <v>0</v>
      </c>
      <c r="R89" s="0" t="n">
        <f aca="false">P62</f>
        <v>0</v>
      </c>
    </row>
    <row r="90" customFormat="false" ht="16" hidden="false" customHeight="false" outlineLevel="0" collapsed="false">
      <c r="A90" s="0" t="n">
        <f aca="false">A63</f>
        <v>25</v>
      </c>
      <c r="B90" s="0" t="n">
        <f aca="false">B63/$Q$60</f>
        <v>0.377383327153783</v>
      </c>
      <c r="C90" s="0" t="n">
        <f aca="false">C63/$Q$60</f>
        <v>0.133009380215741</v>
      </c>
      <c r="D90" s="0" t="n">
        <f aca="false">D63/$Q$60</f>
        <v>0.143789118344537</v>
      </c>
      <c r="E90" s="0" t="n">
        <f aca="false">E63/$Q$60</f>
        <v>0.117320079315293</v>
      </c>
      <c r="F90" s="0" t="n">
        <f aca="false">F63/$Q$60</f>
        <v>0.192035120266838</v>
      </c>
      <c r="G90" s="0" t="n">
        <f aca="false">G63/$Q$60</f>
        <v>0</v>
      </c>
      <c r="H90" s="0" t="n">
        <f aca="false">H63/$Q$60</f>
        <v>0</v>
      </c>
      <c r="I90" s="0" t="n">
        <f aca="false">I63/$Q$60</f>
        <v>0</v>
      </c>
      <c r="J90" s="0" t="n">
        <f aca="false">J63/$Q$60</f>
        <v>0</v>
      </c>
      <c r="K90" s="0" t="n">
        <f aca="false">K63</f>
        <v>100.02</v>
      </c>
      <c r="L90" s="0" t="n">
        <f aca="false">L63</f>
        <v>0.819</v>
      </c>
      <c r="M90" s="0" t="n">
        <f aca="false">M63</f>
        <v>-0.01</v>
      </c>
      <c r="N90" s="0" t="n">
        <f aca="false">N63</f>
        <v>1673</v>
      </c>
      <c r="O90" s="0" t="n">
        <f aca="false">O63</f>
        <v>0.0001</v>
      </c>
      <c r="P90" s="0" t="n">
        <f aca="false">S90/100</f>
        <v>0</v>
      </c>
      <c r="Q90" s="0" t="n">
        <f aca="false">T90/100</f>
        <v>0</v>
      </c>
      <c r="R90" s="0" t="n">
        <f aca="false">P63</f>
        <v>0</v>
      </c>
    </row>
    <row r="91" customFormat="false" ht="16" hidden="false" customHeight="false" outlineLevel="0" collapsed="false">
      <c r="A91" s="0" t="n">
        <f aca="false">A64</f>
        <v>6.25</v>
      </c>
      <c r="B91" s="0" t="n">
        <f aca="false">B64/$Q$60</f>
        <v>0.439560794246058</v>
      </c>
      <c r="C91" s="0" t="n">
        <f aca="false">C64/$Q$60</f>
        <v>0.154923931724155</v>
      </c>
      <c r="D91" s="0" t="n">
        <f aca="false">D64/$Q$60</f>
        <v>0.0411045159640917</v>
      </c>
      <c r="E91" s="0" t="n">
        <f aca="false">E64/$Q$60</f>
        <v>0.13664967033328</v>
      </c>
      <c r="F91" s="0" t="n">
        <f aca="false">F64/$Q$60</f>
        <v>0.223674719877678</v>
      </c>
      <c r="G91" s="0" t="n">
        <f aca="false">G64/$Q$60</f>
        <v>0</v>
      </c>
      <c r="H91" s="0" t="n">
        <f aca="false">H64/$Q$60</f>
        <v>0</v>
      </c>
      <c r="I91" s="0" t="n">
        <f aca="false">I64/$Q$60</f>
        <v>0</v>
      </c>
      <c r="J91" s="0" t="n">
        <f aca="false">J64/$Q$60</f>
        <v>0</v>
      </c>
      <c r="K91" s="0" t="n">
        <f aca="false">K64</f>
        <v>100.02</v>
      </c>
      <c r="L91" s="0" t="n">
        <f aca="false">L64</f>
        <v>0.351</v>
      </c>
      <c r="M91" s="0" t="n">
        <f aca="false">M64</f>
        <v>-3.91</v>
      </c>
      <c r="N91" s="0" t="n">
        <f aca="false">N64</f>
        <v>1673</v>
      </c>
      <c r="O91" s="0" t="n">
        <f aca="false">O64</f>
        <v>0.0001</v>
      </c>
      <c r="P91" s="0" t="n">
        <f aca="false">S91/100</f>
        <v>0</v>
      </c>
      <c r="Q91" s="0" t="n">
        <f aca="false">T91/100</f>
        <v>0</v>
      </c>
      <c r="R91" s="0" t="n">
        <f aca="false">P64</f>
        <v>0</v>
      </c>
    </row>
    <row r="92" customFormat="false" ht="16" hidden="false" customHeight="false" outlineLevel="0" collapsed="false">
      <c r="A92" s="0" t="n">
        <f aca="false">A65</f>
        <v>12.5</v>
      </c>
      <c r="B92" s="0" t="n">
        <f aca="false">B65/$Q$60</f>
        <v>0.427487499665034</v>
      </c>
      <c r="C92" s="0" t="n">
        <f aca="false">C65/$Q$60</f>
        <v>0.150668679004075</v>
      </c>
      <c r="D92" s="0" t="n">
        <f aca="false">D65/$Q$60</f>
        <v>0.0610432737078676</v>
      </c>
      <c r="E92" s="0" t="n">
        <f aca="false">E65/$Q$60</f>
        <v>0.132896351689011</v>
      </c>
      <c r="F92" s="0" t="n">
        <f aca="false">F65/$Q$60</f>
        <v>0.217531108302758</v>
      </c>
      <c r="G92" s="0" t="n">
        <f aca="false">G65/$Q$60</f>
        <v>0</v>
      </c>
      <c r="H92" s="0" t="n">
        <f aca="false">H65/$Q$60</f>
        <v>0</v>
      </c>
      <c r="I92" s="0" t="n">
        <f aca="false">I65/$Q$60</f>
        <v>0</v>
      </c>
      <c r="J92" s="0" t="n">
        <f aca="false">J65/$Q$60</f>
        <v>0</v>
      </c>
      <c r="K92" s="0" t="n">
        <f aca="false">K65</f>
        <v>100.02</v>
      </c>
      <c r="L92" s="0" t="n">
        <f aca="false">L65</f>
        <v>0.348</v>
      </c>
      <c r="M92" s="0" t="n">
        <f aca="false">M65</f>
        <v>-3.91</v>
      </c>
      <c r="N92" s="0" t="n">
        <f aca="false">N65</f>
        <v>1673</v>
      </c>
      <c r="O92" s="0" t="n">
        <f aca="false">O65</f>
        <v>0.0001</v>
      </c>
      <c r="P92" s="0" t="n">
        <f aca="false">S92/100</f>
        <v>0</v>
      </c>
      <c r="Q92" s="0" t="n">
        <f aca="false">T92/100</f>
        <v>0</v>
      </c>
      <c r="R92" s="0" t="n">
        <f aca="false">P65</f>
        <v>0</v>
      </c>
    </row>
    <row r="93" customFormat="false" ht="16" hidden="false" customHeight="false" outlineLevel="0" collapsed="false">
      <c r="A93" s="0" t="n">
        <f aca="false">A66</f>
        <v>25</v>
      </c>
      <c r="B93" s="0" t="n">
        <f aca="false">B66/$Q$60</f>
        <v>0.388481471018648</v>
      </c>
      <c r="C93" s="0" t="n">
        <f aca="false">C66/$Q$60</f>
        <v>0.136920939446892</v>
      </c>
      <c r="D93" s="0" t="n">
        <f aca="false">D66/$Q$60</f>
        <v>0.12546079872622</v>
      </c>
      <c r="E93" s="0" t="n">
        <f aca="false">E66/$Q$60</f>
        <v>0.120770245299833</v>
      </c>
      <c r="F93" s="0" t="n">
        <f aca="false">F66/$Q$60</f>
        <v>0.197682517060708</v>
      </c>
      <c r="G93" s="0" t="n">
        <f aca="false">G66/$Q$60</f>
        <v>0</v>
      </c>
      <c r="H93" s="0" t="n">
        <f aca="false">H66/$Q$60</f>
        <v>0</v>
      </c>
      <c r="I93" s="0" t="n">
        <f aca="false">I66/$Q$60</f>
        <v>0</v>
      </c>
      <c r="J93" s="0" t="n">
        <f aca="false">J66/$Q$60</f>
        <v>0</v>
      </c>
      <c r="K93" s="0" t="n">
        <f aca="false">K66</f>
        <v>100.02</v>
      </c>
      <c r="L93" s="0" t="n">
        <f aca="false">L66</f>
        <v>0.376</v>
      </c>
      <c r="M93" s="0" t="n">
        <f aca="false">M66</f>
        <v>-3.91</v>
      </c>
      <c r="N93" s="0" t="n">
        <f aca="false">N66</f>
        <v>1673</v>
      </c>
      <c r="O93" s="0" t="n">
        <f aca="false">O66</f>
        <v>0.0001</v>
      </c>
      <c r="P93" s="0" t="n">
        <f aca="false">S93/100</f>
        <v>0</v>
      </c>
      <c r="Q93" s="0" t="n">
        <f aca="false">T93/100</f>
        <v>0</v>
      </c>
      <c r="R93" s="0" t="n">
        <f aca="false">P66</f>
        <v>0</v>
      </c>
    </row>
    <row r="94" customFormat="false" ht="16" hidden="false" customHeight="false" outlineLevel="0" collapsed="false">
      <c r="A94" s="0" t="n">
        <f aca="false">A67</f>
        <v>6.25</v>
      </c>
      <c r="B94" s="0" t="n">
        <f aca="false">B67/$Q$60</f>
        <v>0.448104971949552</v>
      </c>
      <c r="C94" s="0" t="n">
        <f aca="false">C67/$Q$60</f>
        <v>0.157935341341443</v>
      </c>
      <c r="D94" s="0" t="n">
        <f aca="false">D67/$Q$60</f>
        <v>0.0269940104838811</v>
      </c>
      <c r="E94" s="0" t="n">
        <f aca="false">E67/$Q$60</f>
        <v>0.139305865066148</v>
      </c>
      <c r="F94" s="0" t="n">
        <f aca="false">F67/$Q$60</f>
        <v>0.228022506530699</v>
      </c>
      <c r="G94" s="0" t="n">
        <f aca="false">G67/$Q$60</f>
        <v>0</v>
      </c>
      <c r="H94" s="0" t="n">
        <f aca="false">H67/$Q$60</f>
        <v>0</v>
      </c>
      <c r="I94" s="0" t="n">
        <f aca="false">I67/$Q$60</f>
        <v>0</v>
      </c>
      <c r="J94" s="0" t="n">
        <f aca="false">J67/$Q$60</f>
        <v>0</v>
      </c>
      <c r="K94" s="0" t="n">
        <f aca="false">K67</f>
        <v>100.02</v>
      </c>
      <c r="L94" s="0" t="n">
        <f aca="false">L67</f>
        <v>0.102</v>
      </c>
      <c r="M94" s="0" t="n">
        <f aca="false">M67</f>
        <v>-6.91</v>
      </c>
      <c r="N94" s="0" t="n">
        <f aca="false">N67</f>
        <v>1673</v>
      </c>
      <c r="O94" s="0" t="n">
        <f aca="false">O67</f>
        <v>0.0001</v>
      </c>
      <c r="P94" s="0" t="n">
        <f aca="false">S94/100</f>
        <v>0</v>
      </c>
      <c r="Q94" s="0" t="n">
        <f aca="false">T94/100</f>
        <v>0</v>
      </c>
      <c r="R94" s="0" t="n">
        <f aca="false">P67</f>
        <v>0</v>
      </c>
    </row>
    <row r="95" customFormat="false" ht="16" hidden="false" customHeight="false" outlineLevel="0" collapsed="false">
      <c r="A95" s="0" t="n">
        <f aca="false">A68</f>
        <v>6.25</v>
      </c>
      <c r="B95" s="0" t="n">
        <f aca="false">B68/$Q$60</f>
        <v>0.437378314071796</v>
      </c>
      <c r="C95" s="0" t="n">
        <f aca="false">C68/$Q$60</f>
        <v>0.154154712963217</v>
      </c>
      <c r="D95" s="0" t="n">
        <f aca="false">D68/$Q$60</f>
        <v>0.0447088298639281</v>
      </c>
      <c r="E95" s="0" t="n">
        <f aca="false">E68/$Q$60</f>
        <v>0.135971185809124</v>
      </c>
      <c r="F95" s="0" t="n">
        <f aca="false">F68/$Q$60</f>
        <v>0.222564143939135</v>
      </c>
      <c r="G95" s="0" t="n">
        <f aca="false">G68/$Q$60</f>
        <v>0</v>
      </c>
      <c r="H95" s="0" t="n">
        <f aca="false">H68/$Q$60</f>
        <v>0</v>
      </c>
      <c r="I95" s="0" t="n">
        <f aca="false">I68/$Q$60</f>
        <v>0</v>
      </c>
      <c r="J95" s="0" t="n">
        <f aca="false">J68/$Q$60</f>
        <v>0</v>
      </c>
      <c r="K95" s="0" t="n">
        <f aca="false">K68</f>
        <v>100.02</v>
      </c>
      <c r="L95" s="0" t="n">
        <f aca="false">L68</f>
        <v>0.091</v>
      </c>
      <c r="M95" s="0" t="n">
        <f aca="false">M68</f>
        <v>-6.91</v>
      </c>
      <c r="N95" s="0" t="n">
        <f aca="false">N68</f>
        <v>1673</v>
      </c>
      <c r="O95" s="0" t="n">
        <f aca="false">O68</f>
        <v>0.0001</v>
      </c>
      <c r="P95" s="0" t="n">
        <f aca="false">S95/100</f>
        <v>0</v>
      </c>
      <c r="Q95" s="0" t="n">
        <f aca="false">T95/100</f>
        <v>0</v>
      </c>
      <c r="R95" s="0" t="n">
        <f aca="false">P68</f>
        <v>0</v>
      </c>
    </row>
    <row r="96" customFormat="false" ht="16" hidden="false" customHeight="false" outlineLevel="0" collapsed="false">
      <c r="A96" s="0" t="n">
        <f aca="false">A69</f>
        <v>12.5</v>
      </c>
      <c r="B96" s="0" t="n">
        <f aca="false">B69/$Q$60</f>
        <v>0.427487499665034</v>
      </c>
      <c r="C96" s="0" t="n">
        <f aca="false">C69/$Q$60</f>
        <v>0.150668679004075</v>
      </c>
      <c r="D96" s="0" t="n">
        <f aca="false">D69/$Q$60</f>
        <v>0.0610432737078676</v>
      </c>
      <c r="E96" s="0" t="n">
        <f aca="false">E69/$Q$60</f>
        <v>0.132896351689011</v>
      </c>
      <c r="F96" s="0" t="n">
        <f aca="false">F69/$Q$60</f>
        <v>0.217531108302758</v>
      </c>
      <c r="G96" s="0" t="n">
        <f aca="false">G69/$Q$60</f>
        <v>0</v>
      </c>
      <c r="H96" s="0" t="n">
        <f aca="false">H69/$Q$60</f>
        <v>0</v>
      </c>
      <c r="I96" s="0" t="n">
        <f aca="false">I69/$Q$60</f>
        <v>0</v>
      </c>
      <c r="J96" s="0" t="n">
        <f aca="false">J69/$Q$60</f>
        <v>0</v>
      </c>
      <c r="K96" s="0" t="n">
        <f aca="false">K69</f>
        <v>100.02</v>
      </c>
      <c r="L96" s="0" t="n">
        <f aca="false">L69</f>
        <v>0.087</v>
      </c>
      <c r="M96" s="0" t="n">
        <f aca="false">M69</f>
        <v>-6.91</v>
      </c>
      <c r="N96" s="0" t="n">
        <f aca="false">N69</f>
        <v>1673</v>
      </c>
      <c r="O96" s="0" t="n">
        <f aca="false">O69</f>
        <v>0.0001</v>
      </c>
      <c r="P96" s="0" t="n">
        <f aca="false">S96/100</f>
        <v>0</v>
      </c>
      <c r="Q96" s="0" t="n">
        <f aca="false">T96/100</f>
        <v>0</v>
      </c>
      <c r="R96" s="0" t="n">
        <f aca="false">P69</f>
        <v>0</v>
      </c>
    </row>
    <row r="97" customFormat="false" ht="16" hidden="false" customHeight="false" outlineLevel="0" collapsed="false">
      <c r="A97" s="0" t="n">
        <f aca="false">A70</f>
        <v>12.5</v>
      </c>
      <c r="B97" s="0" t="n">
        <f aca="false">B70/$Q$70</f>
        <v>0.540566561061616</v>
      </c>
      <c r="C97" s="0" t="n">
        <f aca="false">C70/$Q$70</f>
        <v>0.167526735129434</v>
      </c>
      <c r="D97" s="0" t="n">
        <f aca="false">D70/$Q$70</f>
        <v>0.0689601998689956</v>
      </c>
      <c r="E97" s="0" t="n">
        <f aca="false">E70/$Q$70</f>
        <v>0.0317013404619106</v>
      </c>
      <c r="F97" s="0" t="n">
        <f aca="false">F70/$Q$70</f>
        <v>0.0758819387564463</v>
      </c>
      <c r="G97" s="0" t="n">
        <f aca="false">G70/$Q$70</f>
        <v>0.0121109612733918</v>
      </c>
      <c r="H97" s="0" t="n">
        <f aca="false">H70/$Q$70</f>
        <v>0.0845369078984282</v>
      </c>
      <c r="I97" s="0" t="n">
        <f aca="false">I70/$Q$70</f>
        <v>0.0187153555497773</v>
      </c>
      <c r="J97" s="0" t="n">
        <f aca="false">J70/$Q$70</f>
        <v>0</v>
      </c>
      <c r="K97" s="0" t="n">
        <f aca="false">K70</f>
        <v>99.62</v>
      </c>
      <c r="L97" s="0" t="n">
        <v>0.6596</v>
      </c>
      <c r="M97" s="0" t="n">
        <v>0.222356997276028</v>
      </c>
      <c r="N97" s="6" t="n">
        <v>1773.15</v>
      </c>
      <c r="O97" s="6" t="n">
        <v>1.5</v>
      </c>
      <c r="P97" s="0" t="n">
        <f aca="false">S97/100</f>
        <v>0.03</v>
      </c>
      <c r="Q97" s="0" t="n">
        <v>0.515734</v>
      </c>
      <c r="R97" s="0" t="str">
        <f aca="false">P70</f>
        <v>z17</v>
      </c>
      <c r="S97" s="0" t="n">
        <v>3</v>
      </c>
      <c r="U97" s="0" t="s">
        <v>43</v>
      </c>
    </row>
    <row r="98" customFormat="false" ht="16" hidden="false" customHeight="false" outlineLevel="0" collapsed="false">
      <c r="A98" s="0" t="n">
        <v>12.5</v>
      </c>
      <c r="B98" s="0" t="n">
        <v>0.540566561061616</v>
      </c>
      <c r="C98" s="0" t="n">
        <v>0.167526735129434</v>
      </c>
      <c r="D98" s="0" t="n">
        <v>0.0689601998689956</v>
      </c>
      <c r="E98" s="0" t="n">
        <v>0.0317013404619106</v>
      </c>
      <c r="F98" s="0" t="n">
        <v>0.0758819387564463</v>
      </c>
      <c r="G98" s="0" t="n">
        <v>0.0121109612733919</v>
      </c>
      <c r="H98" s="0" t="n">
        <v>0.0845369078984282</v>
      </c>
      <c r="I98" s="0" t="n">
        <v>0.0187153555497773</v>
      </c>
      <c r="J98" s="0" t="n">
        <v>0</v>
      </c>
      <c r="K98" s="0" t="n">
        <v>99.62</v>
      </c>
      <c r="L98" s="0" t="n">
        <v>0.6533</v>
      </c>
      <c r="M98" s="0" t="n">
        <v>0.216143422467347</v>
      </c>
      <c r="N98" s="6" t="n">
        <v>1673.15</v>
      </c>
      <c r="O98" s="6" t="n">
        <v>3</v>
      </c>
      <c r="P98" s="0" t="n">
        <f aca="false">S98/100</f>
        <v>0.0077</v>
      </c>
      <c r="Q98" s="0" t="n">
        <v>0.848394</v>
      </c>
      <c r="S98" s="0" t="n">
        <v>0.77</v>
      </c>
    </row>
    <row r="99" customFormat="false" ht="16" hidden="false" customHeight="false" outlineLevel="0" collapsed="false">
      <c r="A99" s="0" t="n">
        <v>12.5</v>
      </c>
      <c r="B99" s="0" t="n">
        <v>0.540566561061616</v>
      </c>
      <c r="C99" s="0" t="n">
        <v>0.167526735129434</v>
      </c>
      <c r="D99" s="0" t="n">
        <v>0.0689601998689956</v>
      </c>
      <c r="E99" s="0" t="n">
        <v>0.0317013404619106</v>
      </c>
      <c r="F99" s="0" t="n">
        <v>0.0758819387564463</v>
      </c>
      <c r="G99" s="0" t="n">
        <v>0.0121109612733919</v>
      </c>
      <c r="H99" s="0" t="n">
        <v>0.0845369078984282</v>
      </c>
      <c r="I99" s="0" t="n">
        <v>0.0187153555497773</v>
      </c>
      <c r="J99" s="0" t="n">
        <v>0</v>
      </c>
      <c r="K99" s="0" t="n">
        <v>99.62</v>
      </c>
      <c r="L99" s="0" t="n">
        <v>0.6732</v>
      </c>
      <c r="M99" s="0" t="n">
        <v>-0.0982336507179612</v>
      </c>
      <c r="N99" s="6" t="n">
        <v>1673.15</v>
      </c>
      <c r="O99" s="6" t="n">
        <v>2</v>
      </c>
      <c r="P99" s="0" t="n">
        <f aca="false">S99/100</f>
        <v>0.0054</v>
      </c>
      <c r="Q99" s="0" t="n">
        <v>0.660459</v>
      </c>
      <c r="S99" s="0" t="n">
        <v>0.54</v>
      </c>
    </row>
    <row r="100" customFormat="false" ht="16" hidden="false" customHeight="false" outlineLevel="0" collapsed="false">
      <c r="A100" s="0" t="n">
        <v>12.5</v>
      </c>
      <c r="B100" s="0" t="n">
        <v>0.540566561061616</v>
      </c>
      <c r="C100" s="0" t="n">
        <v>0.167526735129434</v>
      </c>
      <c r="D100" s="0" t="n">
        <v>0.0689601998689956</v>
      </c>
      <c r="E100" s="0" t="n">
        <v>0.0317013404619106</v>
      </c>
      <c r="F100" s="0" t="n">
        <v>0.0758819387564463</v>
      </c>
      <c r="G100" s="0" t="n">
        <v>0.0121109612733919</v>
      </c>
      <c r="H100" s="0" t="n">
        <v>0.0845369078984282</v>
      </c>
      <c r="I100" s="0" t="n">
        <v>0.0187153555497773</v>
      </c>
      <c r="J100" s="0" t="n">
        <v>0</v>
      </c>
      <c r="K100" s="0" t="n">
        <v>99.62</v>
      </c>
      <c r="L100" s="0" t="n">
        <v>0.6069</v>
      </c>
      <c r="M100" s="0" t="n">
        <v>0.667327811927919</v>
      </c>
      <c r="N100" s="6" t="n">
        <v>1773.15</v>
      </c>
      <c r="O100" s="6" t="n">
        <v>3</v>
      </c>
      <c r="P100" s="0" t="n">
        <f aca="false">S100/100</f>
        <v>0.0043</v>
      </c>
      <c r="Q100" s="0" t="n">
        <v>0.820392</v>
      </c>
      <c r="S100" s="0" t="n">
        <v>0.43</v>
      </c>
    </row>
    <row r="101" customFormat="false" ht="16" hidden="false" customHeight="false" outlineLevel="0" collapsed="false">
      <c r="A101" s="0" t="n">
        <v>12.5</v>
      </c>
      <c r="B101" s="0" t="n">
        <v>0.540566561061616</v>
      </c>
      <c r="C101" s="0" t="n">
        <v>0.167526735129434</v>
      </c>
      <c r="D101" s="0" t="n">
        <v>0.0689601998689956</v>
      </c>
      <c r="E101" s="0" t="n">
        <v>0.0317013404619106</v>
      </c>
      <c r="F101" s="0" t="n">
        <v>0.0758819387564463</v>
      </c>
      <c r="G101" s="0" t="n">
        <v>0.0121109612733919</v>
      </c>
      <c r="H101" s="0" t="n">
        <v>0.0845369078984282</v>
      </c>
      <c r="I101" s="0" t="n">
        <v>0.0187153555497773</v>
      </c>
      <c r="J101" s="0" t="n">
        <v>0</v>
      </c>
      <c r="K101" s="0" t="n">
        <v>99.62</v>
      </c>
      <c r="L101" s="0" t="n">
        <v>0.623</v>
      </c>
      <c r="M101" s="0" t="n">
        <v>0.370680602159992</v>
      </c>
      <c r="N101" s="6" t="n">
        <v>1773.15</v>
      </c>
      <c r="O101" s="6" t="n">
        <v>2</v>
      </c>
      <c r="P101" s="0" t="n">
        <f aca="false">S101/100</f>
        <v>0.0031</v>
      </c>
      <c r="Q101" s="0" t="n">
        <v>0.63607</v>
      </c>
      <c r="S101" s="0" t="n">
        <v>0.31</v>
      </c>
    </row>
    <row r="102" customFormat="false" ht="16" hidden="false" customHeight="false" outlineLevel="0" collapsed="false">
      <c r="A102" s="0" t="n">
        <v>12.5</v>
      </c>
      <c r="B102" s="0" t="n">
        <v>0.540566561061616</v>
      </c>
      <c r="C102" s="0" t="n">
        <v>0.167526735129434</v>
      </c>
      <c r="D102" s="0" t="n">
        <v>0.0689601998689956</v>
      </c>
      <c r="E102" s="0" t="n">
        <v>0.0317013404619106</v>
      </c>
      <c r="F102" s="0" t="n">
        <v>0.0758819387564463</v>
      </c>
      <c r="G102" s="0" t="n">
        <v>0.0121109612733919</v>
      </c>
      <c r="H102" s="0" t="n">
        <v>0.0845369078984282</v>
      </c>
      <c r="I102" s="0" t="n">
        <v>0.0187153555497773</v>
      </c>
      <c r="J102" s="0" t="n">
        <v>0</v>
      </c>
      <c r="K102" s="0" t="n">
        <v>99.62</v>
      </c>
      <c r="L102" s="0" t="n">
        <v>0.6281</v>
      </c>
      <c r="M102" s="0" t="n">
        <v>0.519004207043955</v>
      </c>
      <c r="N102" s="6" t="n">
        <v>1773.15</v>
      </c>
      <c r="O102" s="6" t="n">
        <v>2.5</v>
      </c>
      <c r="P102" s="0" t="n">
        <f aca="false">S102/100</f>
        <v>0.0048</v>
      </c>
      <c r="Q102" s="0" t="n">
        <v>0.736488</v>
      </c>
      <c r="S102" s="0" t="n">
        <v>0.48</v>
      </c>
    </row>
    <row r="103" customFormat="false" ht="16" hidden="false" customHeight="false" outlineLevel="0" collapsed="false">
      <c r="A103" s="0" t="n">
        <v>12.5</v>
      </c>
      <c r="B103" s="0" t="n">
        <v>0.540566561061616</v>
      </c>
      <c r="C103" s="0" t="n">
        <v>0.167526735129434</v>
      </c>
      <c r="D103" s="0" t="n">
        <v>0.0689601998689956</v>
      </c>
      <c r="E103" s="0" t="n">
        <v>0.0317013404619106</v>
      </c>
      <c r="F103" s="0" t="n">
        <v>0.0758819387564463</v>
      </c>
      <c r="G103" s="0" t="n">
        <v>0.0121109612733919</v>
      </c>
      <c r="H103" s="0" t="n">
        <v>0.0845369078984282</v>
      </c>
      <c r="I103" s="0" t="n">
        <v>0.0187153555497773</v>
      </c>
      <c r="J103" s="0" t="n">
        <v>0</v>
      </c>
      <c r="K103" s="0" t="n">
        <v>99.62</v>
      </c>
      <c r="L103" s="0" t="n">
        <v>0.6532</v>
      </c>
      <c r="M103" s="0" t="n">
        <v>0.0589548858746934</v>
      </c>
      <c r="N103" s="6" t="n">
        <v>1673.15</v>
      </c>
      <c r="O103" s="6" t="n">
        <v>2.5</v>
      </c>
      <c r="P103" s="0" t="n">
        <f aca="false">S103/100</f>
        <v>0.0039</v>
      </c>
      <c r="Q103" s="0" t="n">
        <v>0.763149</v>
      </c>
      <c r="S103" s="0" t="n">
        <v>0.39</v>
      </c>
    </row>
    <row r="104" customFormat="false" ht="16" hidden="false" customHeight="false" outlineLevel="0" collapsed="false">
      <c r="A104" s="0" t="n">
        <v>12.5</v>
      </c>
      <c r="B104" s="0" t="n">
        <v>0.540566561061616</v>
      </c>
      <c r="C104" s="0" t="n">
        <v>0.167526735129434</v>
      </c>
      <c r="D104" s="0" t="n">
        <v>0.0689601998689956</v>
      </c>
      <c r="E104" s="0" t="n">
        <v>0.0317013404619106</v>
      </c>
      <c r="F104" s="0" t="n">
        <v>0.0758819387564463</v>
      </c>
      <c r="G104" s="0" t="n">
        <v>0.0121109612733919</v>
      </c>
      <c r="H104" s="0" t="n">
        <v>0.0845369078984282</v>
      </c>
      <c r="I104" s="0" t="n">
        <v>0.0187153555497773</v>
      </c>
      <c r="J104" s="0" t="n">
        <v>0</v>
      </c>
      <c r="K104" s="0" t="n">
        <v>99.62</v>
      </c>
      <c r="L104" s="0" t="n">
        <v>0.7062</v>
      </c>
      <c r="M104" s="0" t="n">
        <v>-0.255422187310615</v>
      </c>
      <c r="N104" s="6" t="n">
        <v>1673.15</v>
      </c>
      <c r="O104" s="6" t="n">
        <v>1.5</v>
      </c>
      <c r="P104" s="0" t="n">
        <f aca="false">S104/100</f>
        <v>0.0313</v>
      </c>
      <c r="Q104" s="0" t="n">
        <v>0.536604</v>
      </c>
      <c r="S104" s="0" t="n">
        <v>3.13</v>
      </c>
    </row>
    <row r="105" customFormat="false" ht="16" hidden="false" customHeight="false" outlineLevel="0" collapsed="false">
      <c r="A105" s="0" t="n">
        <v>12.5</v>
      </c>
      <c r="B105" s="0" t="n">
        <v>0.540566561061616</v>
      </c>
      <c r="C105" s="0" t="n">
        <v>0.167526735129434</v>
      </c>
      <c r="D105" s="0" t="n">
        <v>0.0689601998689956</v>
      </c>
      <c r="E105" s="0" t="n">
        <v>0.0317013404619106</v>
      </c>
      <c r="F105" s="0" t="n">
        <v>0.0758819387564463</v>
      </c>
      <c r="G105" s="0" t="n">
        <v>0.0121109612733919</v>
      </c>
      <c r="H105" s="0" t="n">
        <v>0.0845369078984282</v>
      </c>
      <c r="I105" s="0" t="n">
        <v>0.0187153555497773</v>
      </c>
      <c r="J105" s="0" t="n">
        <v>0</v>
      </c>
      <c r="K105" s="0" t="n">
        <v>99.62</v>
      </c>
      <c r="L105" s="0" t="n">
        <v>0.5635</v>
      </c>
      <c r="M105" s="0" t="n">
        <v>1.34766874158857</v>
      </c>
      <c r="N105" s="6" t="n">
        <v>1873.15</v>
      </c>
      <c r="O105" s="6" t="n">
        <v>4</v>
      </c>
      <c r="P105" s="0" t="n">
        <f aca="false">S105/100</f>
        <v>0.0057</v>
      </c>
      <c r="Q105" s="0" t="n">
        <v>0.923385</v>
      </c>
      <c r="S105" s="0" t="n">
        <v>0.57</v>
      </c>
    </row>
    <row r="106" customFormat="false" ht="16" hidden="false" customHeight="false" outlineLevel="0" collapsed="false">
      <c r="A106" s="0" t="n">
        <v>12.5</v>
      </c>
      <c r="B106" s="0" t="n">
        <v>0.540566561061616</v>
      </c>
      <c r="C106" s="0" t="n">
        <v>0.167526735129434</v>
      </c>
      <c r="D106" s="0" t="n">
        <v>0.0689601998689956</v>
      </c>
      <c r="E106" s="0" t="n">
        <v>0.0317013404619106</v>
      </c>
      <c r="F106" s="0" t="n">
        <v>0.0758819387564463</v>
      </c>
      <c r="G106" s="0" t="n">
        <v>0.0121109612733919</v>
      </c>
      <c r="H106" s="0" t="n">
        <v>0.0845369078984282</v>
      </c>
      <c r="I106" s="0" t="n">
        <v>0.0187153555497773</v>
      </c>
      <c r="J106" s="0" t="n">
        <v>0</v>
      </c>
      <c r="K106" s="0" t="n">
        <v>99.62</v>
      </c>
      <c r="L106" s="0" t="n">
        <v>0.5615</v>
      </c>
      <c r="M106" s="0" t="n">
        <v>1.62847914118283</v>
      </c>
      <c r="N106" s="6" t="n">
        <v>1873.15</v>
      </c>
      <c r="O106" s="6" t="n">
        <v>5</v>
      </c>
      <c r="P106" s="0" t="n">
        <f aca="false">S106/100</f>
        <v>0.0067</v>
      </c>
      <c r="Q106" s="0" t="n">
        <v>1.02027</v>
      </c>
      <c r="S106" s="0" t="n">
        <v>0.67</v>
      </c>
    </row>
    <row r="107" customFormat="false" ht="16" hidden="false" customHeight="false" outlineLevel="0" collapsed="false">
      <c r="A107" s="0" t="n">
        <v>12.5</v>
      </c>
      <c r="B107" s="0" t="n">
        <v>0.540566561061616</v>
      </c>
      <c r="C107" s="0" t="n">
        <v>0.167526735129434</v>
      </c>
      <c r="D107" s="0" t="n">
        <v>0.0689601998689956</v>
      </c>
      <c r="E107" s="0" t="n">
        <v>0.0317013404619106</v>
      </c>
      <c r="F107" s="0" t="n">
        <v>0.0758819387564463</v>
      </c>
      <c r="G107" s="0" t="n">
        <v>0.0121109612733919</v>
      </c>
      <c r="H107" s="0" t="n">
        <v>0.0845369078984282</v>
      </c>
      <c r="I107" s="0" t="n">
        <v>0.0187153555497773</v>
      </c>
      <c r="J107" s="0" t="n">
        <v>0</v>
      </c>
      <c r="K107" s="0" t="n">
        <v>99.62</v>
      </c>
      <c r="L107" s="0" t="n">
        <v>0.5801</v>
      </c>
      <c r="M107" s="0" t="n">
        <v>1.0668583419943</v>
      </c>
      <c r="N107" s="6" t="n">
        <v>1873.15</v>
      </c>
      <c r="O107" s="6" t="n">
        <v>3</v>
      </c>
      <c r="P107" s="0" t="n">
        <f aca="false">S107/100</f>
        <v>0.0057</v>
      </c>
      <c r="Q107" s="0" t="n">
        <v>0.794159</v>
      </c>
      <c r="S107" s="0" t="n">
        <v>0.57</v>
      </c>
    </row>
    <row r="108" customFormat="false" ht="16" hidden="false" customHeight="false" outlineLevel="0" collapsed="false">
      <c r="A108" s="0" t="n">
        <v>12.5</v>
      </c>
      <c r="B108" s="0" t="n">
        <v>0.540566561061616</v>
      </c>
      <c r="C108" s="0" t="n">
        <v>0.167526735129434</v>
      </c>
      <c r="D108" s="0" t="n">
        <v>0.0689601998689956</v>
      </c>
      <c r="E108" s="0" t="n">
        <v>0.0317013404619106</v>
      </c>
      <c r="F108" s="0" t="n">
        <v>0.0758819387564463</v>
      </c>
      <c r="G108" s="0" t="n">
        <v>0.0121109612733919</v>
      </c>
      <c r="H108" s="0" t="n">
        <v>0.0845369078984282</v>
      </c>
      <c r="I108" s="0" t="n">
        <v>0.0187153555497773</v>
      </c>
      <c r="J108" s="0" t="n">
        <v>0</v>
      </c>
      <c r="K108" s="0" t="n">
        <v>99.62</v>
      </c>
      <c r="L108" s="0" t="n">
        <v>0.5776</v>
      </c>
      <c r="M108" s="0" t="n">
        <v>1.4880739413857</v>
      </c>
      <c r="N108" s="6" t="n">
        <v>1873.15</v>
      </c>
      <c r="O108" s="6" t="n">
        <v>4.5</v>
      </c>
      <c r="P108" s="0" t="n">
        <f aca="false">S108/100</f>
        <v>0.0056</v>
      </c>
      <c r="Q108" s="0" t="n">
        <v>0.974884</v>
      </c>
      <c r="S108" s="0" t="n">
        <v>0.56</v>
      </c>
    </row>
    <row r="109" customFormat="false" ht="16" hidden="false" customHeight="false" outlineLevel="0" collapsed="false">
      <c r="A109" s="0" t="n">
        <v>12.5</v>
      </c>
      <c r="B109" s="0" t="n">
        <v>0.540566561061616</v>
      </c>
      <c r="C109" s="0" t="n">
        <v>0.167526735129434</v>
      </c>
      <c r="D109" s="0" t="n">
        <v>0.0689601998689956</v>
      </c>
      <c r="E109" s="0" t="n">
        <v>0.0317013404619106</v>
      </c>
      <c r="F109" s="0" t="n">
        <v>0.0758819387564463</v>
      </c>
      <c r="G109" s="0" t="n">
        <v>0.0121109612733919</v>
      </c>
      <c r="H109" s="0" t="n">
        <v>0.0845369078984282</v>
      </c>
      <c r="I109" s="0" t="n">
        <v>0.0187153555497773</v>
      </c>
      <c r="J109" s="0" t="n">
        <v>0</v>
      </c>
      <c r="K109" s="0" t="n">
        <v>99.62</v>
      </c>
      <c r="L109" s="0" t="n">
        <v>0.5687</v>
      </c>
      <c r="M109" s="0" t="n">
        <v>1.20726354179143</v>
      </c>
      <c r="N109" s="6" t="n">
        <v>1873.15</v>
      </c>
      <c r="O109" s="6" t="n">
        <v>3.5</v>
      </c>
      <c r="P109" s="0" t="n">
        <f aca="false">S109/100</f>
        <v>0.0051</v>
      </c>
      <c r="Q109" s="0" t="n">
        <v>0.863884</v>
      </c>
      <c r="S109" s="0" t="n">
        <v>0.51</v>
      </c>
    </row>
    <row r="110" customFormat="false" ht="16" hidden="false" customHeight="false" outlineLevel="0" collapsed="false">
      <c r="A110" s="0" t="n">
        <v>12.5</v>
      </c>
      <c r="B110" s="0" t="n">
        <v>0.540566561061616</v>
      </c>
      <c r="C110" s="0" t="n">
        <v>0.167526735129434</v>
      </c>
      <c r="D110" s="0" t="n">
        <v>0.0689601998689956</v>
      </c>
      <c r="E110" s="0" t="n">
        <v>0.0317013404619106</v>
      </c>
      <c r="F110" s="0" t="n">
        <v>0.0758819387564463</v>
      </c>
      <c r="G110" s="0" t="n">
        <v>0.0121109612733919</v>
      </c>
      <c r="H110" s="0" t="n">
        <v>0.0845369078984282</v>
      </c>
      <c r="I110" s="0" t="n">
        <v>0.0187153555497773</v>
      </c>
      <c r="J110" s="0" t="n">
        <v>0</v>
      </c>
      <c r="K110" s="0" t="n">
        <v>99.62</v>
      </c>
      <c r="L110" s="0" t="n">
        <v>0.5029</v>
      </c>
      <c r="M110" s="0" t="n">
        <v>2.62639235512532</v>
      </c>
      <c r="N110" s="6" t="n">
        <v>2023.15</v>
      </c>
      <c r="O110" s="6" t="n">
        <v>7</v>
      </c>
      <c r="P110" s="0" t="n">
        <f aca="false">S110/100</f>
        <v>0.0066</v>
      </c>
      <c r="Q110" s="0" t="n">
        <v>1.12648</v>
      </c>
      <c r="S110" s="0" t="n">
        <v>0.66</v>
      </c>
    </row>
    <row r="111" customFormat="false" ht="16" hidden="false" customHeight="false" outlineLevel="0" collapsed="false">
      <c r="A111" s="0" t="n">
        <v>12.5</v>
      </c>
      <c r="B111" s="0" t="n">
        <v>0.540566561061616</v>
      </c>
      <c r="C111" s="0" t="n">
        <v>0.167526735129434</v>
      </c>
      <c r="D111" s="0" t="n">
        <v>0.0689601998689956</v>
      </c>
      <c r="E111" s="0" t="n">
        <v>0.0317013404619106</v>
      </c>
      <c r="F111" s="0" t="n">
        <v>0.0758819387564463</v>
      </c>
      <c r="G111" s="0" t="n">
        <v>0.0121109612733919</v>
      </c>
      <c r="H111" s="0" t="n">
        <v>0.0845369078984282</v>
      </c>
      <c r="I111" s="0" t="n">
        <v>0.0187153555497773</v>
      </c>
      <c r="J111" s="0" t="n">
        <v>0</v>
      </c>
      <c r="K111" s="0" t="n">
        <v>99.62</v>
      </c>
      <c r="L111" s="0" t="n">
        <v>0.5088</v>
      </c>
      <c r="M111" s="0" t="n">
        <v>2.36640174642107</v>
      </c>
      <c r="N111" s="6" t="n">
        <v>2023.15</v>
      </c>
      <c r="O111" s="6" t="n">
        <v>6</v>
      </c>
      <c r="P111" s="0" t="n">
        <f aca="false">S111/100</f>
        <v>0.0066</v>
      </c>
      <c r="Q111" s="0" t="n">
        <v>1.05862</v>
      </c>
      <c r="S111" s="0" t="n">
        <v>0.66</v>
      </c>
    </row>
    <row r="112" customFormat="false" ht="16" hidden="false" customHeight="false" outlineLevel="0" collapsed="false">
      <c r="A112" s="0" t="n">
        <v>12.5</v>
      </c>
      <c r="B112" s="0" t="n">
        <v>0.540566561061616</v>
      </c>
      <c r="C112" s="0" t="n">
        <v>0.167526735129434</v>
      </c>
      <c r="D112" s="0" t="n">
        <v>0.0689601998689956</v>
      </c>
      <c r="E112" s="0" t="n">
        <v>0.0317013404619106</v>
      </c>
      <c r="F112" s="0" t="n">
        <v>0.0758819387564463</v>
      </c>
      <c r="G112" s="0" t="n">
        <v>0.0121109612733919</v>
      </c>
      <c r="H112" s="0" t="n">
        <v>0.0845369078984282</v>
      </c>
      <c r="I112" s="0" t="n">
        <v>0.0187153555497773</v>
      </c>
      <c r="J112" s="0" t="n">
        <v>0</v>
      </c>
      <c r="K112" s="0" t="n">
        <v>99.62</v>
      </c>
      <c r="L112" s="0" t="n">
        <v>0.5357</v>
      </c>
      <c r="M112" s="0" t="n">
        <v>2.10641113771682</v>
      </c>
      <c r="N112" s="6" t="n">
        <v>2023.15</v>
      </c>
      <c r="O112" s="6" t="n">
        <v>5</v>
      </c>
      <c r="P112" s="0" t="n">
        <f aca="false">S112/100</f>
        <v>0.0099</v>
      </c>
      <c r="Q112" s="0" t="n">
        <v>0.980987</v>
      </c>
      <c r="S112" s="0" t="n">
        <v>0.99</v>
      </c>
    </row>
    <row r="113" customFormat="false" ht="16" hidden="false" customHeight="false" outlineLevel="0" collapsed="false">
      <c r="A113" s="0" t="n">
        <v>12.5</v>
      </c>
      <c r="B113" s="0" t="n">
        <v>0.540566561061616</v>
      </c>
      <c r="C113" s="0" t="n">
        <v>0.167526735129434</v>
      </c>
      <c r="D113" s="0" t="n">
        <v>0.0689601998689956</v>
      </c>
      <c r="E113" s="0" t="n">
        <v>0.0317013404619106</v>
      </c>
      <c r="F113" s="0" t="n">
        <v>0.0758819387564463</v>
      </c>
      <c r="G113" s="0" t="n">
        <v>0.0121109612733919</v>
      </c>
      <c r="H113" s="0" t="n">
        <v>0.0845369078984282</v>
      </c>
      <c r="I113" s="0" t="n">
        <v>0.0187153555497773</v>
      </c>
      <c r="J113" s="0" t="n">
        <v>0</v>
      </c>
      <c r="K113" s="0" t="n">
        <v>99.62</v>
      </c>
      <c r="L113" s="0" t="n">
        <v>0.4927</v>
      </c>
      <c r="M113" s="0" t="n">
        <v>2.4963970507732</v>
      </c>
      <c r="N113" s="6" t="n">
        <v>2023.15</v>
      </c>
      <c r="O113" s="6" t="n">
        <v>6.5</v>
      </c>
      <c r="P113" s="0" t="n">
        <f aca="false">S113/100</f>
        <v>0.0088</v>
      </c>
      <c r="Q113" s="0" t="n">
        <v>1.09335</v>
      </c>
      <c r="S113" s="0" t="n">
        <v>0.88</v>
      </c>
    </row>
    <row r="114" customFormat="false" ht="16" hidden="false" customHeight="false" outlineLevel="0" collapsed="false">
      <c r="A114" s="0" t="n">
        <v>12.5</v>
      </c>
      <c r="B114" s="0" t="n">
        <v>0.540566561061616</v>
      </c>
      <c r="C114" s="0" t="n">
        <v>0.167526735129434</v>
      </c>
      <c r="D114" s="0" t="n">
        <v>0.0689601998689956</v>
      </c>
      <c r="E114" s="0" t="n">
        <v>0.0317013404619106</v>
      </c>
      <c r="F114" s="0" t="n">
        <v>0.0758819387564463</v>
      </c>
      <c r="G114" s="0" t="n">
        <v>0.0121109612733919</v>
      </c>
      <c r="H114" s="0" t="n">
        <v>0.0845369078984282</v>
      </c>
      <c r="I114" s="0" t="n">
        <v>0.0187153555497773</v>
      </c>
      <c r="J114" s="0" t="n">
        <v>0</v>
      </c>
      <c r="K114" s="0" t="n">
        <v>99.62</v>
      </c>
      <c r="L114" s="0" t="n">
        <v>0.5228</v>
      </c>
      <c r="M114" s="0" t="n">
        <v>2.23640644206895</v>
      </c>
      <c r="N114" s="6" t="n">
        <v>2023.15</v>
      </c>
      <c r="O114" s="6" t="n">
        <v>5.5</v>
      </c>
      <c r="P114" s="0" t="n">
        <f aca="false">S114/100</f>
        <v>0.0088</v>
      </c>
      <c r="Q114" s="0" t="n">
        <v>1.02149</v>
      </c>
      <c r="S114" s="0" t="n">
        <v>0.88</v>
      </c>
    </row>
    <row r="115" customFormat="false" ht="16" hidden="false" customHeight="false" outlineLevel="0" collapsed="false">
      <c r="A115" s="0" t="n">
        <v>12.5</v>
      </c>
      <c r="B115" s="0" t="n">
        <v>0.540566561061616</v>
      </c>
      <c r="C115" s="0" t="n">
        <v>0.167526735129434</v>
      </c>
      <c r="D115" s="0" t="n">
        <v>0.0689601998689956</v>
      </c>
      <c r="E115" s="0" t="n">
        <v>0.0317013404619106</v>
      </c>
      <c r="F115" s="0" t="n">
        <v>0.0758819387564463</v>
      </c>
      <c r="G115" s="0" t="n">
        <v>0.0121109612733919</v>
      </c>
      <c r="H115" s="0" t="n">
        <v>0.0845369078984282</v>
      </c>
      <c r="I115" s="0" t="n">
        <v>0.0187153555497773</v>
      </c>
      <c r="J115" s="0" t="n">
        <v>0</v>
      </c>
      <c r="K115" s="0" t="n">
        <v>99.62</v>
      </c>
      <c r="L115" s="0" t="n">
        <v>0.7176</v>
      </c>
      <c r="M115" s="0" t="n">
        <v>-0.72</v>
      </c>
      <c r="N115" s="6" t="n">
        <v>1673.15</v>
      </c>
      <c r="O115" s="12" t="n">
        <v>0.0001</v>
      </c>
      <c r="P115" s="0" t="n">
        <f aca="false">S115/100</f>
        <v>0.0062</v>
      </c>
      <c r="Q115" s="0" t="n">
        <v>0</v>
      </c>
      <c r="S115" s="0" t="n">
        <v>0.62</v>
      </c>
    </row>
    <row r="116" customFormat="false" ht="16" hidden="false" customHeight="false" outlineLevel="0" collapsed="false">
      <c r="A116" s="0" t="n">
        <v>12.5</v>
      </c>
      <c r="B116" s="0" t="n">
        <f aca="false">B71/$Q$71</f>
        <v>0.53883576701019</v>
      </c>
      <c r="C116" s="0" t="n">
        <f aca="false">C71/$Q$71</f>
        <v>0.163736153408291</v>
      </c>
      <c r="D116" s="0" t="n">
        <f aca="false">D71/$Q$71</f>
        <v>0.0736628302777165</v>
      </c>
      <c r="E116" s="0" t="n">
        <f aca="false">E71/$Q$71</f>
        <v>0.0296218615372094</v>
      </c>
      <c r="F116" s="0" t="n">
        <f aca="false">F71/$Q$71</f>
        <v>0.0745584269984182</v>
      </c>
      <c r="G116" s="0" t="n">
        <f aca="false">G71/$Q$71</f>
        <v>0.0132052878180062</v>
      </c>
      <c r="H116" s="0" t="n">
        <f aca="false">H71/$Q$71</f>
        <v>0.0800836809608118</v>
      </c>
      <c r="I116" s="0" t="n">
        <f aca="false">I71/$Q$71</f>
        <v>0.0212115012797776</v>
      </c>
      <c r="J116" s="0" t="n">
        <f aca="false">J71/$Q$71</f>
        <v>0.00508449070957992</v>
      </c>
      <c r="K116" s="0" t="n">
        <f aca="false">K71</f>
        <v>100</v>
      </c>
      <c r="L116" s="6" t="n">
        <v>0.796</v>
      </c>
      <c r="M116" s="6" t="n">
        <v>-0.6</v>
      </c>
      <c r="N116" s="6" t="n">
        <v>1673.15</v>
      </c>
      <c r="O116" s="6" t="n">
        <v>0.4</v>
      </c>
      <c r="P116" s="0" t="n">
        <f aca="false">S116/100</f>
        <v>0.01</v>
      </c>
      <c r="Q116" s="0" t="n">
        <v>0.170674</v>
      </c>
      <c r="R116" s="0" t="str">
        <f aca="false">P71</f>
        <v>O06</v>
      </c>
      <c r="S116" s="6" t="n">
        <v>1</v>
      </c>
    </row>
    <row r="117" customFormat="false" ht="16" hidden="false" customHeight="false" outlineLevel="0" collapsed="false">
      <c r="A117" s="0" t="n">
        <v>12.5</v>
      </c>
      <c r="B117" s="0" t="n">
        <v>0.53883576701019</v>
      </c>
      <c r="C117" s="0" t="n">
        <v>0.163736153408291</v>
      </c>
      <c r="D117" s="0" t="n">
        <v>0.0736628302777165</v>
      </c>
      <c r="E117" s="0" t="n">
        <v>0.0296218615372094</v>
      </c>
      <c r="F117" s="0" t="n">
        <v>0.0745584269984182</v>
      </c>
      <c r="G117" s="0" t="n">
        <v>0.0132052878180062</v>
      </c>
      <c r="H117" s="0" t="n">
        <v>0.0800836809608119</v>
      </c>
      <c r="I117" s="0" t="n">
        <v>0.0212115012797776</v>
      </c>
      <c r="J117" s="0" t="n">
        <v>0.00508449070957992</v>
      </c>
      <c r="K117" s="0" t="n">
        <v>100</v>
      </c>
      <c r="L117" s="6" t="n">
        <v>0.771</v>
      </c>
      <c r="M117" s="6" t="n">
        <v>-0.48</v>
      </c>
      <c r="N117" s="6" t="n">
        <v>1673.15</v>
      </c>
      <c r="O117" s="6" t="n">
        <v>0.75</v>
      </c>
      <c r="P117" s="0" t="n">
        <f aca="false">S117/100</f>
        <v>0.01</v>
      </c>
      <c r="Q117" s="0" t="n">
        <v>0.302686</v>
      </c>
      <c r="S117" s="6" t="n">
        <v>1</v>
      </c>
    </row>
    <row r="118" customFormat="false" ht="16" hidden="false" customHeight="false" outlineLevel="0" collapsed="false">
      <c r="A118" s="0" t="n">
        <v>12.5</v>
      </c>
      <c r="B118" s="0" t="n">
        <v>0.53883576701019</v>
      </c>
      <c r="C118" s="0" t="n">
        <v>0.163736153408291</v>
      </c>
      <c r="D118" s="0" t="n">
        <v>0.0736628302777165</v>
      </c>
      <c r="E118" s="0" t="n">
        <v>0.0296218615372094</v>
      </c>
      <c r="F118" s="0" t="n">
        <v>0.0745584269984182</v>
      </c>
      <c r="G118" s="0" t="n">
        <v>0.0132052878180062</v>
      </c>
      <c r="H118" s="0" t="n">
        <v>0.0800836809608119</v>
      </c>
      <c r="I118" s="0" t="n">
        <v>0.0212115012797776</v>
      </c>
      <c r="J118" s="0" t="n">
        <v>0.00508449070957992</v>
      </c>
      <c r="K118" s="0" t="n">
        <v>100</v>
      </c>
      <c r="L118" s="6" t="n">
        <v>0.75</v>
      </c>
      <c r="M118" s="6" t="n">
        <v>-0.39</v>
      </c>
      <c r="N118" s="6" t="n">
        <v>1673.15</v>
      </c>
      <c r="O118" s="6" t="n">
        <v>1</v>
      </c>
      <c r="P118" s="0" t="n">
        <f aca="false">S118/100</f>
        <v>0.01</v>
      </c>
      <c r="Q118" s="0" t="n">
        <v>0.387715</v>
      </c>
      <c r="S118" s="6" t="n">
        <v>1</v>
      </c>
    </row>
    <row r="119" customFormat="false" ht="16" hidden="false" customHeight="false" outlineLevel="0" collapsed="false">
      <c r="A119" s="0" t="n">
        <v>12.5</v>
      </c>
      <c r="B119" s="0" t="n">
        <v>0.53883576701019</v>
      </c>
      <c r="C119" s="0" t="n">
        <v>0.163736153408291</v>
      </c>
      <c r="D119" s="0" t="n">
        <v>0.0736628302777165</v>
      </c>
      <c r="E119" s="0" t="n">
        <v>0.0296218615372094</v>
      </c>
      <c r="F119" s="0" t="n">
        <v>0.0745584269984182</v>
      </c>
      <c r="G119" s="0" t="n">
        <v>0.0132052878180062</v>
      </c>
      <c r="H119" s="0" t="n">
        <v>0.0800836809608119</v>
      </c>
      <c r="I119" s="0" t="n">
        <v>0.0212115012797776</v>
      </c>
      <c r="J119" s="0" t="n">
        <v>0.00508449070957992</v>
      </c>
      <c r="K119" s="0" t="n">
        <v>100</v>
      </c>
      <c r="L119" s="6" t="n">
        <v>0.734</v>
      </c>
      <c r="M119" s="6" t="n">
        <v>-0.23</v>
      </c>
      <c r="N119" s="6" t="n">
        <v>1673.15</v>
      </c>
      <c r="O119" s="6" t="n">
        <v>1.5</v>
      </c>
      <c r="P119" s="0" t="n">
        <f aca="false">S119/100</f>
        <v>0.01</v>
      </c>
      <c r="Q119" s="0" t="n">
        <v>0.536604</v>
      </c>
      <c r="S119" s="6" t="n">
        <v>1</v>
      </c>
    </row>
    <row r="120" customFormat="false" ht="16" hidden="false" customHeight="false" outlineLevel="0" collapsed="false">
      <c r="A120" s="0" t="n">
        <v>12.5</v>
      </c>
      <c r="B120" s="0" t="n">
        <v>0.53883576701019</v>
      </c>
      <c r="C120" s="0" t="n">
        <v>0.163736153408291</v>
      </c>
      <c r="D120" s="0" t="n">
        <v>0.0736628302777165</v>
      </c>
      <c r="E120" s="0" t="n">
        <v>0.0296218615372094</v>
      </c>
      <c r="F120" s="0" t="n">
        <v>0.0745584269984182</v>
      </c>
      <c r="G120" s="0" t="n">
        <v>0.0132052878180062</v>
      </c>
      <c r="H120" s="0" t="n">
        <v>0.0800836809608119</v>
      </c>
      <c r="I120" s="0" t="n">
        <v>0.0212115012797776</v>
      </c>
      <c r="J120" s="0" t="n">
        <v>0.00508449070957992</v>
      </c>
      <c r="K120" s="0" t="n">
        <v>100</v>
      </c>
      <c r="L120" s="6" t="n">
        <v>0.721</v>
      </c>
      <c r="M120" s="6" t="n">
        <v>-0.06</v>
      </c>
      <c r="N120" s="6" t="n">
        <v>1673.15</v>
      </c>
      <c r="O120" s="6" t="n">
        <v>2</v>
      </c>
      <c r="P120" s="0" t="n">
        <f aca="false">S120/100</f>
        <v>0.01</v>
      </c>
      <c r="Q120" s="0" t="n">
        <v>0.660459</v>
      </c>
      <c r="S120" s="6" t="n">
        <v>1</v>
      </c>
    </row>
    <row r="121" customFormat="false" ht="16" hidden="false" customHeight="false" outlineLevel="0" collapsed="false">
      <c r="A121" s="0" t="n">
        <v>12.5</v>
      </c>
      <c r="B121" s="0" t="n">
        <v>0.53883576701019</v>
      </c>
      <c r="C121" s="0" t="n">
        <v>0.163736153408291</v>
      </c>
      <c r="D121" s="0" t="n">
        <v>0.0736628302777165</v>
      </c>
      <c r="E121" s="0" t="n">
        <v>0.0296218615372094</v>
      </c>
      <c r="F121" s="0" t="n">
        <v>0.0745584269984182</v>
      </c>
      <c r="G121" s="0" t="n">
        <v>0.0132052878180062</v>
      </c>
      <c r="H121" s="0" t="n">
        <v>0.0800836809608119</v>
      </c>
      <c r="I121" s="0" t="n">
        <v>0.0212115012797776</v>
      </c>
      <c r="J121" s="0" t="n">
        <v>0.00508449070957992</v>
      </c>
      <c r="K121" s="0" t="n">
        <v>100</v>
      </c>
      <c r="L121" s="6" t="n">
        <v>0.708</v>
      </c>
      <c r="M121" s="6" t="n">
        <v>0.28</v>
      </c>
      <c r="N121" s="6" t="n">
        <v>1673.15</v>
      </c>
      <c r="O121" s="6" t="n">
        <v>3</v>
      </c>
      <c r="P121" s="0" t="n">
        <f aca="false">S121/100</f>
        <v>0.01</v>
      </c>
      <c r="Q121" s="0" t="n">
        <v>0.848394</v>
      </c>
      <c r="S121" s="6" t="n">
        <v>1</v>
      </c>
    </row>
    <row r="122" customFormat="false" ht="16" hidden="false" customHeight="false" outlineLevel="0" collapsed="false">
      <c r="A122" s="0" t="n">
        <v>12.5</v>
      </c>
      <c r="B122" s="0" t="n">
        <f aca="false">B72/$Q$72</f>
        <v>0.556430783919532</v>
      </c>
      <c r="C122" s="0" t="n">
        <f aca="false">C72/$Q$72</f>
        <v>0.169253562089425</v>
      </c>
      <c r="D122" s="0" t="n">
        <f aca="false">D72/$Q$72</f>
        <v>0.0681484818323391</v>
      </c>
      <c r="E122" s="0" t="n">
        <f aca="false">E72/$Q$72</f>
        <v>0.0312321037706273</v>
      </c>
      <c r="F122" s="0" t="n">
        <f aca="false">F72/$Q$72</f>
        <v>0.0729825825021446</v>
      </c>
      <c r="G122" s="0" t="n">
        <f aca="false">G72/$Q$72</f>
        <v>0.00950163164678754</v>
      </c>
      <c r="H122" s="0" t="n">
        <f aca="false">H72/$Q$72</f>
        <v>0.0727579004786471</v>
      </c>
      <c r="I122" s="0" t="n">
        <f aca="false">I72/$Q$72</f>
        <v>0.0196929537604971</v>
      </c>
      <c r="J122" s="0" t="n">
        <f aca="false">J72/$Q$72</f>
        <v>0</v>
      </c>
      <c r="K122" s="0" t="n">
        <f aca="false">K72</f>
        <v>100.01</v>
      </c>
      <c r="L122" s="0" t="n">
        <f aca="false">L72</f>
        <v>0.58</v>
      </c>
      <c r="M122" s="0" t="n">
        <v>0.52982835</v>
      </c>
      <c r="N122" s="0" t="n">
        <f aca="false">N72</f>
        <v>1673</v>
      </c>
      <c r="O122" s="0" t="n">
        <f aca="false">O72</f>
        <v>4</v>
      </c>
      <c r="P122" s="0" t="n">
        <v>0.04</v>
      </c>
      <c r="Q122" s="0" t="n">
        <v>0.979928</v>
      </c>
      <c r="R122" s="0" t="s">
        <v>48</v>
      </c>
    </row>
    <row r="123" customFormat="false" ht="16" hidden="false" customHeight="false" outlineLevel="0" collapsed="false">
      <c r="A123" s="0" t="n">
        <v>12.5</v>
      </c>
      <c r="B123" s="0" t="n">
        <f aca="false">B73/$Q$73</f>
        <v>0.5501427940916</v>
      </c>
      <c r="C123" s="0" t="n">
        <f aca="false">C73/$Q$73</f>
        <v>0.165118203382551</v>
      </c>
      <c r="D123" s="0" t="n">
        <f aca="false">D73/$Q$73</f>
        <v>0.0677001762312792</v>
      </c>
      <c r="E123" s="0" t="n">
        <f aca="false">E73/$Q$73</f>
        <v>0.029700722475658</v>
      </c>
      <c r="F123" s="0" t="n">
        <f aca="false">F73/$Q$73</f>
        <v>0.073627841431253</v>
      </c>
      <c r="G123" s="0" t="n">
        <f aca="false">G73/$Q$73</f>
        <v>0.00966481582436931</v>
      </c>
      <c r="H123" s="0" t="n">
        <f aca="false">H73/$Q$73</f>
        <v>0.0866036246760173</v>
      </c>
      <c r="I123" s="0" t="n">
        <f aca="false">I73/$Q$73</f>
        <v>0.0174418218872727</v>
      </c>
      <c r="J123" s="0" t="n">
        <f aca="false">J73/$Q$73</f>
        <v>0</v>
      </c>
      <c r="K123" s="0" t="n">
        <f aca="false">K73</f>
        <v>96.41</v>
      </c>
      <c r="L123" s="0" t="n">
        <f aca="false">L73</f>
        <v>0.49</v>
      </c>
      <c r="M123" s="0" t="n">
        <v>2.36598</v>
      </c>
      <c r="N123" s="0" t="n">
        <f aca="false">N73</f>
        <v>2023</v>
      </c>
      <c r="O123" s="0" t="n">
        <f aca="false">O73</f>
        <v>6</v>
      </c>
      <c r="P123" s="0" t="n">
        <v>0.04</v>
      </c>
      <c r="Q123" s="0" t="n">
        <v>1.05865</v>
      </c>
    </row>
    <row r="124" customFormat="false" ht="16" hidden="false" customHeight="false" outlineLevel="0" collapsed="false">
      <c r="A124" s="0" t="n">
        <v>12.5</v>
      </c>
      <c r="B124" s="0" t="n">
        <f aca="false">B74/$Q$74</f>
        <v>0.548178135737494</v>
      </c>
      <c r="C124" s="0" t="n">
        <f aca="false">C74/$Q$74</f>
        <v>0.167225808186411</v>
      </c>
      <c r="D124" s="0" t="n">
        <f aca="false">D74/$Q$74</f>
        <v>0.0669084958343652</v>
      </c>
      <c r="E124" s="0" t="n">
        <f aca="false">E74/$Q$74</f>
        <v>0.0299990704287737</v>
      </c>
      <c r="F124" s="0" t="n">
        <f aca="false">F74/$Q$74</f>
        <v>0.0744227809940309</v>
      </c>
      <c r="G124" s="0" t="n">
        <f aca="false">G74/$Q$74</f>
        <v>0.00958973917183426</v>
      </c>
      <c r="H124" s="0" t="n">
        <f aca="false">H74/$Q$74</f>
        <v>0.0862915826023577</v>
      </c>
      <c r="I124" s="0" t="n">
        <f aca="false">I74/$Q$74</f>
        <v>0.0173843870447322</v>
      </c>
      <c r="J124" s="0" t="n">
        <f aca="false">J74/$Q$74</f>
        <v>0</v>
      </c>
      <c r="K124" s="0" t="n">
        <f aca="false">K74</f>
        <v>95.87</v>
      </c>
      <c r="L124" s="0" t="n">
        <f aca="false">L74</f>
        <v>0.5</v>
      </c>
      <c r="M124" s="0" t="n">
        <v>2.36598</v>
      </c>
      <c r="N124" s="0" t="n">
        <f aca="false">N74</f>
        <v>2023</v>
      </c>
      <c r="O124" s="0" t="n">
        <f aca="false">O74</f>
        <v>6</v>
      </c>
      <c r="P124" s="0" t="n">
        <v>0.04</v>
      </c>
      <c r="Q124" s="0" t="n">
        <v>1.05865</v>
      </c>
    </row>
    <row r="125" customFormat="false" ht="16" hidden="false" customHeight="false" outlineLevel="0" collapsed="false">
      <c r="A125" s="0" t="n">
        <v>12.5</v>
      </c>
      <c r="B125" s="0" t="n">
        <f aca="false">B75/$Q$75</f>
        <v>0.549484151586416</v>
      </c>
      <c r="C125" s="0" t="n">
        <f aca="false">C75/$Q$75</f>
        <v>0.174058019165368</v>
      </c>
      <c r="D125" s="0" t="n">
        <f aca="false">D75/$Q$75</f>
        <v>0.0571666776948343</v>
      </c>
      <c r="E125" s="0" t="n">
        <f aca="false">E75/$Q$75</f>
        <v>0.0309286384451539</v>
      </c>
      <c r="F125" s="0" t="n">
        <f aca="false">F75/$Q$75</f>
        <v>0.0737094159288706</v>
      </c>
      <c r="G125" s="0" t="n">
        <f aca="false">G75/$Q$75</f>
        <v>0.00661174886596011</v>
      </c>
      <c r="H125" s="0" t="n">
        <f aca="false">H75/$Q$75</f>
        <v>0.0904075167514667</v>
      </c>
      <c r="I125" s="0" t="n">
        <f aca="false">I75/$Q$75</f>
        <v>0.0176338315619308</v>
      </c>
      <c r="J125" s="0" t="n">
        <f aca="false">J75/$Q$75</f>
        <v>0</v>
      </c>
      <c r="K125" s="0" t="n">
        <f aca="false">K75</f>
        <v>95.25</v>
      </c>
      <c r="L125" s="0" t="n">
        <f aca="false">L75</f>
        <v>0.63</v>
      </c>
      <c r="M125" s="0" t="n">
        <v>5.18249</v>
      </c>
      <c r="N125" s="0" t="n">
        <f aca="false">N75</f>
        <v>2373</v>
      </c>
      <c r="O125" s="0" t="n">
        <f aca="false">O75</f>
        <v>15</v>
      </c>
      <c r="P125" s="0" t="n">
        <v>0.04</v>
      </c>
      <c r="Q125" s="0" t="n">
        <v>1.53407</v>
      </c>
    </row>
    <row r="126" customFormat="false" ht="16" hidden="false" customHeight="false" outlineLevel="0" collapsed="false">
      <c r="A126" s="0" t="n">
        <v>12.5</v>
      </c>
      <c r="B126" s="0" t="n">
        <f aca="false">B76/$Q$76</f>
        <v>0.530995325920798</v>
      </c>
      <c r="C126" s="0" t="n">
        <f aca="false">C76/$Q$76</f>
        <v>0.1815780827259</v>
      </c>
      <c r="D126" s="0" t="n">
        <f aca="false">D76/$Q$76</f>
        <v>0.0516377860335905</v>
      </c>
      <c r="E126" s="0" t="n">
        <f aca="false">E76/$Q$76</f>
        <v>0.0348912548091584</v>
      </c>
      <c r="F126" s="0" t="n">
        <f aca="false">F76/$Q$76</f>
        <v>0.0772183508071538</v>
      </c>
      <c r="G126" s="0" t="n">
        <f aca="false">G76/$Q$76</f>
        <v>0.00584157736602582</v>
      </c>
      <c r="H126" s="0" t="n">
        <f aca="false">H76/$Q$76</f>
        <v>0.104433898582674</v>
      </c>
      <c r="I126" s="0" t="n">
        <f aca="false">I76/$Q$76</f>
        <v>0.0134037237546995</v>
      </c>
      <c r="J126" s="0" t="n">
        <f aca="false">J76/$Q$76</f>
        <v>0</v>
      </c>
      <c r="K126" s="0" t="n">
        <f aca="false">K76</f>
        <v>96.4</v>
      </c>
      <c r="L126" s="0" t="n">
        <f aca="false">L76</f>
        <v>0.67</v>
      </c>
      <c r="M126" s="0" t="n">
        <v>5.71464</v>
      </c>
      <c r="N126" s="0" t="n">
        <f aca="false">N76</f>
        <v>2473</v>
      </c>
      <c r="O126" s="0" t="n">
        <f aca="false">O76</f>
        <v>17</v>
      </c>
      <c r="P126" s="0" t="n">
        <v>0.04</v>
      </c>
      <c r="Q126" s="0" t="n">
        <v>1.63393</v>
      </c>
    </row>
    <row r="127" customFormat="false" ht="16" hidden="false" customHeight="false" outlineLevel="0" collapsed="false">
      <c r="A127" s="0" t="n">
        <v>12.5</v>
      </c>
      <c r="B127" s="0" t="n">
        <f aca="false">B77/$Q$77</f>
        <v>0.527459723221117</v>
      </c>
      <c r="C127" s="0" t="n">
        <f aca="false">C77/$Q$77</f>
        <v>0.175384914153846</v>
      </c>
      <c r="D127" s="0" t="n">
        <f aca="false">D77/$Q$77</f>
        <v>0.0600038028138598</v>
      </c>
      <c r="E127" s="0" t="n">
        <f aca="false">E77/$Q$77</f>
        <v>0.0345679278361918</v>
      </c>
      <c r="F127" s="0" t="n">
        <f aca="false">F77/$Q$77</f>
        <v>0.0776600157078642</v>
      </c>
      <c r="G127" s="0" t="n">
        <f aca="false">G77/$Q$77</f>
        <v>0.00891130478340955</v>
      </c>
      <c r="H127" s="0" t="n">
        <f aca="false">H77/$Q$77</f>
        <v>0.0962405165296197</v>
      </c>
      <c r="I127" s="0" t="n">
        <f aca="false">I77/$Q$77</f>
        <v>0.0197717949540922</v>
      </c>
      <c r="J127" s="0" t="n">
        <f aca="false">J77/$Q$77</f>
        <v>0</v>
      </c>
      <c r="K127" s="0" t="n">
        <f aca="false">K77</f>
        <v>96.95</v>
      </c>
      <c r="L127" s="0" t="n">
        <f aca="false">L77</f>
        <v>0.73</v>
      </c>
      <c r="M127" s="0" t="n">
        <v>5.92734</v>
      </c>
      <c r="N127" s="0" t="n">
        <f aca="false">N77</f>
        <v>2473</v>
      </c>
      <c r="O127" s="0" t="n">
        <f aca="false">O77</f>
        <v>18</v>
      </c>
      <c r="P127" s="0" t="n">
        <v>0.04</v>
      </c>
      <c r="Q127" s="0" t="n">
        <v>1.70931</v>
      </c>
    </row>
    <row r="128" customFormat="false" ht="16" hidden="false" customHeight="false" outlineLevel="0" collapsed="false">
      <c r="A128" s="0" t="n">
        <v>12.5</v>
      </c>
      <c r="B128" s="0" t="n">
        <f aca="false">B78/$Q$78</f>
        <v>0.543379688565741</v>
      </c>
      <c r="C128" s="0" t="n">
        <f aca="false">C78/$Q$78</f>
        <v>0.194227756500169</v>
      </c>
      <c r="D128" s="0" t="n">
        <f aca="false">D78/$Q$78</f>
        <v>0.0503494390668722</v>
      </c>
      <c r="E128" s="0" t="n">
        <f aca="false">E78/$Q$78</f>
        <v>0.0303082267792428</v>
      </c>
      <c r="F128" s="0" t="n">
        <f aca="false">F78/$Q$78</f>
        <v>0.0746617293830127</v>
      </c>
      <c r="G128" s="0" t="n">
        <f aca="false">G78/$Q$78</f>
        <v>0.00717205574018408</v>
      </c>
      <c r="H128" s="0" t="n">
        <f aca="false">H78/$Q$78</f>
        <v>0.0824116693541016</v>
      </c>
      <c r="I128" s="0" t="n">
        <f aca="false">I78/$Q$78</f>
        <v>0.0174894346106762</v>
      </c>
      <c r="J128" s="0" t="n">
        <f aca="false">J78/$Q$78</f>
        <v>0</v>
      </c>
      <c r="K128" s="0" t="n">
        <f aca="false">K78</f>
        <v>94.38</v>
      </c>
      <c r="L128" s="0" t="n">
        <f aca="false">L78</f>
        <v>0.8</v>
      </c>
      <c r="M128" s="0" t="n">
        <v>6.35273</v>
      </c>
      <c r="N128" s="0" t="n">
        <f aca="false">N78</f>
        <v>2473</v>
      </c>
      <c r="O128" s="0" t="n">
        <f aca="false">O78</f>
        <v>20</v>
      </c>
      <c r="P128" s="0" t="n">
        <v>0.04</v>
      </c>
      <c r="Q128" s="0" t="n">
        <v>1.86807</v>
      </c>
    </row>
    <row r="129" customFormat="false" ht="16" hidden="false" customHeight="false" outlineLevel="0" collapsed="false">
      <c r="A129" s="0" t="n">
        <v>12.5</v>
      </c>
      <c r="B129" s="0" t="n">
        <f aca="false">B79/$Q$79</f>
        <v>0.559918533310944</v>
      </c>
      <c r="C129" s="0" t="n">
        <f aca="false">C79/$Q$79</f>
        <v>0.174603893290503</v>
      </c>
      <c r="D129" s="0" t="n">
        <f aca="false">D79/$Q$79</f>
        <v>0.0527508659758839</v>
      </c>
      <c r="E129" s="0" t="n">
        <f aca="false">E79/$Q$79</f>
        <v>0.0257372525266717</v>
      </c>
      <c r="F129" s="0" t="n">
        <f aca="false">F79/$Q$79</f>
        <v>0.0663684599053398</v>
      </c>
      <c r="G129" s="0" t="n">
        <f aca="false">G79/$Q$79</f>
        <v>0.0127464214941564</v>
      </c>
      <c r="H129" s="0" t="n">
        <f aca="false">H79/$Q$79</f>
        <v>0.089871652708407</v>
      </c>
      <c r="I129" s="0" t="n">
        <f aca="false">I79/$Q$79</f>
        <v>0.0180029207880943</v>
      </c>
      <c r="J129" s="0" t="n">
        <f aca="false">J79/$Q$79</f>
        <v>0</v>
      </c>
      <c r="K129" s="0" t="n">
        <f aca="false">K79</f>
        <v>96.05</v>
      </c>
      <c r="L129" s="0" t="n">
        <f aca="false">L79</f>
        <v>0.95</v>
      </c>
      <c r="M129" s="0" t="n">
        <v>7.02133</v>
      </c>
      <c r="N129" s="0" t="n">
        <f aca="false">N79</f>
        <v>2573</v>
      </c>
      <c r="O129" s="0" t="n">
        <f aca="false">O79</f>
        <v>23</v>
      </c>
      <c r="P129" s="0" t="n">
        <v>0.04</v>
      </c>
      <c r="Q129" s="0" t="n">
        <v>2.05024</v>
      </c>
    </row>
    <row r="130" customFormat="false" ht="16" hidden="false" customHeight="false" outlineLevel="0" collapsed="false">
      <c r="A130" s="0" t="n">
        <v>12.5</v>
      </c>
      <c r="B130" s="0" t="n">
        <f aca="false">B80/$Q$80</f>
        <v>0.545092277531496</v>
      </c>
      <c r="C130" s="0" t="n">
        <f aca="false">C80/$Q$80</f>
        <v>0.151338719523242</v>
      </c>
      <c r="D130" s="0" t="n">
        <f aca="false">D80/$Q$80</f>
        <v>0.0697473274737405</v>
      </c>
      <c r="E130" s="0" t="n">
        <f aca="false">E80/$Q$80</f>
        <v>0.0401570640628257</v>
      </c>
      <c r="F130" s="0" t="n">
        <f aca="false">F80/$Q$80</f>
        <v>0.0775596724679124</v>
      </c>
      <c r="G130" s="0" t="n">
        <f aca="false">G80/$Q$80</f>
        <v>0.00777293197928571</v>
      </c>
      <c r="H130" s="0" t="n">
        <f aca="false">H80/$Q$80</f>
        <v>0.0826804346839126</v>
      </c>
      <c r="I130" s="0" t="n">
        <f aca="false">I80/$Q$80</f>
        <v>0.0256515722775847</v>
      </c>
      <c r="J130" s="0" t="n">
        <f aca="false">J80/$Q$80</f>
        <v>0</v>
      </c>
      <c r="K130" s="0" t="n">
        <f aca="false">K80</f>
        <v>97.21</v>
      </c>
      <c r="L130" s="0" t="n">
        <f aca="false">L80</f>
        <v>0.96</v>
      </c>
      <c r="M130" s="0" t="n">
        <v>7.02133</v>
      </c>
      <c r="N130" s="0" t="n">
        <f aca="false">N80</f>
        <v>2573</v>
      </c>
      <c r="O130" s="0" t="n">
        <f aca="false">O80</f>
        <v>23</v>
      </c>
      <c r="P130" s="0" t="n">
        <v>0.04</v>
      </c>
      <c r="Q130" s="0" t="n">
        <v>2.05024</v>
      </c>
    </row>
    <row r="131" customFormat="false" ht="16" hidden="false" customHeight="false" outlineLevel="0" collapsed="false">
      <c r="A131" s="0" t="n">
        <v>13.5</v>
      </c>
      <c r="B131" s="0" t="n">
        <f aca="false">B81/$Q$81</f>
        <v>0.539485355077954</v>
      </c>
      <c r="C131" s="0" t="n">
        <f aca="false">C81/$Q$81</f>
        <v>0.164751342799574</v>
      </c>
      <c r="D131" s="0" t="n">
        <f aca="false">D81/$Q$81</f>
        <v>0.0677122069862048</v>
      </c>
      <c r="E131" s="0" t="n">
        <f aca="false">E81/$Q$81</f>
        <v>0.0318571316882588</v>
      </c>
      <c r="F131" s="0" t="n">
        <f aca="false">F81/$Q$81</f>
        <v>0.0769000277041196</v>
      </c>
      <c r="G131" s="0" t="n">
        <f aca="false">G81/$Q$81</f>
        <v>0.00689915085953933</v>
      </c>
      <c r="H131" s="0" t="n">
        <f aca="false">H81/$Q$81</f>
        <v>0.0893687968443666</v>
      </c>
      <c r="I131" s="0" t="n">
        <f aca="false">I81/$Q$81</f>
        <v>0.023025988039983</v>
      </c>
      <c r="J131" s="0" t="n">
        <f aca="false">J81/$Q$81</f>
        <v>0</v>
      </c>
      <c r="K131" s="0" t="n">
        <f aca="false">K81</f>
        <v>98.72</v>
      </c>
      <c r="L131" s="0" t="n">
        <f aca="false">L81</f>
        <v>0.5</v>
      </c>
      <c r="M131" s="0" t="n">
        <v>3.72238</v>
      </c>
      <c r="N131" s="0" t="n">
        <f aca="false">N81</f>
        <v>2173</v>
      </c>
      <c r="O131" s="0" t="n">
        <f aca="false">O81</f>
        <v>10</v>
      </c>
      <c r="P131" s="0" t="n">
        <v>0.04</v>
      </c>
      <c r="Q131" s="0" t="s">
        <v>43</v>
      </c>
      <c r="T131" s="0" t="s">
        <v>49</v>
      </c>
    </row>
    <row r="132" customFormat="false" ht="16" hidden="false" customHeight="false" outlineLevel="0" collapsed="false">
      <c r="A132" s="0" t="n">
        <v>14.5</v>
      </c>
      <c r="B132" s="0" t="n">
        <f aca="false">B82/$Q$82</f>
        <v>0.464812069560435</v>
      </c>
      <c r="C132" s="0" t="n">
        <f aca="false">C82/$Q$82</f>
        <v>0.159974221869132</v>
      </c>
      <c r="D132" s="0" t="n">
        <f aca="false">D82/$Q$82</f>
        <v>0.0802750414994854</v>
      </c>
      <c r="E132" s="0" t="n">
        <f aca="false">E82/$Q$82</f>
        <v>0.114979312489202</v>
      </c>
      <c r="F132" s="0" t="n">
        <f aca="false">F82/$Q$82</f>
        <v>0.114958334690901</v>
      </c>
      <c r="G132" s="0" t="n">
        <f aca="false">G82/$Q$82</f>
        <v>0</v>
      </c>
      <c r="H132" s="0" t="n">
        <f aca="false">H82/$Q$82</f>
        <v>0.0551377743737614</v>
      </c>
      <c r="I132" s="0" t="n">
        <f aca="false">I82/$Q$82</f>
        <v>0.0098632455170833</v>
      </c>
      <c r="J132" s="0" t="n">
        <f aca="false">J82/$Q$82</f>
        <v>0</v>
      </c>
      <c r="K132" s="0" t="n">
        <f aca="false">K82</f>
        <v>94.25</v>
      </c>
      <c r="L132" s="0" t="n">
        <f aca="false">L82</f>
        <v>0.58</v>
      </c>
      <c r="M132" s="0" t="n">
        <v>1.34712</v>
      </c>
      <c r="N132" s="0" t="n">
        <f aca="false">N82</f>
        <v>1873</v>
      </c>
      <c r="O132" s="0" t="n">
        <f aca="false">O82</f>
        <v>4</v>
      </c>
      <c r="P132" s="0" t="n">
        <v>0.04</v>
      </c>
      <c r="Q132" s="0" t="s">
        <v>43</v>
      </c>
      <c r="T132" s="0" t="s">
        <v>50</v>
      </c>
    </row>
    <row r="133" customFormat="false" ht="16" hidden="false" customHeight="false" outlineLevel="0" collapsed="false">
      <c r="A133" s="9" t="s">
        <v>31</v>
      </c>
      <c r="B133" s="9" t="n">
        <f aca="false">B83/$Q$83</f>
        <v>0.380215032138085</v>
      </c>
      <c r="C133" s="9" t="n">
        <f aca="false">C83/$Q$83</f>
        <v>0.0442341671376335</v>
      </c>
      <c r="D133" s="8" t="n">
        <f aca="false">D83/$Q$83</f>
        <v>0.0566802038650294</v>
      </c>
      <c r="E133" s="8" t="n">
        <f aca="false">E83/$Q$83</f>
        <v>0.479070940493987</v>
      </c>
      <c r="F133" s="9" t="n">
        <f aca="false">F83/$Q$83</f>
        <v>0.0321372229545286</v>
      </c>
      <c r="G133" s="9" t="n">
        <f aca="false">G83/$Q$83</f>
        <v>0.000312801019347645</v>
      </c>
      <c r="H133" s="9" t="n">
        <f aca="false">H83/$Q$83</f>
        <v>0.00588720049762197</v>
      </c>
      <c r="I133" s="9" t="n">
        <f aca="false">I83/$Q$83</f>
        <v>0.00127055984006044</v>
      </c>
      <c r="J133" s="9" t="n">
        <f aca="false">J83/$Q$83</f>
        <v>0.000191872053705801</v>
      </c>
      <c r="K133" s="9" t="n">
        <f aca="false">SUM(B133:J133)</f>
        <v>1</v>
      </c>
      <c r="N133" s="0" t="n">
        <f aca="false">N83</f>
        <v>0</v>
      </c>
      <c r="O133" s="0" t="n">
        <f aca="false">O83</f>
        <v>0</v>
      </c>
      <c r="P133" s="0" t="n">
        <v>0.04</v>
      </c>
    </row>
    <row r="134" customFormat="false" ht="16" hidden="false" customHeight="false" outlineLevel="0" collapsed="false">
      <c r="A134" s="9" t="s">
        <v>33</v>
      </c>
      <c r="B134" s="9" t="n">
        <f aca="false">B84/$Q$84</f>
        <v>0.384923311643193</v>
      </c>
      <c r="C134" s="9" t="n">
        <f aca="false">C84/$Q$84</f>
        <v>0.0532175179785815</v>
      </c>
      <c r="D134" s="9" t="n">
        <f aca="false">D84/$Q$84</f>
        <v>0.0666787887408524</v>
      </c>
      <c r="E134" s="9" t="n">
        <f aca="false">E84/$Q$84</f>
        <v>0.455762856801474</v>
      </c>
      <c r="F134" s="9" t="n">
        <f aca="false">F84/$Q$84</f>
        <v>0.0349320648672077</v>
      </c>
      <c r="G134" s="9" t="n">
        <f aca="false">G84/$Q$84</f>
        <v>0.000108955978197818</v>
      </c>
      <c r="H134" s="9" t="n">
        <f aca="false">H84/$Q$84</f>
        <v>0.00280825247032441</v>
      </c>
      <c r="I134" s="9" t="n">
        <f aca="false">I84/$Q$84</f>
        <v>0.0014759575492712</v>
      </c>
      <c r="J134" s="9" t="n">
        <f aca="false">J84/$Q$84</f>
        <v>9.22939708983953E-005</v>
      </c>
      <c r="K134" s="9" t="n">
        <f aca="false">SUM(B134:J134)</f>
        <v>1</v>
      </c>
    </row>
    <row r="135" customFormat="false" ht="16" hidden="false" customHeight="false" outlineLevel="0" collapsed="false">
      <c r="A135" s="9" t="s">
        <v>51</v>
      </c>
      <c r="B135" s="9" t="n">
        <f aca="false">B85/$Q$85</f>
        <v>0.383697701240641</v>
      </c>
      <c r="C135" s="9" t="n">
        <f aca="false">C85/$Q$85</f>
        <v>0.0323468488710194</v>
      </c>
      <c r="D135" s="9" t="n">
        <f aca="false">D85/$Q$85</f>
        <v>0.136961690899962</v>
      </c>
      <c r="E135" s="9" t="n">
        <f aca="false">E85/$Q$85</f>
        <v>0.415057609515117</v>
      </c>
      <c r="F135" s="9" t="n">
        <f aca="false">F85/$Q$85</f>
        <v>0.0234352255712617</v>
      </c>
      <c r="G135" s="9" t="n">
        <f aca="false">G85/$Q$85</f>
        <v>0</v>
      </c>
      <c r="H135" s="9" t="n">
        <f aca="false">H85/$Q$85</f>
        <v>0.00850092390199932</v>
      </c>
      <c r="I135" s="9" t="n">
        <f aca="false">I85/$Q$85</f>
        <v>0</v>
      </c>
      <c r="J135" s="9" t="n">
        <f aca="false">J85/$Q$85</f>
        <v>0</v>
      </c>
      <c r="K135" s="9" t="n">
        <f aca="false">SUM(B135:J135)</f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45"/>
  <sheetViews>
    <sheetView showFormulas="false" showGridLines="true" showRowColHeaders="true" showZeros="true" rightToLeft="false" tabSelected="false" showOutlineSymbols="true" defaultGridColor="true" view="normal" topLeftCell="A1" colorId="64" zoomScale="168" zoomScaleNormal="168" zoomScalePageLayoutView="100" workbookViewId="0">
      <selection pane="topLeft" activeCell="A29" activeCellId="0" sqref="A29"/>
    </sheetView>
  </sheetViews>
  <sheetFormatPr defaultColWidth="8.37890625" defaultRowHeight="12.8" zeroHeight="false" outlineLevelRow="0" outlineLevelCol="0"/>
  <sheetData>
    <row r="1" customFormat="false" ht="15" hidden="false" customHeight="false" outlineLevel="0" collapsed="false">
      <c r="A1" s="0" t="s">
        <v>120</v>
      </c>
      <c r="B1" s="0" t="s">
        <v>44</v>
      </c>
      <c r="C1" s="0" t="s">
        <v>45</v>
      </c>
      <c r="D1" s="0" t="s">
        <v>10</v>
      </c>
      <c r="E1" s="0" t="s">
        <v>18</v>
      </c>
      <c r="F1" s="0" t="s">
        <v>46</v>
      </c>
      <c r="G1" s="0" t="s">
        <v>0</v>
      </c>
      <c r="H1" s="0" t="s">
        <v>1</v>
      </c>
      <c r="I1" s="0" t="s">
        <v>2</v>
      </c>
      <c r="J1" s="0" t="s">
        <v>3</v>
      </c>
      <c r="K1" s="0" t="s">
        <v>4</v>
      </c>
      <c r="L1" s="0" t="s">
        <v>13</v>
      </c>
      <c r="M1" s="0" t="s">
        <v>14</v>
      </c>
      <c r="N1" s="0" t="s">
        <v>15</v>
      </c>
      <c r="O1" s="0" t="s">
        <v>121</v>
      </c>
      <c r="P1" s="0" t="s">
        <v>16</v>
      </c>
      <c r="Q1" s="0" t="s">
        <v>122</v>
      </c>
      <c r="R1" s="0" t="s">
        <v>41</v>
      </c>
    </row>
    <row r="2" customFormat="false" ht="15" hidden="false" customHeight="false" outlineLevel="0" collapsed="false">
      <c r="A2" s="0" t="s">
        <v>123</v>
      </c>
      <c r="B2" s="0" t="n">
        <v>-1.2</v>
      </c>
      <c r="C2" s="0" t="n">
        <v>2573</v>
      </c>
      <c r="D2" s="0" t="n">
        <v>15</v>
      </c>
      <c r="E2" s="0" t="n">
        <v>0.144</v>
      </c>
      <c r="F2" s="0" t="n">
        <v>0.007</v>
      </c>
      <c r="G2" s="0" t="n">
        <v>44.73</v>
      </c>
      <c r="H2" s="0" t="n">
        <v>3.58</v>
      </c>
      <c r="I2" s="0" t="n">
        <v>8.18</v>
      </c>
      <c r="J2" s="0" t="n">
        <v>39.37</v>
      </c>
      <c r="K2" s="0" t="n">
        <v>3.47</v>
      </c>
      <c r="L2" s="0" t="n">
        <v>0.02</v>
      </c>
      <c r="M2" s="0" t="n">
        <v>0.35</v>
      </c>
      <c r="N2" s="0" t="n">
        <v>0.17</v>
      </c>
      <c r="O2" s="0" t="n">
        <v>0.12</v>
      </c>
      <c r="P2" s="0" t="n">
        <v>0</v>
      </c>
      <c r="Q2" s="0" t="n">
        <v>0.03</v>
      </c>
      <c r="R2" s="0" t="n">
        <v>100</v>
      </c>
    </row>
    <row r="3" customFormat="false" ht="15" hidden="false" customHeight="false" outlineLevel="0" collapsed="false">
      <c r="A3" s="0" t="s">
        <v>124</v>
      </c>
      <c r="B3" s="0" t="n">
        <v>-0.9</v>
      </c>
      <c r="C3" s="0" t="n">
        <v>2673</v>
      </c>
      <c r="D3" s="0" t="n">
        <v>15</v>
      </c>
      <c r="E3" s="0" t="n">
        <v>0.134</v>
      </c>
      <c r="F3" s="0" t="n">
        <v>0.007</v>
      </c>
      <c r="G3" s="0" t="n">
        <v>44.73</v>
      </c>
      <c r="H3" s="0" t="n">
        <v>3.58</v>
      </c>
      <c r="I3" s="0" t="n">
        <v>8.18</v>
      </c>
      <c r="J3" s="0" t="n">
        <v>39.37</v>
      </c>
      <c r="K3" s="0" t="n">
        <v>3.47</v>
      </c>
      <c r="L3" s="0" t="n">
        <v>0.02</v>
      </c>
      <c r="M3" s="0" t="n">
        <v>0.35</v>
      </c>
      <c r="N3" s="0" t="n">
        <v>0.17</v>
      </c>
      <c r="O3" s="0" t="n">
        <v>0.12</v>
      </c>
      <c r="P3" s="0" t="n">
        <v>0</v>
      </c>
      <c r="Q3" s="0" t="n">
        <v>0.03</v>
      </c>
      <c r="R3" s="0" t="n">
        <v>100</v>
      </c>
    </row>
    <row r="4" customFormat="false" ht="15" hidden="false" customHeight="false" outlineLevel="0" collapsed="false">
      <c r="A4" s="0" t="s">
        <v>125</v>
      </c>
      <c r="B4" s="0" t="n">
        <v>-1.16</v>
      </c>
      <c r="C4" s="0" t="n">
        <v>2773</v>
      </c>
      <c r="D4" s="0" t="n">
        <v>21</v>
      </c>
      <c r="E4" s="0" t="n">
        <v>0.175</v>
      </c>
      <c r="F4" s="0" t="n">
        <v>0.005</v>
      </c>
      <c r="G4" s="0" t="n">
        <v>44.73</v>
      </c>
      <c r="H4" s="0" t="n">
        <v>3.58</v>
      </c>
      <c r="I4" s="0" t="n">
        <v>8.18</v>
      </c>
      <c r="J4" s="0" t="n">
        <v>39.37</v>
      </c>
      <c r="K4" s="0" t="n">
        <v>3.47</v>
      </c>
      <c r="L4" s="0" t="n">
        <v>0.02</v>
      </c>
      <c r="M4" s="0" t="n">
        <v>0.35</v>
      </c>
      <c r="N4" s="0" t="n">
        <v>0.17</v>
      </c>
      <c r="O4" s="0" t="n">
        <v>0.12</v>
      </c>
      <c r="P4" s="0" t="n">
        <v>0</v>
      </c>
      <c r="Q4" s="0" t="n">
        <v>0.03</v>
      </c>
      <c r="R4" s="0" t="n">
        <v>100</v>
      </c>
    </row>
    <row r="5" customFormat="false" ht="15" hidden="false" customHeight="false" outlineLevel="0" collapsed="false">
      <c r="A5" s="0" t="s">
        <v>126</v>
      </c>
      <c r="B5" s="0" t="n">
        <v>-1.38</v>
      </c>
      <c r="C5" s="0" t="n">
        <v>2873</v>
      </c>
      <c r="D5" s="0" t="n">
        <v>23</v>
      </c>
      <c r="E5" s="0" t="n">
        <v>0.197</v>
      </c>
      <c r="F5" s="0" t="n">
        <v>0.002</v>
      </c>
      <c r="G5" s="0" t="n">
        <v>44.73</v>
      </c>
      <c r="H5" s="0" t="n">
        <v>3.58</v>
      </c>
      <c r="I5" s="0" t="n">
        <v>8.18</v>
      </c>
      <c r="J5" s="0" t="n">
        <v>39.37</v>
      </c>
      <c r="K5" s="0" t="n">
        <v>3.47</v>
      </c>
      <c r="L5" s="0" t="n">
        <v>0.02</v>
      </c>
      <c r="M5" s="0" t="n">
        <v>0.35</v>
      </c>
      <c r="N5" s="0" t="n">
        <v>0.17</v>
      </c>
      <c r="O5" s="0" t="n">
        <v>0.12</v>
      </c>
      <c r="P5" s="0" t="n">
        <v>0</v>
      </c>
      <c r="Q5" s="0" t="n">
        <v>0.03</v>
      </c>
      <c r="R5" s="0" t="n">
        <v>100</v>
      </c>
    </row>
    <row r="6" customFormat="false" ht="15" hidden="false" customHeight="false" outlineLevel="0" collapsed="false">
      <c r="A6" s="0" t="s">
        <v>127</v>
      </c>
      <c r="B6" s="0" t="n">
        <v>-1.22</v>
      </c>
      <c r="C6" s="0" t="n">
        <v>2773</v>
      </c>
      <c r="D6" s="0" t="n">
        <v>24</v>
      </c>
      <c r="E6" s="0" t="n">
        <v>0.169</v>
      </c>
      <c r="F6" s="0" t="n">
        <v>0.003</v>
      </c>
      <c r="G6" s="0" t="n">
        <v>44.73</v>
      </c>
      <c r="H6" s="0" t="n">
        <v>3.58</v>
      </c>
      <c r="I6" s="0" t="n">
        <v>8.18</v>
      </c>
      <c r="J6" s="0" t="n">
        <v>39.37</v>
      </c>
      <c r="K6" s="0" t="n">
        <v>3.47</v>
      </c>
      <c r="L6" s="0" t="n">
        <v>0.02</v>
      </c>
      <c r="M6" s="0" t="n">
        <v>0.35</v>
      </c>
      <c r="N6" s="0" t="n">
        <v>0.17</v>
      </c>
      <c r="O6" s="0" t="n">
        <v>0.12</v>
      </c>
      <c r="P6" s="0" t="n">
        <v>0</v>
      </c>
      <c r="Q6" s="0" t="n">
        <v>0.03</v>
      </c>
      <c r="R6" s="0" t="n">
        <v>100</v>
      </c>
    </row>
    <row r="7" customFormat="false" ht="15" hidden="false" customHeight="false" outlineLevel="0" collapsed="false">
      <c r="A7" s="0" t="s">
        <v>128</v>
      </c>
      <c r="B7" s="0" t="n">
        <v>-1.19</v>
      </c>
      <c r="C7" s="0" t="n">
        <v>2873</v>
      </c>
      <c r="D7" s="0" t="n">
        <v>27</v>
      </c>
      <c r="E7" s="0" t="n">
        <v>0.265</v>
      </c>
      <c r="F7" s="0" t="n">
        <v>0.075</v>
      </c>
      <c r="G7" s="0" t="n">
        <v>44.73</v>
      </c>
      <c r="H7" s="0" t="n">
        <v>3.58</v>
      </c>
      <c r="I7" s="0" t="n">
        <v>8.18</v>
      </c>
      <c r="J7" s="0" t="n">
        <v>39.37</v>
      </c>
      <c r="K7" s="0" t="n">
        <v>3.47</v>
      </c>
      <c r="L7" s="0" t="n">
        <v>0.02</v>
      </c>
      <c r="M7" s="0" t="n">
        <v>0.35</v>
      </c>
      <c r="N7" s="0" t="n">
        <v>0.17</v>
      </c>
      <c r="O7" s="0" t="n">
        <v>0.12</v>
      </c>
      <c r="P7" s="0" t="n">
        <v>0</v>
      </c>
      <c r="Q7" s="0" t="n">
        <v>0.03</v>
      </c>
      <c r="R7" s="0" t="n">
        <v>100</v>
      </c>
    </row>
    <row r="8" customFormat="false" ht="15" hidden="false" customHeight="false" outlineLevel="0" collapsed="false">
      <c r="A8" s="0" t="s">
        <v>129</v>
      </c>
      <c r="B8" s="0" t="n">
        <v>-1.69</v>
      </c>
      <c r="C8" s="0" t="n">
        <v>2873</v>
      </c>
      <c r="D8" s="0" t="n">
        <v>28</v>
      </c>
      <c r="E8" s="0" t="n">
        <v>0.454</v>
      </c>
      <c r="F8" s="0" t="n">
        <v>0.042</v>
      </c>
      <c r="G8" s="0" t="n">
        <v>44.73</v>
      </c>
      <c r="H8" s="0" t="n">
        <v>3.58</v>
      </c>
      <c r="I8" s="0" t="n">
        <v>8.18</v>
      </c>
      <c r="J8" s="0" t="n">
        <v>39.37</v>
      </c>
      <c r="K8" s="0" t="n">
        <v>3.47</v>
      </c>
      <c r="L8" s="0" t="n">
        <v>0.02</v>
      </c>
      <c r="M8" s="0" t="n">
        <v>0.35</v>
      </c>
      <c r="N8" s="0" t="n">
        <v>0.17</v>
      </c>
      <c r="O8" s="0" t="n">
        <v>0.12</v>
      </c>
      <c r="P8" s="0" t="n">
        <v>0</v>
      </c>
      <c r="Q8" s="0" t="n">
        <v>0.03</v>
      </c>
      <c r="R8" s="0" t="n">
        <v>100</v>
      </c>
    </row>
    <row r="9" customFormat="false" ht="15" hidden="false" customHeight="false" outlineLevel="0" collapsed="false">
      <c r="A9" s="0" t="s">
        <v>130</v>
      </c>
      <c r="B9" s="0" t="n">
        <v>-1.92</v>
      </c>
      <c r="C9" s="0" t="n">
        <v>2873</v>
      </c>
      <c r="D9" s="0" t="n">
        <v>28</v>
      </c>
      <c r="E9" s="0" t="n">
        <v>0.523</v>
      </c>
      <c r="F9" s="0" t="n">
        <v>0.045</v>
      </c>
      <c r="G9" s="0" t="n">
        <v>44.73</v>
      </c>
      <c r="H9" s="0" t="n">
        <v>3.58</v>
      </c>
      <c r="I9" s="0" t="n">
        <v>8.18</v>
      </c>
      <c r="J9" s="0" t="n">
        <v>39.37</v>
      </c>
      <c r="K9" s="0" t="n">
        <v>3.47</v>
      </c>
      <c r="L9" s="0" t="n">
        <v>0.02</v>
      </c>
      <c r="M9" s="0" t="n">
        <v>0.35</v>
      </c>
      <c r="N9" s="0" t="n">
        <v>0.17</v>
      </c>
      <c r="O9" s="0" t="n">
        <v>0.12</v>
      </c>
      <c r="P9" s="0" t="n">
        <v>0</v>
      </c>
      <c r="Q9" s="0" t="n">
        <v>0.03</v>
      </c>
      <c r="R9" s="0" t="n">
        <v>100</v>
      </c>
    </row>
    <row r="10" customFormat="false" ht="15" hidden="false" customHeight="false" outlineLevel="0" collapsed="false">
      <c r="A10" s="0" t="s">
        <v>125</v>
      </c>
      <c r="B10" s="0" t="n">
        <v>-1.35</v>
      </c>
      <c r="C10" s="0" t="n">
        <v>2773</v>
      </c>
      <c r="D10" s="0" t="n">
        <v>21</v>
      </c>
      <c r="E10" s="0" t="n">
        <v>0.194</v>
      </c>
      <c r="F10" s="0" t="n">
        <v>0.011</v>
      </c>
      <c r="G10" s="0" t="n">
        <v>50.21</v>
      </c>
      <c r="H10" s="0" t="n">
        <v>15.88</v>
      </c>
      <c r="I10" s="0" t="n">
        <v>9.83</v>
      </c>
      <c r="J10" s="0" t="n">
        <v>8.46</v>
      </c>
      <c r="K10" s="0" t="n">
        <v>11.73</v>
      </c>
      <c r="L10" s="0" t="n">
        <v>0.26</v>
      </c>
      <c r="M10" s="0" t="n">
        <v>2.29</v>
      </c>
      <c r="N10" s="0" t="n">
        <v>1.67</v>
      </c>
      <c r="O10" s="0" t="n">
        <v>0.16</v>
      </c>
      <c r="P10" s="0" t="n">
        <v>0.04</v>
      </c>
      <c r="Q10" s="0" t="n">
        <v>0</v>
      </c>
      <c r="R10" s="0" t="n">
        <f aca="false">SUM(G10:Q10)</f>
        <v>100.53</v>
      </c>
    </row>
    <row r="11" customFormat="false" ht="15" hidden="false" customHeight="false" outlineLevel="0" collapsed="false">
      <c r="A11" s="0" t="s">
        <v>127</v>
      </c>
      <c r="B11" s="0" t="n">
        <v>-1.12</v>
      </c>
      <c r="C11" s="0" t="n">
        <v>2773</v>
      </c>
      <c r="D11" s="0" t="n">
        <v>24</v>
      </c>
      <c r="E11" s="0" t="n">
        <v>0.194</v>
      </c>
      <c r="F11" s="0" t="n">
        <v>0.019</v>
      </c>
      <c r="G11" s="0" t="n">
        <v>50.21</v>
      </c>
      <c r="H11" s="0" t="n">
        <v>15.88</v>
      </c>
      <c r="I11" s="0" t="n">
        <v>9.83</v>
      </c>
      <c r="J11" s="0" t="n">
        <v>8.46</v>
      </c>
      <c r="K11" s="0" t="n">
        <v>11.73</v>
      </c>
      <c r="L11" s="0" t="n">
        <v>0.26</v>
      </c>
      <c r="M11" s="0" t="n">
        <v>2.29</v>
      </c>
      <c r="N11" s="0" t="n">
        <v>1.67</v>
      </c>
      <c r="O11" s="0" t="n">
        <v>0.16</v>
      </c>
      <c r="P11" s="0" t="n">
        <v>0.04</v>
      </c>
      <c r="Q11" s="0" t="n">
        <v>0</v>
      </c>
      <c r="R11" s="0" t="n">
        <f aca="false">SUM(G11:Q11)</f>
        <v>100.53</v>
      </c>
    </row>
    <row r="12" customFormat="false" ht="15" hidden="false" customHeight="false" outlineLevel="0" collapsed="false">
      <c r="A12" s="0" t="s">
        <v>131</v>
      </c>
      <c r="B12" s="0" t="n">
        <v>-1.14</v>
      </c>
      <c r="C12" s="0" t="n">
        <v>2873</v>
      </c>
      <c r="D12" s="0" t="n">
        <v>27</v>
      </c>
      <c r="E12" s="0" t="n">
        <v>0.268</v>
      </c>
      <c r="F12" s="0" t="n">
        <v>0.002</v>
      </c>
      <c r="G12" s="0" t="n">
        <v>50.21</v>
      </c>
      <c r="H12" s="0" t="n">
        <v>15.88</v>
      </c>
      <c r="I12" s="0" t="n">
        <v>9.83</v>
      </c>
      <c r="J12" s="0" t="n">
        <v>8.46</v>
      </c>
      <c r="K12" s="0" t="n">
        <v>11.73</v>
      </c>
      <c r="L12" s="0" t="n">
        <v>0.26</v>
      </c>
      <c r="M12" s="0" t="n">
        <v>2.29</v>
      </c>
      <c r="N12" s="0" t="n">
        <v>1.67</v>
      </c>
      <c r="O12" s="0" t="n">
        <v>0.16</v>
      </c>
      <c r="P12" s="0" t="n">
        <v>0.04</v>
      </c>
      <c r="Q12" s="0" t="n">
        <v>0</v>
      </c>
      <c r="R12" s="0" t="n">
        <f aca="false">SUM(G12:Q12)</f>
        <v>100.53</v>
      </c>
    </row>
    <row r="14" customFormat="false" ht="15" hidden="false" customHeight="false" outlineLevel="0" collapsed="false">
      <c r="A14" s="0" t="s">
        <v>120</v>
      </c>
      <c r="B14" s="0" t="s">
        <v>44</v>
      </c>
      <c r="C14" s="0" t="s">
        <v>45</v>
      </c>
      <c r="D14" s="0" t="s">
        <v>10</v>
      </c>
      <c r="E14" s="0" t="s">
        <v>18</v>
      </c>
      <c r="F14" s="0" t="s">
        <v>46</v>
      </c>
      <c r="G14" s="0" t="s">
        <v>0</v>
      </c>
      <c r="H14" s="0" t="s">
        <v>1</v>
      </c>
      <c r="I14" s="0" t="s">
        <v>2</v>
      </c>
      <c r="J14" s="0" t="s">
        <v>3</v>
      </c>
      <c r="K14" s="0" t="s">
        <v>4</v>
      </c>
      <c r="L14" s="0" t="s">
        <v>13</v>
      </c>
      <c r="M14" s="0" t="s">
        <v>14</v>
      </c>
      <c r="N14" s="0" t="s">
        <v>15</v>
      </c>
      <c r="O14" s="0" t="s">
        <v>121</v>
      </c>
      <c r="P14" s="0" t="s">
        <v>16</v>
      </c>
      <c r="Q14" s="0" t="s">
        <v>122</v>
      </c>
      <c r="R14" s="0" t="s">
        <v>41</v>
      </c>
    </row>
    <row r="15" customFormat="false" ht="15" hidden="false" customHeight="false" outlineLevel="0" collapsed="false">
      <c r="G15" s="0" t="n">
        <f aca="false">G2/A30</f>
        <v>0.7455</v>
      </c>
      <c r="H15" s="0" t="n">
        <f aca="false">H2/B$30</f>
        <v>0.0350980392156863</v>
      </c>
      <c r="I15" s="0" t="n">
        <f aca="false">I2/C$30</f>
        <v>0.113611111111111</v>
      </c>
      <c r="J15" s="0" t="n">
        <f aca="false">J2/D$30</f>
        <v>0.98425</v>
      </c>
      <c r="K15" s="0" t="n">
        <f aca="false">K2/E$30</f>
        <v>0.0619642857142857</v>
      </c>
      <c r="L15" s="0" t="n">
        <f aca="false">L2/F$30</f>
        <v>0.000212765957446808</v>
      </c>
      <c r="M15" s="0" t="n">
        <f aca="false">M2/G$30</f>
        <v>0.00564516129032258</v>
      </c>
      <c r="N15" s="0" t="n">
        <f aca="false">N2/H$30</f>
        <v>0.00213032581453634</v>
      </c>
      <c r="O15" s="0" t="n">
        <f aca="false">O2/I$30</f>
        <v>0.00169014084507042</v>
      </c>
      <c r="P15" s="0" t="n">
        <f aca="false">P2/J$30</f>
        <v>0</v>
      </c>
      <c r="Q15" s="0" t="n">
        <f aca="false">Q2/K$30</f>
        <v>0.000197368421052632</v>
      </c>
      <c r="R15" s="0" t="n">
        <f aca="false">SUM(G15:Q15)</f>
        <v>1.95029919836951</v>
      </c>
    </row>
    <row r="16" customFormat="false" ht="15" hidden="false" customHeight="false" outlineLevel="0" collapsed="false">
      <c r="G16" s="0" t="n">
        <f aca="false">G3/$A$30</f>
        <v>0.7455</v>
      </c>
      <c r="H16" s="0" t="n">
        <f aca="false">H3/B$30</f>
        <v>0.0350980392156863</v>
      </c>
      <c r="I16" s="0" t="n">
        <f aca="false">I3/C$30</f>
        <v>0.113611111111111</v>
      </c>
      <c r="J16" s="0" t="n">
        <f aca="false">J3/D$30</f>
        <v>0.98425</v>
      </c>
      <c r="K16" s="0" t="n">
        <f aca="false">K3/E$30</f>
        <v>0.0619642857142857</v>
      </c>
      <c r="L16" s="0" t="n">
        <f aca="false">L3/F$30</f>
        <v>0.000212765957446808</v>
      </c>
      <c r="M16" s="0" t="n">
        <f aca="false">M3/G$30</f>
        <v>0.00564516129032258</v>
      </c>
      <c r="N16" s="0" t="n">
        <f aca="false">N3/H$30</f>
        <v>0.00213032581453634</v>
      </c>
      <c r="O16" s="0" t="n">
        <f aca="false">O3/I$30</f>
        <v>0.00169014084507042</v>
      </c>
      <c r="P16" s="0" t="n">
        <f aca="false">P3/J$30</f>
        <v>0</v>
      </c>
      <c r="Q16" s="0" t="n">
        <f aca="false">Q3/K$30</f>
        <v>0.000197368421052632</v>
      </c>
      <c r="R16" s="0" t="n">
        <f aca="false">SUM(G16:Q16)</f>
        <v>1.95029919836951</v>
      </c>
    </row>
    <row r="17" customFormat="false" ht="15" hidden="false" customHeight="false" outlineLevel="0" collapsed="false">
      <c r="G17" s="0" t="n">
        <f aca="false">G4/$A$30</f>
        <v>0.7455</v>
      </c>
      <c r="H17" s="0" t="n">
        <f aca="false">H4/B$30</f>
        <v>0.0350980392156863</v>
      </c>
      <c r="I17" s="0" t="n">
        <f aca="false">I4/C$30</f>
        <v>0.113611111111111</v>
      </c>
      <c r="J17" s="0" t="n">
        <f aca="false">J4/D$30</f>
        <v>0.98425</v>
      </c>
      <c r="K17" s="0" t="n">
        <f aca="false">K4/E$30</f>
        <v>0.0619642857142857</v>
      </c>
      <c r="L17" s="0" t="n">
        <f aca="false">L4/F$30</f>
        <v>0.000212765957446808</v>
      </c>
      <c r="M17" s="0" t="n">
        <f aca="false">M4/G$30</f>
        <v>0.00564516129032258</v>
      </c>
      <c r="N17" s="0" t="n">
        <f aca="false">N4/H$30</f>
        <v>0.00213032581453634</v>
      </c>
      <c r="O17" s="0" t="n">
        <f aca="false">O4/I$30</f>
        <v>0.00169014084507042</v>
      </c>
      <c r="P17" s="0" t="n">
        <f aca="false">P4/J$30</f>
        <v>0</v>
      </c>
      <c r="Q17" s="0" t="n">
        <f aca="false">Q4/K$30</f>
        <v>0.000197368421052632</v>
      </c>
      <c r="R17" s="0" t="n">
        <f aca="false">SUM(G17:Q17)</f>
        <v>1.95029919836951</v>
      </c>
    </row>
    <row r="18" customFormat="false" ht="15" hidden="false" customHeight="false" outlineLevel="0" collapsed="false">
      <c r="G18" s="0" t="n">
        <f aca="false">G5/$A$30</f>
        <v>0.7455</v>
      </c>
      <c r="H18" s="0" t="n">
        <f aca="false">H5/B$30</f>
        <v>0.0350980392156863</v>
      </c>
      <c r="I18" s="0" t="n">
        <f aca="false">I5/C$30</f>
        <v>0.113611111111111</v>
      </c>
      <c r="J18" s="0" t="n">
        <f aca="false">J5/D$30</f>
        <v>0.98425</v>
      </c>
      <c r="K18" s="0" t="n">
        <f aca="false">K5/E$30</f>
        <v>0.0619642857142857</v>
      </c>
      <c r="L18" s="0" t="n">
        <f aca="false">L5/F$30</f>
        <v>0.000212765957446808</v>
      </c>
      <c r="M18" s="0" t="n">
        <f aca="false">M5/G$30</f>
        <v>0.00564516129032258</v>
      </c>
      <c r="N18" s="0" t="n">
        <f aca="false">N5/H$30</f>
        <v>0.00213032581453634</v>
      </c>
      <c r="O18" s="0" t="n">
        <f aca="false">O5/I$30</f>
        <v>0.00169014084507042</v>
      </c>
      <c r="P18" s="0" t="n">
        <f aca="false">P5/J$30</f>
        <v>0</v>
      </c>
      <c r="Q18" s="0" t="n">
        <f aca="false">Q5/K$30</f>
        <v>0.000197368421052632</v>
      </c>
      <c r="R18" s="0" t="n">
        <f aca="false">SUM(G18:Q18)</f>
        <v>1.95029919836951</v>
      </c>
    </row>
    <row r="19" customFormat="false" ht="15" hidden="false" customHeight="false" outlineLevel="0" collapsed="false">
      <c r="G19" s="0" t="n">
        <f aca="false">G6/$A$30</f>
        <v>0.7455</v>
      </c>
      <c r="H19" s="0" t="n">
        <f aca="false">H6/B$30</f>
        <v>0.0350980392156863</v>
      </c>
      <c r="I19" s="0" t="n">
        <f aca="false">I6/C$30</f>
        <v>0.113611111111111</v>
      </c>
      <c r="J19" s="0" t="n">
        <f aca="false">J6/D$30</f>
        <v>0.98425</v>
      </c>
      <c r="K19" s="0" t="n">
        <f aca="false">K6/E$30</f>
        <v>0.0619642857142857</v>
      </c>
      <c r="L19" s="0" t="n">
        <f aca="false">L6/F$30</f>
        <v>0.000212765957446808</v>
      </c>
      <c r="M19" s="0" t="n">
        <f aca="false">M6/G$30</f>
        <v>0.00564516129032258</v>
      </c>
      <c r="N19" s="0" t="n">
        <f aca="false">N6/H$30</f>
        <v>0.00213032581453634</v>
      </c>
      <c r="O19" s="0" t="n">
        <f aca="false">O6/I$30</f>
        <v>0.00169014084507042</v>
      </c>
      <c r="P19" s="0" t="n">
        <f aca="false">P6/J$30</f>
        <v>0</v>
      </c>
      <c r="Q19" s="0" t="n">
        <f aca="false">Q6/K$30</f>
        <v>0.000197368421052632</v>
      </c>
      <c r="R19" s="0" t="n">
        <f aca="false">SUM(G19:Q19)</f>
        <v>1.95029919836951</v>
      </c>
    </row>
    <row r="20" customFormat="false" ht="15" hidden="false" customHeight="false" outlineLevel="0" collapsed="false">
      <c r="G20" s="0" t="n">
        <f aca="false">G7/$A$30</f>
        <v>0.7455</v>
      </c>
      <c r="H20" s="0" t="n">
        <f aca="false">H7/B$30</f>
        <v>0.0350980392156863</v>
      </c>
      <c r="I20" s="0" t="n">
        <f aca="false">I7/C$30</f>
        <v>0.113611111111111</v>
      </c>
      <c r="J20" s="0" t="n">
        <f aca="false">J7/D$30</f>
        <v>0.98425</v>
      </c>
      <c r="K20" s="0" t="n">
        <f aca="false">K7/E$30</f>
        <v>0.0619642857142857</v>
      </c>
      <c r="L20" s="0" t="n">
        <f aca="false">L7/F$30</f>
        <v>0.000212765957446808</v>
      </c>
      <c r="M20" s="0" t="n">
        <f aca="false">M7/G$30</f>
        <v>0.00564516129032258</v>
      </c>
      <c r="N20" s="0" t="n">
        <f aca="false">N7/H$30</f>
        <v>0.00213032581453634</v>
      </c>
      <c r="O20" s="0" t="n">
        <f aca="false">O7/I$30</f>
        <v>0.00169014084507042</v>
      </c>
      <c r="P20" s="0" t="n">
        <f aca="false">P7/J$30</f>
        <v>0</v>
      </c>
      <c r="Q20" s="0" t="n">
        <f aca="false">Q7/K$30</f>
        <v>0.000197368421052632</v>
      </c>
      <c r="R20" s="0" t="n">
        <f aca="false">SUM(G20:Q20)</f>
        <v>1.95029919836951</v>
      </c>
    </row>
    <row r="21" customFormat="false" ht="15" hidden="false" customHeight="false" outlineLevel="0" collapsed="false">
      <c r="G21" s="0" t="n">
        <f aca="false">G8/$A$30</f>
        <v>0.7455</v>
      </c>
      <c r="H21" s="0" t="n">
        <f aca="false">H8/B$30</f>
        <v>0.0350980392156863</v>
      </c>
      <c r="I21" s="0" t="n">
        <f aca="false">I8/C$30</f>
        <v>0.113611111111111</v>
      </c>
      <c r="J21" s="0" t="n">
        <f aca="false">J8/D$30</f>
        <v>0.98425</v>
      </c>
      <c r="K21" s="0" t="n">
        <f aca="false">K8/E$30</f>
        <v>0.0619642857142857</v>
      </c>
      <c r="L21" s="0" t="n">
        <f aca="false">L8/F$30</f>
        <v>0.000212765957446808</v>
      </c>
      <c r="M21" s="0" t="n">
        <f aca="false">M8/G$30</f>
        <v>0.00564516129032258</v>
      </c>
      <c r="N21" s="0" t="n">
        <f aca="false">N8/H$30</f>
        <v>0.00213032581453634</v>
      </c>
      <c r="O21" s="0" t="n">
        <f aca="false">O8/I$30</f>
        <v>0.00169014084507042</v>
      </c>
      <c r="P21" s="0" t="n">
        <f aca="false">P8/J$30</f>
        <v>0</v>
      </c>
      <c r="Q21" s="0" t="n">
        <f aca="false">Q8/K$30</f>
        <v>0.000197368421052632</v>
      </c>
      <c r="R21" s="0" t="n">
        <f aca="false">SUM(G21:Q21)</f>
        <v>1.95029919836951</v>
      </c>
    </row>
    <row r="22" customFormat="false" ht="15" hidden="false" customHeight="false" outlineLevel="0" collapsed="false">
      <c r="G22" s="0" t="n">
        <f aca="false">G9/$A$30</f>
        <v>0.7455</v>
      </c>
      <c r="H22" s="0" t="n">
        <f aca="false">H9/B$30</f>
        <v>0.0350980392156863</v>
      </c>
      <c r="I22" s="0" t="n">
        <f aca="false">I9/C$30</f>
        <v>0.113611111111111</v>
      </c>
      <c r="J22" s="0" t="n">
        <f aca="false">J9/D$30</f>
        <v>0.98425</v>
      </c>
      <c r="K22" s="0" t="n">
        <f aca="false">K9/E$30</f>
        <v>0.0619642857142857</v>
      </c>
      <c r="L22" s="0" t="n">
        <f aca="false">L9/F$30</f>
        <v>0.000212765957446808</v>
      </c>
      <c r="M22" s="0" t="n">
        <f aca="false">M9/G$30</f>
        <v>0.00564516129032258</v>
      </c>
      <c r="N22" s="0" t="n">
        <f aca="false">N9/H$30</f>
        <v>0.00213032581453634</v>
      </c>
      <c r="O22" s="0" t="n">
        <f aca="false">O9/I$30</f>
        <v>0.00169014084507042</v>
      </c>
      <c r="P22" s="0" t="n">
        <f aca="false">P9/J$30</f>
        <v>0</v>
      </c>
      <c r="Q22" s="0" t="n">
        <f aca="false">Q9/K$30</f>
        <v>0.000197368421052632</v>
      </c>
      <c r="R22" s="0" t="n">
        <f aca="false">SUM(G22:Q22)</f>
        <v>1.95029919836951</v>
      </c>
    </row>
    <row r="23" customFormat="false" ht="15" hidden="false" customHeight="false" outlineLevel="0" collapsed="false">
      <c r="G23" s="0" t="n">
        <f aca="false">G10/$A$30</f>
        <v>0.836833333333333</v>
      </c>
      <c r="H23" s="0" t="n">
        <f aca="false">H10/B$30</f>
        <v>0.155686274509804</v>
      </c>
      <c r="I23" s="0" t="n">
        <f aca="false">I10/C$30</f>
        <v>0.136527777777778</v>
      </c>
      <c r="J23" s="0" t="n">
        <f aca="false">J10/D$30</f>
        <v>0.2115</v>
      </c>
      <c r="K23" s="0" t="n">
        <f aca="false">K10/E$30</f>
        <v>0.209464285714286</v>
      </c>
      <c r="L23" s="0" t="n">
        <f aca="false">L10/F$30</f>
        <v>0.00276595744680851</v>
      </c>
      <c r="M23" s="0" t="n">
        <f aca="false">M10/G$30</f>
        <v>0.0369354838709677</v>
      </c>
      <c r="N23" s="0" t="n">
        <f aca="false">N10/H$30</f>
        <v>0.0209273182957393</v>
      </c>
      <c r="O23" s="0" t="n">
        <f aca="false">O10/I$30</f>
        <v>0.00225352112676056</v>
      </c>
      <c r="P23" s="0" t="n">
        <f aca="false">P10/J$30</f>
        <v>0.000360457781382356</v>
      </c>
      <c r="Q23" s="0" t="n">
        <f aca="false">Q10/K$30</f>
        <v>0</v>
      </c>
      <c r="R23" s="0" t="n">
        <f aca="false">SUM(G23:Q23)</f>
        <v>1.61325440985686</v>
      </c>
    </row>
    <row r="24" customFormat="false" ht="15" hidden="false" customHeight="false" outlineLevel="0" collapsed="false">
      <c r="G24" s="0" t="n">
        <f aca="false">G11/$A$30</f>
        <v>0.836833333333333</v>
      </c>
      <c r="H24" s="0" t="n">
        <f aca="false">H11/B$30</f>
        <v>0.155686274509804</v>
      </c>
      <c r="I24" s="0" t="n">
        <f aca="false">I11/C$30</f>
        <v>0.136527777777778</v>
      </c>
      <c r="J24" s="0" t="n">
        <f aca="false">J11/D$30</f>
        <v>0.2115</v>
      </c>
      <c r="K24" s="0" t="n">
        <f aca="false">K11/E$30</f>
        <v>0.209464285714286</v>
      </c>
      <c r="L24" s="0" t="n">
        <f aca="false">L11/F$30</f>
        <v>0.00276595744680851</v>
      </c>
      <c r="M24" s="0" t="n">
        <f aca="false">M11/G$30</f>
        <v>0.0369354838709677</v>
      </c>
      <c r="N24" s="0" t="n">
        <f aca="false">N11/H$30</f>
        <v>0.0209273182957393</v>
      </c>
      <c r="O24" s="0" t="n">
        <f aca="false">O11/I$30</f>
        <v>0.00225352112676056</v>
      </c>
      <c r="P24" s="0" t="n">
        <f aca="false">P11/J$30</f>
        <v>0.000360457781382356</v>
      </c>
      <c r="Q24" s="0" t="n">
        <f aca="false">Q11/K$30</f>
        <v>0</v>
      </c>
      <c r="R24" s="0" t="n">
        <f aca="false">SUM(G24:Q24)</f>
        <v>1.61325440985686</v>
      </c>
    </row>
    <row r="25" customFormat="false" ht="15" hidden="false" customHeight="false" outlineLevel="0" collapsed="false">
      <c r="G25" s="0" t="n">
        <f aca="false">G12/$A$30</f>
        <v>0.836833333333333</v>
      </c>
      <c r="H25" s="0" t="n">
        <f aca="false">H12/B$30</f>
        <v>0.155686274509804</v>
      </c>
      <c r="I25" s="0" t="n">
        <f aca="false">I12/C$30</f>
        <v>0.136527777777778</v>
      </c>
      <c r="J25" s="0" t="n">
        <f aca="false">J12/D$30</f>
        <v>0.2115</v>
      </c>
      <c r="K25" s="0" t="n">
        <f aca="false">K12/E$30</f>
        <v>0.209464285714286</v>
      </c>
      <c r="L25" s="0" t="n">
        <f aca="false">L12/F$30</f>
        <v>0.00276595744680851</v>
      </c>
      <c r="M25" s="0" t="n">
        <f aca="false">M12/G$30</f>
        <v>0.0369354838709677</v>
      </c>
      <c r="N25" s="0" t="n">
        <f aca="false">N12/H$30</f>
        <v>0.0209273182957393</v>
      </c>
      <c r="O25" s="0" t="n">
        <f aca="false">O12/I$30</f>
        <v>0.00225352112676056</v>
      </c>
      <c r="P25" s="0" t="n">
        <f aca="false">P12/J$30</f>
        <v>0.000360457781382356</v>
      </c>
      <c r="Q25" s="0" t="n">
        <f aca="false">Q12/K$30</f>
        <v>0</v>
      </c>
      <c r="R25" s="0" t="n">
        <f aca="false">SUM(G25:Q25)</f>
        <v>1.61325440985686</v>
      </c>
    </row>
    <row r="29" customFormat="false" ht="15" hidden="false" customHeight="false" outlineLevel="0" collapsed="false">
      <c r="A29" s="0" t="s">
        <v>0</v>
      </c>
      <c r="B29" s="0" t="s">
        <v>1</v>
      </c>
      <c r="C29" s="0" t="s">
        <v>2</v>
      </c>
      <c r="D29" s="0" t="s">
        <v>3</v>
      </c>
      <c r="E29" s="0" t="s">
        <v>4</v>
      </c>
      <c r="F29" s="0" t="s">
        <v>13</v>
      </c>
      <c r="G29" s="0" t="s">
        <v>14</v>
      </c>
      <c r="H29" s="0" t="s">
        <v>15</v>
      </c>
      <c r="I29" s="0" t="s">
        <v>121</v>
      </c>
      <c r="J29" s="0" t="s">
        <v>16</v>
      </c>
      <c r="K29" s="0" t="s">
        <v>122</v>
      </c>
    </row>
    <row r="30" customFormat="false" ht="15" hidden="false" customHeight="false" outlineLevel="0" collapsed="false">
      <c r="A30" s="0" t="n">
        <f aca="false">28+16*2</f>
        <v>60</v>
      </c>
      <c r="B30" s="0" t="n">
        <f aca="false">(27*2+16*3)</f>
        <v>102</v>
      </c>
      <c r="C30" s="0" t="n">
        <f aca="false">56+16</f>
        <v>72</v>
      </c>
      <c r="D30" s="0" t="n">
        <f aca="false">24+16</f>
        <v>40</v>
      </c>
      <c r="E30" s="0" t="n">
        <f aca="false">40+16</f>
        <v>56</v>
      </c>
      <c r="F30" s="0" t="n">
        <f aca="false">(39+16/2)*2</f>
        <v>94</v>
      </c>
      <c r="G30" s="0" t="n">
        <f aca="false">23*2+16</f>
        <v>62</v>
      </c>
      <c r="H30" s="0" t="n">
        <f aca="false">47.8+16*2</f>
        <v>79.8</v>
      </c>
      <c r="I30" s="0" t="n">
        <v>71</v>
      </c>
      <c r="J30" s="0" t="n">
        <f aca="false">30.97+16*2.5*2</f>
        <v>110.97</v>
      </c>
      <c r="K30" s="0" t="n">
        <v>152</v>
      </c>
    </row>
    <row r="33" customFormat="false" ht="15" hidden="false" customHeight="false" outlineLevel="0" collapsed="false">
      <c r="G33" s="0" t="s">
        <v>0</v>
      </c>
      <c r="H33" s="0" t="s">
        <v>1</v>
      </c>
      <c r="I33" s="0" t="s">
        <v>2</v>
      </c>
      <c r="J33" s="0" t="s">
        <v>3</v>
      </c>
      <c r="K33" s="0" t="s">
        <v>4</v>
      </c>
      <c r="L33" s="0" t="s">
        <v>13</v>
      </c>
      <c r="M33" s="0" t="s">
        <v>14</v>
      </c>
      <c r="N33" s="0" t="s">
        <v>15</v>
      </c>
      <c r="O33" s="0" t="s">
        <v>121</v>
      </c>
      <c r="P33" s="0" t="s">
        <v>16</v>
      </c>
      <c r="Q33" s="0" t="s">
        <v>122</v>
      </c>
    </row>
    <row r="34" customFormat="false" ht="15" hidden="false" customHeight="false" outlineLevel="0" collapsed="false">
      <c r="G34" s="0" t="n">
        <f aca="false">G15/R15</f>
        <v>0.382249041902521</v>
      </c>
      <c r="H34" s="0" t="n">
        <f aca="false">H15/R15</f>
        <v>0.0179962332164362</v>
      </c>
      <c r="I34" s="0" t="n">
        <f aca="false">I15/$R15</f>
        <v>0.0582531701833709</v>
      </c>
      <c r="J34" s="0" t="n">
        <f aca="false">J15/$R15</f>
        <v>0.504666156260974</v>
      </c>
      <c r="K34" s="0" t="n">
        <f aca="false">K15/$R15</f>
        <v>0.0317716818865993</v>
      </c>
      <c r="L34" s="0" t="n">
        <f aca="false">L15/$R15</f>
        <v>0.00010909400856273</v>
      </c>
      <c r="M34" s="0" t="n">
        <f aca="false">M15/$R15</f>
        <v>0.00289451038847888</v>
      </c>
      <c r="N34" s="0" t="n">
        <f aca="false">N15/$R15</f>
        <v>0.00109230717846643</v>
      </c>
      <c r="O34" s="0" t="n">
        <f aca="false">O15/$R15</f>
        <v>0.00086660592717436</v>
      </c>
      <c r="P34" s="0" t="n">
        <f aca="false">P15/$R15</f>
        <v>0</v>
      </c>
      <c r="Q34" s="0" t="n">
        <f aca="false">Q15/$R15</f>
        <v>0.000101199047416743</v>
      </c>
    </row>
    <row r="35" customFormat="false" ht="15" hidden="false" customHeight="false" outlineLevel="0" collapsed="false">
      <c r="G35" s="0" t="n">
        <f aca="false">G16/R16</f>
        <v>0.382249041902521</v>
      </c>
      <c r="H35" s="0" t="n">
        <f aca="false">H16/R16</f>
        <v>0.0179962332164362</v>
      </c>
      <c r="I35" s="0" t="n">
        <f aca="false">I16/$R16</f>
        <v>0.0582531701833709</v>
      </c>
      <c r="J35" s="0" t="n">
        <f aca="false">J16/$R16</f>
        <v>0.504666156260974</v>
      </c>
      <c r="K35" s="0" t="n">
        <f aca="false">K16/$R16</f>
        <v>0.0317716818865993</v>
      </c>
      <c r="L35" s="0" t="n">
        <f aca="false">L16/$R16</f>
        <v>0.00010909400856273</v>
      </c>
      <c r="M35" s="0" t="n">
        <f aca="false">M16/$R16</f>
        <v>0.00289451038847888</v>
      </c>
      <c r="N35" s="0" t="n">
        <f aca="false">N16/$R16</f>
        <v>0.00109230717846643</v>
      </c>
      <c r="O35" s="0" t="n">
        <f aca="false">O16/$R16</f>
        <v>0.00086660592717436</v>
      </c>
      <c r="P35" s="0" t="n">
        <f aca="false">P16/$R16</f>
        <v>0</v>
      </c>
      <c r="Q35" s="0" t="n">
        <f aca="false">Q16/$R16</f>
        <v>0.000101199047416743</v>
      </c>
    </row>
    <row r="36" customFormat="false" ht="15" hidden="false" customHeight="false" outlineLevel="0" collapsed="false">
      <c r="G36" s="0" t="n">
        <f aca="false">G17/R17</f>
        <v>0.382249041902521</v>
      </c>
      <c r="H36" s="0" t="n">
        <f aca="false">H17/R17</f>
        <v>0.0179962332164362</v>
      </c>
      <c r="I36" s="0" t="n">
        <f aca="false">I17/$R17</f>
        <v>0.0582531701833709</v>
      </c>
      <c r="J36" s="0" t="n">
        <f aca="false">J17/$R17</f>
        <v>0.504666156260974</v>
      </c>
      <c r="K36" s="0" t="n">
        <f aca="false">K17/$R17</f>
        <v>0.0317716818865993</v>
      </c>
      <c r="L36" s="0" t="n">
        <f aca="false">L17/$R17</f>
        <v>0.00010909400856273</v>
      </c>
      <c r="M36" s="0" t="n">
        <f aca="false">M17/$R17</f>
        <v>0.00289451038847888</v>
      </c>
      <c r="N36" s="0" t="n">
        <f aca="false">N17/$R17</f>
        <v>0.00109230717846643</v>
      </c>
      <c r="O36" s="0" t="n">
        <f aca="false">O17/$R17</f>
        <v>0.00086660592717436</v>
      </c>
      <c r="P36" s="0" t="n">
        <f aca="false">P17/$R17</f>
        <v>0</v>
      </c>
      <c r="Q36" s="0" t="n">
        <f aca="false">Q17/$R17</f>
        <v>0.000101199047416743</v>
      </c>
    </row>
    <row r="37" customFormat="false" ht="15" hidden="false" customHeight="false" outlineLevel="0" collapsed="false">
      <c r="G37" s="0" t="n">
        <f aca="false">G18/R18</f>
        <v>0.382249041902521</v>
      </c>
      <c r="H37" s="0" t="n">
        <f aca="false">H18/R18</f>
        <v>0.0179962332164362</v>
      </c>
      <c r="I37" s="0" t="n">
        <f aca="false">I18/$R18</f>
        <v>0.0582531701833709</v>
      </c>
      <c r="J37" s="0" t="n">
        <f aca="false">J18/$R18</f>
        <v>0.504666156260974</v>
      </c>
      <c r="K37" s="0" t="n">
        <f aca="false">K18/$R18</f>
        <v>0.0317716818865993</v>
      </c>
      <c r="L37" s="0" t="n">
        <f aca="false">L18/$R18</f>
        <v>0.00010909400856273</v>
      </c>
      <c r="M37" s="0" t="n">
        <f aca="false">M18/$R18</f>
        <v>0.00289451038847888</v>
      </c>
      <c r="N37" s="0" t="n">
        <f aca="false">N18/$R18</f>
        <v>0.00109230717846643</v>
      </c>
      <c r="O37" s="0" t="n">
        <f aca="false">O18/$R18</f>
        <v>0.00086660592717436</v>
      </c>
      <c r="P37" s="0" t="n">
        <f aca="false">P18/$R18</f>
        <v>0</v>
      </c>
      <c r="Q37" s="0" t="n">
        <f aca="false">Q18/$R18</f>
        <v>0.000101199047416743</v>
      </c>
    </row>
    <row r="38" customFormat="false" ht="15" hidden="false" customHeight="false" outlineLevel="0" collapsed="false">
      <c r="G38" s="0" t="n">
        <f aca="false">G19/R19</f>
        <v>0.382249041902521</v>
      </c>
      <c r="H38" s="0" t="n">
        <f aca="false">H19/R19</f>
        <v>0.0179962332164362</v>
      </c>
      <c r="I38" s="0" t="n">
        <f aca="false">I19/$R19</f>
        <v>0.0582531701833709</v>
      </c>
      <c r="J38" s="0" t="n">
        <f aca="false">J19/$R19</f>
        <v>0.504666156260974</v>
      </c>
      <c r="K38" s="0" t="n">
        <f aca="false">K19/$R19</f>
        <v>0.0317716818865993</v>
      </c>
      <c r="L38" s="0" t="n">
        <f aca="false">L19/$R19</f>
        <v>0.00010909400856273</v>
      </c>
      <c r="M38" s="0" t="n">
        <f aca="false">M19/$R19</f>
        <v>0.00289451038847888</v>
      </c>
      <c r="N38" s="0" t="n">
        <f aca="false">N19/$R19</f>
        <v>0.00109230717846643</v>
      </c>
      <c r="O38" s="0" t="n">
        <f aca="false">O19/$R19</f>
        <v>0.00086660592717436</v>
      </c>
      <c r="P38" s="0" t="n">
        <f aca="false">P19/$R19</f>
        <v>0</v>
      </c>
      <c r="Q38" s="0" t="n">
        <f aca="false">Q19/$R19</f>
        <v>0.000101199047416743</v>
      </c>
    </row>
    <row r="39" customFormat="false" ht="15" hidden="false" customHeight="false" outlineLevel="0" collapsed="false">
      <c r="G39" s="0" t="n">
        <f aca="false">G20/R20</f>
        <v>0.382249041902521</v>
      </c>
      <c r="H39" s="0" t="n">
        <f aca="false">H20/R20</f>
        <v>0.0179962332164362</v>
      </c>
      <c r="I39" s="0" t="n">
        <f aca="false">I20/$R20</f>
        <v>0.0582531701833709</v>
      </c>
      <c r="J39" s="0" t="n">
        <f aca="false">J20/$R20</f>
        <v>0.504666156260974</v>
      </c>
      <c r="K39" s="0" t="n">
        <f aca="false">K20/$R20</f>
        <v>0.0317716818865993</v>
      </c>
      <c r="L39" s="0" t="n">
        <f aca="false">L20/$R20</f>
        <v>0.00010909400856273</v>
      </c>
      <c r="M39" s="0" t="n">
        <f aca="false">M20/$R20</f>
        <v>0.00289451038847888</v>
      </c>
      <c r="N39" s="0" t="n">
        <f aca="false">N20/$R20</f>
        <v>0.00109230717846643</v>
      </c>
      <c r="O39" s="0" t="n">
        <f aca="false">O20/$R20</f>
        <v>0.00086660592717436</v>
      </c>
      <c r="P39" s="0" t="n">
        <f aca="false">P20/$R20</f>
        <v>0</v>
      </c>
      <c r="Q39" s="0" t="n">
        <f aca="false">Q20/$R20</f>
        <v>0.000101199047416743</v>
      </c>
    </row>
    <row r="40" customFormat="false" ht="15" hidden="false" customHeight="false" outlineLevel="0" collapsed="false">
      <c r="G40" s="0" t="n">
        <f aca="false">G21/R21</f>
        <v>0.382249041902521</v>
      </c>
      <c r="H40" s="0" t="n">
        <f aca="false">H21/R21</f>
        <v>0.0179962332164362</v>
      </c>
      <c r="I40" s="0" t="n">
        <f aca="false">I21/$R21</f>
        <v>0.0582531701833709</v>
      </c>
      <c r="J40" s="0" t="n">
        <f aca="false">J21/$R21</f>
        <v>0.504666156260974</v>
      </c>
      <c r="K40" s="0" t="n">
        <f aca="false">K21/$R21</f>
        <v>0.0317716818865993</v>
      </c>
      <c r="L40" s="0" t="n">
        <f aca="false">L21/$R21</f>
        <v>0.00010909400856273</v>
      </c>
      <c r="M40" s="0" t="n">
        <f aca="false">M21/$R21</f>
        <v>0.00289451038847888</v>
      </c>
      <c r="N40" s="0" t="n">
        <f aca="false">N21/$R21</f>
        <v>0.00109230717846643</v>
      </c>
      <c r="O40" s="0" t="n">
        <f aca="false">O21/$R21</f>
        <v>0.00086660592717436</v>
      </c>
      <c r="P40" s="0" t="n">
        <f aca="false">P21/$R21</f>
        <v>0</v>
      </c>
      <c r="Q40" s="0" t="n">
        <f aca="false">Q21/$R21</f>
        <v>0.000101199047416743</v>
      </c>
    </row>
    <row r="41" customFormat="false" ht="15" hidden="false" customHeight="false" outlineLevel="0" collapsed="false">
      <c r="G41" s="0" t="n">
        <f aca="false">G22/R22</f>
        <v>0.382249041902521</v>
      </c>
      <c r="H41" s="0" t="n">
        <f aca="false">H22/R22</f>
        <v>0.0179962332164362</v>
      </c>
      <c r="I41" s="0" t="n">
        <f aca="false">I22/$R22</f>
        <v>0.0582531701833709</v>
      </c>
      <c r="J41" s="0" t="n">
        <f aca="false">J22/$R22</f>
        <v>0.504666156260974</v>
      </c>
      <c r="K41" s="0" t="n">
        <f aca="false">K22/$R22</f>
        <v>0.0317716818865993</v>
      </c>
      <c r="L41" s="0" t="n">
        <f aca="false">L22/$R22</f>
        <v>0.00010909400856273</v>
      </c>
      <c r="M41" s="0" t="n">
        <f aca="false">M22/$R22</f>
        <v>0.00289451038847888</v>
      </c>
      <c r="N41" s="0" t="n">
        <f aca="false">N22/$R22</f>
        <v>0.00109230717846643</v>
      </c>
      <c r="O41" s="0" t="n">
        <f aca="false">O22/$R22</f>
        <v>0.00086660592717436</v>
      </c>
      <c r="P41" s="0" t="n">
        <f aca="false">P22/$R22</f>
        <v>0</v>
      </c>
      <c r="Q41" s="0" t="n">
        <f aca="false">Q22/$R22</f>
        <v>0.000101199047416743</v>
      </c>
    </row>
    <row r="42" customFormat="false" ht="15" hidden="false" customHeight="false" outlineLevel="0" collapsed="false">
      <c r="G42" s="0" t="n">
        <f aca="false">G23/R23</f>
        <v>0.518723722817893</v>
      </c>
      <c r="H42" s="0" t="n">
        <f aca="false">H23/R23</f>
        <v>0.0965044778793555</v>
      </c>
      <c r="I42" s="0" t="n">
        <f aca="false">I23/$R23</f>
        <v>0.0846287956466157</v>
      </c>
      <c r="J42" s="0" t="n">
        <f aca="false">J23/$R23</f>
        <v>0.131101454741268</v>
      </c>
      <c r="K42" s="0" t="n">
        <f aca="false">K23/$R23</f>
        <v>0.129839586635856</v>
      </c>
      <c r="L42" s="0" t="n">
        <f aca="false">L23/$R23</f>
        <v>0.00171452030746591</v>
      </c>
      <c r="M42" s="0" t="n">
        <f aca="false">M23/$R23</f>
        <v>0.0228950149742625</v>
      </c>
      <c r="N42" s="0" t="n">
        <f aca="false">N23/$R23</f>
        <v>0.0129721128718912</v>
      </c>
      <c r="O42" s="0" t="n">
        <f aca="false">O23/$R23</f>
        <v>0.00139687895039476</v>
      </c>
      <c r="P42" s="0" t="n">
        <f aca="false">P23/$R23</f>
        <v>0.00022343517499781</v>
      </c>
      <c r="Q42" s="0" t="n">
        <f aca="false">Q23/$R23</f>
        <v>0</v>
      </c>
    </row>
    <row r="43" customFormat="false" ht="15" hidden="false" customHeight="false" outlineLevel="0" collapsed="false">
      <c r="G43" s="0" t="n">
        <f aca="false">G24/R24</f>
        <v>0.518723722817893</v>
      </c>
      <c r="H43" s="0" t="n">
        <f aca="false">H24/R24</f>
        <v>0.0965044778793555</v>
      </c>
      <c r="I43" s="0" t="n">
        <f aca="false">I24/$R24</f>
        <v>0.0846287956466157</v>
      </c>
      <c r="J43" s="0" t="n">
        <f aca="false">J24/$R24</f>
        <v>0.131101454741268</v>
      </c>
      <c r="K43" s="0" t="n">
        <f aca="false">K24/$R24</f>
        <v>0.129839586635856</v>
      </c>
      <c r="L43" s="0" t="n">
        <f aca="false">L24/$R24</f>
        <v>0.00171452030746591</v>
      </c>
      <c r="M43" s="0" t="n">
        <f aca="false">M24/$R24</f>
        <v>0.0228950149742625</v>
      </c>
      <c r="N43" s="0" t="n">
        <f aca="false">N24/$R24</f>
        <v>0.0129721128718912</v>
      </c>
      <c r="O43" s="0" t="n">
        <f aca="false">O24/$R24</f>
        <v>0.00139687895039476</v>
      </c>
      <c r="P43" s="0" t="n">
        <f aca="false">P24/$R24</f>
        <v>0.00022343517499781</v>
      </c>
      <c r="Q43" s="0" t="n">
        <f aca="false">Q24/$R24</f>
        <v>0</v>
      </c>
    </row>
    <row r="44" customFormat="false" ht="15" hidden="false" customHeight="false" outlineLevel="0" collapsed="false">
      <c r="G44" s="0" t="n">
        <f aca="false">G25/R25</f>
        <v>0.518723722817893</v>
      </c>
      <c r="H44" s="0" t="n">
        <f aca="false">H25/R25</f>
        <v>0.0965044778793555</v>
      </c>
      <c r="I44" s="0" t="n">
        <f aca="false">I25/$R25</f>
        <v>0.0846287956466157</v>
      </c>
      <c r="J44" s="0" t="n">
        <f aca="false">J25/$R25</f>
        <v>0.131101454741268</v>
      </c>
      <c r="K44" s="0" t="n">
        <f aca="false">K25/$R25</f>
        <v>0.129839586635856</v>
      </c>
      <c r="L44" s="0" t="n">
        <f aca="false">L25/$R25</f>
        <v>0.00171452030746591</v>
      </c>
      <c r="M44" s="0" t="n">
        <f aca="false">M25/$R25</f>
        <v>0.0228950149742625</v>
      </c>
      <c r="N44" s="0" t="n">
        <f aca="false">N25/$R25</f>
        <v>0.0129721128718912</v>
      </c>
      <c r="O44" s="0" t="n">
        <f aca="false">O25/$R25</f>
        <v>0.00139687895039476</v>
      </c>
      <c r="P44" s="0" t="n">
        <f aca="false">P25/$R25</f>
        <v>0.00022343517499781</v>
      </c>
      <c r="Q44" s="0" t="n">
        <f aca="false">Q25/$R25</f>
        <v>0</v>
      </c>
    </row>
    <row r="45" customFormat="false" ht="15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7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B1" activeCellId="0" sqref="B1"/>
    </sheetView>
  </sheetViews>
  <sheetFormatPr defaultColWidth="8.37890625" defaultRowHeight="15" zeroHeight="false" outlineLevelRow="0" outlineLevelCol="0"/>
  <sheetData>
    <row r="1" customFormat="false" ht="15" hidden="false" customHeight="false" outlineLevel="0" collapsed="false">
      <c r="A1" s="0" t="s">
        <v>120</v>
      </c>
      <c r="B1" s="0" t="s">
        <v>45</v>
      </c>
      <c r="C1" s="0" t="s">
        <v>10</v>
      </c>
      <c r="D1" s="0" t="s">
        <v>18</v>
      </c>
      <c r="E1" s="0" t="s">
        <v>46</v>
      </c>
      <c r="F1" s="0" t="s">
        <v>0</v>
      </c>
      <c r="G1" s="0" t="s">
        <v>1</v>
      </c>
      <c r="H1" s="0" t="s">
        <v>2</v>
      </c>
      <c r="I1" s="0" t="s">
        <v>3</v>
      </c>
      <c r="J1" s="0" t="s">
        <v>4</v>
      </c>
      <c r="K1" s="0" t="s">
        <v>13</v>
      </c>
      <c r="L1" s="0" t="s">
        <v>14</v>
      </c>
      <c r="M1" s="0" t="s">
        <v>15</v>
      </c>
      <c r="N1" s="0" t="s">
        <v>41</v>
      </c>
    </row>
    <row r="2" customFormat="false" ht="15" hidden="false" customHeight="false" outlineLevel="0" collapsed="false">
      <c r="A2" s="0" t="s">
        <v>132</v>
      </c>
      <c r="B2" s="0" t="n">
        <v>2023</v>
      </c>
      <c r="C2" s="0" t="n">
        <v>3</v>
      </c>
      <c r="D2" s="0" t="n">
        <v>0</v>
      </c>
      <c r="E2" s="0" t="n">
        <v>0.02</v>
      </c>
      <c r="F2" s="0" t="n">
        <v>0.587180045001058</v>
      </c>
      <c r="G2" s="0" t="n">
        <v>0.0880456532835097</v>
      </c>
      <c r="H2" s="0" t="n">
        <v>0.110771584381761</v>
      </c>
      <c r="I2" s="0" t="n">
        <v>0.0562922699681451</v>
      </c>
      <c r="J2" s="0" t="n">
        <v>0.087410357093393</v>
      </c>
      <c r="K2" s="0" t="n">
        <v>0.00499912850780937</v>
      </c>
      <c r="L2" s="0" t="n">
        <v>0.0430547702982166</v>
      </c>
      <c r="M2" s="0" t="n">
        <v>0.022246191466108</v>
      </c>
      <c r="N2" s="0" t="n">
        <f aca="false">SUM(F2:M2)</f>
        <v>1</v>
      </c>
    </row>
    <row r="3" customFormat="false" ht="15" hidden="false" customHeight="false" outlineLevel="0" collapsed="false">
      <c r="A3" s="0" t="s">
        <v>133</v>
      </c>
      <c r="B3" s="0" t="n">
        <v>2173</v>
      </c>
      <c r="C3" s="0" t="n">
        <v>8</v>
      </c>
      <c r="D3" s="0" t="n">
        <v>0.04</v>
      </c>
      <c r="E3" s="0" t="n">
        <v>0.03</v>
      </c>
      <c r="F3" s="0" t="n">
        <v>0.601645106389389</v>
      </c>
      <c r="G3" s="0" t="n">
        <v>0.0929146994136407</v>
      </c>
      <c r="H3" s="0" t="n">
        <v>0.110568492302233</v>
      </c>
      <c r="I3" s="0" t="n">
        <v>0.0395432144883846</v>
      </c>
      <c r="J3" s="0" t="n">
        <v>0.0848521751270827</v>
      </c>
      <c r="K3" s="0" t="n">
        <v>0.00361569747388078</v>
      </c>
      <c r="L3" s="0" t="n">
        <v>0.0456470591134912</v>
      </c>
      <c r="M3" s="0" t="n">
        <v>0.0212135556918984</v>
      </c>
      <c r="N3" s="0" t="n">
        <f aca="false">SUM(F3:M3)</f>
        <v>1</v>
      </c>
    </row>
    <row r="4" customFormat="false" ht="15" hidden="false" customHeight="false" outlineLevel="0" collapsed="false">
      <c r="A4" s="0" t="s">
        <v>134</v>
      </c>
      <c r="B4" s="0" t="n">
        <v>2173</v>
      </c>
      <c r="C4" s="0" t="n">
        <v>10</v>
      </c>
      <c r="D4" s="0" t="n">
        <v>0.03</v>
      </c>
      <c r="E4" s="0" t="n">
        <v>0.03</v>
      </c>
      <c r="F4" s="0" t="n">
        <v>0.568689118087503</v>
      </c>
      <c r="G4" s="0" t="n">
        <v>0.0966182245838848</v>
      </c>
      <c r="H4" s="0" t="n">
        <v>0.0975207697470339</v>
      </c>
      <c r="I4" s="0" t="n">
        <v>0.0865984435353661</v>
      </c>
      <c r="J4" s="0" t="n">
        <v>0.0833663265951787</v>
      </c>
      <c r="K4" s="0" t="n">
        <v>0.000663971198277677</v>
      </c>
      <c r="L4" s="0" t="n">
        <v>0.058487295197963</v>
      </c>
      <c r="M4" s="0" t="n">
        <v>0.00805585105479257</v>
      </c>
      <c r="N4" s="0" t="n">
        <f aca="false">SUM(F4:M4)</f>
        <v>1</v>
      </c>
    </row>
    <row r="5" customFormat="false" ht="15" hidden="false" customHeight="false" outlineLevel="0" collapsed="false">
      <c r="A5" s="0" t="s">
        <v>135</v>
      </c>
      <c r="B5" s="0" t="n">
        <v>2473</v>
      </c>
      <c r="C5" s="0" t="n">
        <v>15</v>
      </c>
      <c r="D5" s="0" t="n">
        <v>0.05</v>
      </c>
      <c r="E5" s="0" t="n">
        <v>0.04</v>
      </c>
      <c r="F5" s="0" t="n">
        <v>0.582997093978183</v>
      </c>
      <c r="G5" s="0" t="n">
        <v>0.0946107547789414</v>
      </c>
      <c r="H5" s="0" t="n">
        <v>0.127825864265951</v>
      </c>
      <c r="I5" s="0" t="n">
        <v>0.0370139241744013</v>
      </c>
      <c r="J5" s="0" t="n">
        <v>0.0777673503406823</v>
      </c>
      <c r="K5" s="0" t="n">
        <v>0.00411502319746076</v>
      </c>
      <c r="L5" s="0" t="n">
        <v>0.0556123185067291</v>
      </c>
      <c r="M5" s="0" t="n">
        <v>0.0200576707576516</v>
      </c>
      <c r="N5" s="0" t="n">
        <f aca="false">SUM(F5:M5)</f>
        <v>1</v>
      </c>
    </row>
    <row r="6" customFormat="false" ht="15" hidden="false" customHeight="false" outlineLevel="0" collapsed="false">
      <c r="A6" s="31" t="s">
        <v>136</v>
      </c>
      <c r="B6" s="0" t="n">
        <v>2473</v>
      </c>
      <c r="C6" s="0" t="n">
        <v>17</v>
      </c>
      <c r="D6" s="0" t="n">
        <v>0.06</v>
      </c>
      <c r="E6" s="0" t="n">
        <v>0.04</v>
      </c>
      <c r="F6" s="0" t="n">
        <v>0.594219970426649</v>
      </c>
      <c r="G6" s="0" t="n">
        <v>0.0893271850968166</v>
      </c>
      <c r="H6" s="0" t="n">
        <v>0.134799900698638</v>
      </c>
      <c r="I6" s="0" t="n">
        <v>0.0336724649908435</v>
      </c>
      <c r="J6" s="0" t="n">
        <v>0.0761639089078602</v>
      </c>
      <c r="K6" s="0" t="n">
        <v>0.00491671370329379</v>
      </c>
      <c r="L6" s="0" t="n">
        <v>0.0447262343331887</v>
      </c>
      <c r="M6" s="0" t="n">
        <v>0.0221736218427098</v>
      </c>
      <c r="N6" s="0" t="n">
        <f aca="false">SUM(F6:M6)</f>
        <v>1</v>
      </c>
    </row>
    <row r="7" customFormat="false" ht="15" hidden="false" customHeight="false" outlineLevel="0" collapsed="false">
      <c r="A7" s="31" t="s">
        <v>137</v>
      </c>
      <c r="B7" s="0" t="n">
        <v>2473</v>
      </c>
      <c r="C7" s="0" t="n">
        <v>20</v>
      </c>
      <c r="D7" s="0" t="n">
        <v>0.12</v>
      </c>
      <c r="E7" s="0" t="n">
        <v>0.04</v>
      </c>
      <c r="F7" s="0" t="n">
        <v>0.586650886106296</v>
      </c>
      <c r="G7" s="0" t="n">
        <v>0.0932254700484983</v>
      </c>
      <c r="H7" s="0" t="n">
        <v>0.114922281793211</v>
      </c>
      <c r="I7" s="0" t="n">
        <v>0.0357900820441714</v>
      </c>
      <c r="J7" s="0" t="n">
        <v>0.0873643876897369</v>
      </c>
      <c r="K7" s="0" t="n">
        <v>0.00558892555833245</v>
      </c>
      <c r="L7" s="0" t="n">
        <v>0.0509471129424281</v>
      </c>
      <c r="M7" s="0" t="n">
        <v>0.0255108538173257</v>
      </c>
      <c r="N7" s="0" t="n">
        <f aca="false">SUM(F7:M7)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27"/>
  <sheetViews>
    <sheetView showFormulas="false" showGridLines="true" showRowColHeaders="true" showZeros="true" rightToLeft="false" tabSelected="false" showOutlineSymbols="true" defaultGridColor="true" view="normal" topLeftCell="F1" colorId="64" zoomScale="168" zoomScaleNormal="168" zoomScalePageLayoutView="100" workbookViewId="0">
      <selection pane="topLeft" activeCell="G22" activeCellId="0" sqref="G22"/>
    </sheetView>
  </sheetViews>
  <sheetFormatPr defaultColWidth="8.37890625" defaultRowHeight="15" zeroHeight="false" outlineLevelRow="0" outlineLevelCol="0"/>
  <sheetData>
    <row r="1" customFormat="false" ht="15" hidden="false" customHeight="false" outlineLevel="0" collapsed="false">
      <c r="A1" s="0" t="s">
        <v>120</v>
      </c>
      <c r="B1" s="0" t="s">
        <v>44</v>
      </c>
      <c r="C1" s="0" t="s">
        <v>45</v>
      </c>
      <c r="D1" s="0" t="s">
        <v>10</v>
      </c>
      <c r="E1" s="0" t="s">
        <v>18</v>
      </c>
      <c r="F1" s="0" t="s">
        <v>46</v>
      </c>
      <c r="G1" s="0" t="s">
        <v>0</v>
      </c>
      <c r="H1" s="0" t="s">
        <v>1</v>
      </c>
      <c r="I1" s="0" t="s">
        <v>2</v>
      </c>
      <c r="J1" s="0" t="s">
        <v>3</v>
      </c>
      <c r="K1" s="0" t="s">
        <v>4</v>
      </c>
      <c r="L1" s="0" t="s">
        <v>13</v>
      </c>
      <c r="M1" s="0" t="s">
        <v>14</v>
      </c>
      <c r="N1" s="0" t="s">
        <v>15</v>
      </c>
      <c r="O1" s="0" t="s">
        <v>41</v>
      </c>
    </row>
    <row r="2" customFormat="false" ht="15" hidden="false" customHeight="false" outlineLevel="0" collapsed="false">
      <c r="C2" s="0" t="n">
        <v>2023</v>
      </c>
      <c r="D2" s="0" t="n">
        <v>3</v>
      </c>
      <c r="E2" s="0" t="n">
        <v>0</v>
      </c>
      <c r="F2" s="0" t="n">
        <v>0.02</v>
      </c>
      <c r="G2" s="0" t="n">
        <v>53.98</v>
      </c>
      <c r="H2" s="0" t="n">
        <v>13.76</v>
      </c>
      <c r="I2" s="0" t="n">
        <v>12.22</v>
      </c>
      <c r="J2" s="0" t="n">
        <v>3.45</v>
      </c>
      <c r="K2" s="0" t="n">
        <v>7.5</v>
      </c>
      <c r="L2" s="0" t="n">
        <v>0.72</v>
      </c>
      <c r="M2" s="0" t="n">
        <v>4.09</v>
      </c>
      <c r="N2" s="0" t="n">
        <v>2.72</v>
      </c>
    </row>
    <row r="3" customFormat="false" ht="15" hidden="false" customHeight="false" outlineLevel="0" collapsed="false">
      <c r="C3" s="0" t="n">
        <v>2173</v>
      </c>
      <c r="D3" s="0" t="n">
        <v>8</v>
      </c>
      <c r="E3" s="0" t="n">
        <v>0.04</v>
      </c>
      <c r="F3" s="0" t="n">
        <v>0.03</v>
      </c>
      <c r="G3" s="0" t="n">
        <v>55.23</v>
      </c>
      <c r="H3" s="0" t="n">
        <v>14.5</v>
      </c>
      <c r="I3" s="0" t="n">
        <v>12.18</v>
      </c>
      <c r="J3" s="0" t="n">
        <v>2.42</v>
      </c>
      <c r="K3" s="0" t="n">
        <v>7.27</v>
      </c>
      <c r="L3" s="0" t="n">
        <v>0.52</v>
      </c>
      <c r="M3" s="0" t="n">
        <v>4.33</v>
      </c>
      <c r="N3" s="0" t="n">
        <v>2.59</v>
      </c>
    </row>
    <row r="4" customFormat="false" ht="15" hidden="false" customHeight="false" outlineLevel="0" collapsed="false">
      <c r="C4" s="0" t="n">
        <v>2173</v>
      </c>
      <c r="D4" s="0" t="n">
        <v>10</v>
      </c>
      <c r="E4" s="0" t="n">
        <v>0.03</v>
      </c>
      <c r="F4" s="0" t="n">
        <v>0.03</v>
      </c>
      <c r="G4" s="0" t="n">
        <v>54.67</v>
      </c>
      <c r="H4" s="0" t="n">
        <v>15.79</v>
      </c>
      <c r="I4" s="0" t="n">
        <v>11.25</v>
      </c>
      <c r="J4" s="0" t="n">
        <v>5.55</v>
      </c>
      <c r="K4" s="0" t="n">
        <v>7.48</v>
      </c>
      <c r="L4" s="0" t="n">
        <v>0.1</v>
      </c>
      <c r="M4" s="0" t="n">
        <v>5.81</v>
      </c>
      <c r="N4" s="0" t="n">
        <v>1.03</v>
      </c>
    </row>
    <row r="5" customFormat="false" ht="15" hidden="false" customHeight="false" outlineLevel="0" collapsed="false">
      <c r="C5" s="0" t="n">
        <v>2473</v>
      </c>
      <c r="D5" s="0" t="n">
        <v>15</v>
      </c>
      <c r="E5" s="0" t="n">
        <v>0.05</v>
      </c>
      <c r="F5" s="0" t="n">
        <v>0.04</v>
      </c>
      <c r="G5" s="0" t="n">
        <v>52.45</v>
      </c>
      <c r="H5" s="0" t="n">
        <v>14.47</v>
      </c>
      <c r="I5" s="0" t="n">
        <v>13.8</v>
      </c>
      <c r="J5" s="0" t="n">
        <v>2.22</v>
      </c>
      <c r="K5" s="0" t="n">
        <v>6.53</v>
      </c>
      <c r="L5" s="0" t="n">
        <v>0.58</v>
      </c>
      <c r="M5" s="0" t="n">
        <v>5.17</v>
      </c>
      <c r="N5" s="0" t="n">
        <v>2.4</v>
      </c>
    </row>
    <row r="6" customFormat="false" ht="15" hidden="false" customHeight="false" outlineLevel="0" collapsed="false">
      <c r="C6" s="0" t="n">
        <v>2473</v>
      </c>
      <c r="D6" s="0" t="n">
        <v>17</v>
      </c>
      <c r="E6" s="0" t="n">
        <v>0.06</v>
      </c>
      <c r="F6" s="0" t="n">
        <v>0.04</v>
      </c>
      <c r="G6" s="0" t="n">
        <v>54</v>
      </c>
      <c r="H6" s="0" t="n">
        <v>13.8</v>
      </c>
      <c r="I6" s="0" t="n">
        <v>14.7</v>
      </c>
      <c r="J6" s="0" t="n">
        <v>2.04</v>
      </c>
      <c r="K6" s="0" t="n">
        <v>6.46</v>
      </c>
      <c r="L6" s="0" t="n">
        <v>0.7</v>
      </c>
      <c r="M6" s="0" t="n">
        <v>4.2</v>
      </c>
      <c r="N6" s="0" t="n">
        <v>2.68</v>
      </c>
    </row>
    <row r="7" customFormat="false" ht="15" hidden="false" customHeight="false" outlineLevel="0" collapsed="false">
      <c r="C7" s="0" t="n">
        <v>2473</v>
      </c>
      <c r="D7" s="0" t="n">
        <v>20</v>
      </c>
      <c r="E7" s="0" t="n">
        <v>0.12</v>
      </c>
      <c r="F7" s="0" t="n">
        <v>0.04</v>
      </c>
      <c r="G7" s="0" t="n">
        <v>53.6</v>
      </c>
      <c r="H7" s="0" t="n">
        <v>14.48</v>
      </c>
      <c r="I7" s="0" t="n">
        <v>12.6</v>
      </c>
      <c r="J7" s="0" t="n">
        <v>2.18</v>
      </c>
      <c r="K7" s="0" t="n">
        <v>7.45</v>
      </c>
      <c r="L7" s="0" t="n">
        <v>0.8</v>
      </c>
      <c r="M7" s="0" t="n">
        <v>4.81</v>
      </c>
      <c r="N7" s="0" t="n">
        <v>3.1</v>
      </c>
    </row>
    <row r="11" customFormat="false" ht="15" hidden="false" customHeight="false" outlineLevel="0" collapsed="false">
      <c r="G11" s="0" t="s">
        <v>0</v>
      </c>
      <c r="H11" s="0" t="s">
        <v>1</v>
      </c>
      <c r="I11" s="0" t="s">
        <v>2</v>
      </c>
      <c r="J11" s="0" t="s">
        <v>3</v>
      </c>
      <c r="K11" s="0" t="s">
        <v>4</v>
      </c>
      <c r="L11" s="0" t="s">
        <v>13</v>
      </c>
      <c r="M11" s="0" t="s">
        <v>14</v>
      </c>
      <c r="N11" s="0" t="s">
        <v>15</v>
      </c>
    </row>
    <row r="12" customFormat="false" ht="15" hidden="false" customHeight="false" outlineLevel="0" collapsed="false">
      <c r="G12" s="0" t="n">
        <f aca="false">28+16*2</f>
        <v>60</v>
      </c>
      <c r="H12" s="0" t="n">
        <f aca="false">(27*2+16*3)</f>
        <v>102</v>
      </c>
      <c r="I12" s="0" t="n">
        <f aca="false">56+16</f>
        <v>72</v>
      </c>
      <c r="J12" s="0" t="n">
        <f aca="false">24+16</f>
        <v>40</v>
      </c>
      <c r="K12" s="0" t="n">
        <f aca="false">40+16</f>
        <v>56</v>
      </c>
      <c r="L12" s="0" t="n">
        <f aca="false">(39+16/2)*2</f>
        <v>94</v>
      </c>
      <c r="M12" s="0" t="n">
        <f aca="false">23*2+16</f>
        <v>62</v>
      </c>
      <c r="N12" s="0" t="n">
        <f aca="false">47.8+16*2</f>
        <v>79.8</v>
      </c>
    </row>
    <row r="14" customFormat="false" ht="15" hidden="false" customHeight="false" outlineLevel="0" collapsed="false">
      <c r="G14" s="0" t="n">
        <f aca="false">G2/G$12</f>
        <v>0.899666666666667</v>
      </c>
      <c r="H14" s="0" t="n">
        <f aca="false">H2/H$12</f>
        <v>0.134901960784314</v>
      </c>
      <c r="I14" s="0" t="n">
        <f aca="false">I2/I$12</f>
        <v>0.169722222222222</v>
      </c>
      <c r="J14" s="0" t="n">
        <f aca="false">J2/J$12</f>
        <v>0.08625</v>
      </c>
      <c r="K14" s="0" t="n">
        <f aca="false">K2/K$12</f>
        <v>0.133928571428571</v>
      </c>
      <c r="L14" s="0" t="n">
        <f aca="false">L2/L$12</f>
        <v>0.00765957446808511</v>
      </c>
      <c r="M14" s="0" t="n">
        <f aca="false">M2/M$12</f>
        <v>0.0659677419354839</v>
      </c>
      <c r="N14" s="0" t="n">
        <f aca="false">N2/N$12</f>
        <v>0.0340852130325815</v>
      </c>
      <c r="O14" s="0" t="n">
        <f aca="false">SUM(G14:N14)</f>
        <v>1.53218195053792</v>
      </c>
    </row>
    <row r="15" customFormat="false" ht="15" hidden="false" customHeight="false" outlineLevel="0" collapsed="false">
      <c r="G15" s="0" t="n">
        <f aca="false">G3/G$12</f>
        <v>0.9205</v>
      </c>
      <c r="H15" s="0" t="n">
        <f aca="false">H3/H$12</f>
        <v>0.142156862745098</v>
      </c>
      <c r="I15" s="0" t="n">
        <f aca="false">I3/I$12</f>
        <v>0.169166666666667</v>
      </c>
      <c r="J15" s="0" t="n">
        <f aca="false">J3/J$12</f>
        <v>0.0605</v>
      </c>
      <c r="K15" s="0" t="n">
        <f aca="false">K3/K$12</f>
        <v>0.129821428571429</v>
      </c>
      <c r="L15" s="0" t="n">
        <f aca="false">L3/L$12</f>
        <v>0.00553191489361702</v>
      </c>
      <c r="M15" s="0" t="n">
        <f aca="false">M3/M$12</f>
        <v>0.0698387096774194</v>
      </c>
      <c r="N15" s="0" t="n">
        <f aca="false">N3/N$12</f>
        <v>0.0324561403508772</v>
      </c>
      <c r="O15" s="0" t="n">
        <f aca="false">SUM(G15:N15)</f>
        <v>1.52997172290511</v>
      </c>
    </row>
    <row r="16" customFormat="false" ht="15" hidden="false" customHeight="false" outlineLevel="0" collapsed="false">
      <c r="G16" s="0" t="n">
        <f aca="false">G4/G$12</f>
        <v>0.911166666666667</v>
      </c>
      <c r="H16" s="0" t="n">
        <f aca="false">H4/H$12</f>
        <v>0.154803921568627</v>
      </c>
      <c r="I16" s="0" t="n">
        <f aca="false">I4/I$12</f>
        <v>0.15625</v>
      </c>
      <c r="J16" s="0" t="n">
        <f aca="false">J4/J$12</f>
        <v>0.13875</v>
      </c>
      <c r="K16" s="0" t="n">
        <f aca="false">K4/K$12</f>
        <v>0.133571428571429</v>
      </c>
      <c r="L16" s="0" t="n">
        <f aca="false">L4/L$12</f>
        <v>0.00106382978723404</v>
      </c>
      <c r="M16" s="0" t="n">
        <f aca="false">M4/M$12</f>
        <v>0.0937096774193548</v>
      </c>
      <c r="N16" s="0" t="n">
        <f aca="false">N4/N$12</f>
        <v>0.0129072681704261</v>
      </c>
      <c r="O16" s="0" t="n">
        <f aca="false">SUM(G16:N16)</f>
        <v>1.60222279218374</v>
      </c>
    </row>
    <row r="17" customFormat="false" ht="15" hidden="false" customHeight="false" outlineLevel="0" collapsed="false">
      <c r="G17" s="0" t="n">
        <f aca="false">G5/G$12</f>
        <v>0.874166666666667</v>
      </c>
      <c r="H17" s="0" t="n">
        <f aca="false">H5/H$12</f>
        <v>0.141862745098039</v>
      </c>
      <c r="I17" s="0" t="n">
        <f aca="false">I5/I$12</f>
        <v>0.191666666666667</v>
      </c>
      <c r="J17" s="0" t="n">
        <f aca="false">J5/J$12</f>
        <v>0.0555</v>
      </c>
      <c r="K17" s="0" t="n">
        <f aca="false">K5/K$12</f>
        <v>0.116607142857143</v>
      </c>
      <c r="L17" s="0" t="n">
        <f aca="false">L5/L$12</f>
        <v>0.00617021276595745</v>
      </c>
      <c r="M17" s="0" t="n">
        <f aca="false">M5/M$12</f>
        <v>0.0833870967741935</v>
      </c>
      <c r="N17" s="0" t="n">
        <f aca="false">N5/N$12</f>
        <v>0.0300751879699248</v>
      </c>
      <c r="O17" s="0" t="n">
        <f aca="false">SUM(G17:N17)</f>
        <v>1.49943571879859</v>
      </c>
    </row>
    <row r="18" customFormat="false" ht="15" hidden="false" customHeight="false" outlineLevel="0" collapsed="false">
      <c r="G18" s="0" t="n">
        <f aca="false">G6/G$12</f>
        <v>0.9</v>
      </c>
      <c r="H18" s="0" t="n">
        <f aca="false">H6/H$12</f>
        <v>0.135294117647059</v>
      </c>
      <c r="I18" s="0" t="n">
        <f aca="false">I6/I$12</f>
        <v>0.204166666666667</v>
      </c>
      <c r="J18" s="0" t="n">
        <f aca="false">J6/J$12</f>
        <v>0.051</v>
      </c>
      <c r="K18" s="0" t="n">
        <f aca="false">K6/K$12</f>
        <v>0.115357142857143</v>
      </c>
      <c r="L18" s="0" t="n">
        <f aca="false">L6/L$12</f>
        <v>0.0074468085106383</v>
      </c>
      <c r="M18" s="0" t="n">
        <f aca="false">M6/M$12</f>
        <v>0.067741935483871</v>
      </c>
      <c r="N18" s="0" t="n">
        <f aca="false">N6/N$12</f>
        <v>0.0335839598997494</v>
      </c>
      <c r="O18" s="0" t="n">
        <f aca="false">SUM(G18:N18)</f>
        <v>1.51459063106513</v>
      </c>
    </row>
    <row r="19" customFormat="false" ht="15" hidden="false" customHeight="false" outlineLevel="0" collapsed="false">
      <c r="G19" s="0" t="n">
        <f aca="false">G7/G$12</f>
        <v>0.893333333333333</v>
      </c>
      <c r="H19" s="0" t="n">
        <f aca="false">H7/H$12</f>
        <v>0.141960784313726</v>
      </c>
      <c r="I19" s="0" t="n">
        <f aca="false">I7/I$12</f>
        <v>0.175</v>
      </c>
      <c r="J19" s="0" t="n">
        <f aca="false">J7/J$12</f>
        <v>0.0545</v>
      </c>
      <c r="K19" s="0" t="n">
        <f aca="false">K7/K$12</f>
        <v>0.133035714285714</v>
      </c>
      <c r="L19" s="0" t="n">
        <f aca="false">L7/L$12</f>
        <v>0.00851063829787234</v>
      </c>
      <c r="M19" s="0" t="n">
        <f aca="false">M7/M$12</f>
        <v>0.0775806451612903</v>
      </c>
      <c r="N19" s="0" t="n">
        <f aca="false">N7/N$12</f>
        <v>0.0388471177944862</v>
      </c>
      <c r="O19" s="0" t="n">
        <f aca="false">SUM(G19:N19)</f>
        <v>1.52276823318642</v>
      </c>
    </row>
    <row r="22" customFormat="false" ht="15" hidden="false" customHeight="false" outlineLevel="0" collapsed="false">
      <c r="G22" s="0" t="n">
        <f aca="false">G14/$O14</f>
        <v>0.587180045001058</v>
      </c>
      <c r="H22" s="0" t="n">
        <f aca="false">H14/$O14</f>
        <v>0.0880456532835097</v>
      </c>
      <c r="I22" s="0" t="n">
        <f aca="false">I14/$O14</f>
        <v>0.110771584381761</v>
      </c>
      <c r="J22" s="0" t="n">
        <f aca="false">J14/$O14</f>
        <v>0.0562922699681451</v>
      </c>
      <c r="K22" s="0" t="n">
        <f aca="false">K14/$O14</f>
        <v>0.087410357093393</v>
      </c>
      <c r="L22" s="0" t="n">
        <f aca="false">L14/$O14</f>
        <v>0.00499912850780937</v>
      </c>
      <c r="M22" s="0" t="n">
        <f aca="false">M14/$O14</f>
        <v>0.0430547702982166</v>
      </c>
      <c r="N22" s="0" t="n">
        <f aca="false">N14/$O14</f>
        <v>0.022246191466108</v>
      </c>
    </row>
    <row r="23" customFormat="false" ht="15" hidden="false" customHeight="false" outlineLevel="0" collapsed="false">
      <c r="G23" s="0" t="n">
        <f aca="false">G15/$O15</f>
        <v>0.601645106389389</v>
      </c>
      <c r="H23" s="0" t="n">
        <f aca="false">H15/$O15</f>
        <v>0.0929146994136407</v>
      </c>
      <c r="I23" s="0" t="n">
        <f aca="false">I15/$O15</f>
        <v>0.110568492302233</v>
      </c>
      <c r="J23" s="0" t="n">
        <f aca="false">J15/$O15</f>
        <v>0.0395432144883846</v>
      </c>
      <c r="K23" s="0" t="n">
        <f aca="false">K15/$O15</f>
        <v>0.0848521751270827</v>
      </c>
      <c r="L23" s="0" t="n">
        <f aca="false">L15/$O15</f>
        <v>0.00361569747388078</v>
      </c>
      <c r="M23" s="0" t="n">
        <f aca="false">M15/$O15</f>
        <v>0.0456470591134912</v>
      </c>
      <c r="N23" s="0" t="n">
        <f aca="false">N15/$O15</f>
        <v>0.0212135556918984</v>
      </c>
    </row>
    <row r="24" customFormat="false" ht="15" hidden="false" customHeight="false" outlineLevel="0" collapsed="false">
      <c r="G24" s="0" t="n">
        <f aca="false">G16/$O16</f>
        <v>0.568689118087503</v>
      </c>
      <c r="H24" s="0" t="n">
        <f aca="false">H16/$O16</f>
        <v>0.0966182245838848</v>
      </c>
      <c r="I24" s="0" t="n">
        <f aca="false">I16/$O16</f>
        <v>0.0975207697470339</v>
      </c>
      <c r="J24" s="0" t="n">
        <f aca="false">J16/$O16</f>
        <v>0.0865984435353661</v>
      </c>
      <c r="K24" s="0" t="n">
        <f aca="false">K16/$O16</f>
        <v>0.0833663265951787</v>
      </c>
      <c r="L24" s="0" t="n">
        <f aca="false">L16/$O16</f>
        <v>0.000663971198277677</v>
      </c>
      <c r="M24" s="0" t="n">
        <f aca="false">M16/$O16</f>
        <v>0.058487295197963</v>
      </c>
      <c r="N24" s="0" t="n">
        <f aca="false">N16/$O16</f>
        <v>0.00805585105479257</v>
      </c>
    </row>
    <row r="25" customFormat="false" ht="15" hidden="false" customHeight="false" outlineLevel="0" collapsed="false">
      <c r="G25" s="0" t="n">
        <f aca="false">G17/$O17</f>
        <v>0.582997093978183</v>
      </c>
      <c r="H25" s="0" t="n">
        <f aca="false">H17/$O17</f>
        <v>0.0946107547789414</v>
      </c>
      <c r="I25" s="0" t="n">
        <f aca="false">I17/$O17</f>
        <v>0.127825864265951</v>
      </c>
      <c r="J25" s="0" t="n">
        <f aca="false">J17/$O17</f>
        <v>0.0370139241744013</v>
      </c>
      <c r="K25" s="0" t="n">
        <f aca="false">K17/$O17</f>
        <v>0.0777673503406823</v>
      </c>
      <c r="L25" s="0" t="n">
        <f aca="false">L17/$O17</f>
        <v>0.00411502319746076</v>
      </c>
      <c r="M25" s="0" t="n">
        <f aca="false">M17/$O17</f>
        <v>0.0556123185067291</v>
      </c>
      <c r="N25" s="0" t="n">
        <f aca="false">N17/$O17</f>
        <v>0.0200576707576516</v>
      </c>
    </row>
    <row r="26" customFormat="false" ht="15" hidden="false" customHeight="false" outlineLevel="0" collapsed="false">
      <c r="G26" s="0" t="n">
        <f aca="false">G18/$O18</f>
        <v>0.594219970426649</v>
      </c>
      <c r="H26" s="0" t="n">
        <f aca="false">H18/$O18</f>
        <v>0.0893271850968166</v>
      </c>
      <c r="I26" s="0" t="n">
        <f aca="false">I18/$O18</f>
        <v>0.134799900698638</v>
      </c>
      <c r="J26" s="0" t="n">
        <f aca="false">J18/$O18</f>
        <v>0.0336724649908435</v>
      </c>
      <c r="K26" s="0" t="n">
        <f aca="false">K18/$O18</f>
        <v>0.0761639089078602</v>
      </c>
      <c r="L26" s="0" t="n">
        <f aca="false">L18/$O18</f>
        <v>0.00491671370329379</v>
      </c>
      <c r="M26" s="0" t="n">
        <f aca="false">M18/$O18</f>
        <v>0.0447262343331887</v>
      </c>
      <c r="N26" s="0" t="n">
        <f aca="false">N18/$O18</f>
        <v>0.0221736218427098</v>
      </c>
    </row>
    <row r="27" customFormat="false" ht="15" hidden="false" customHeight="false" outlineLevel="0" collapsed="false">
      <c r="G27" s="0" t="n">
        <f aca="false">G19/$O19</f>
        <v>0.586650886106296</v>
      </c>
      <c r="H27" s="0" t="n">
        <f aca="false">H19/$O19</f>
        <v>0.0932254700484983</v>
      </c>
      <c r="I27" s="0" t="n">
        <f aca="false">I19/$O19</f>
        <v>0.114922281793211</v>
      </c>
      <c r="J27" s="0" t="n">
        <f aca="false">J19/$O19</f>
        <v>0.0357900820441714</v>
      </c>
      <c r="K27" s="0" t="n">
        <f aca="false">K19/$O19</f>
        <v>0.0873643876897369</v>
      </c>
      <c r="L27" s="0" t="n">
        <f aca="false">L19/$O19</f>
        <v>0.00558892555833245</v>
      </c>
      <c r="M27" s="0" t="n">
        <f aca="false">M19/$O19</f>
        <v>0.0509471129424281</v>
      </c>
      <c r="N27" s="0" t="n">
        <f aca="false">N19/$O19</f>
        <v>0.0255108538173257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G11" activeCellId="0" sqref="G11"/>
    </sheetView>
  </sheetViews>
  <sheetFormatPr defaultColWidth="8.37890625" defaultRowHeight="12.8" zeroHeight="false" outlineLevelRow="0" outlineLevelCol="0"/>
  <sheetData>
    <row r="1" customFormat="false" ht="15" hidden="false" customHeight="false" outlineLevel="0" collapsed="false">
      <c r="A1" s="0" t="s">
        <v>138</v>
      </c>
      <c r="B1" s="0" t="s">
        <v>139</v>
      </c>
      <c r="C1" s="0" t="s">
        <v>45</v>
      </c>
      <c r="D1" s="0" t="s">
        <v>10</v>
      </c>
      <c r="E1" s="0" t="s">
        <v>18</v>
      </c>
      <c r="F1" s="0" t="s">
        <v>46</v>
      </c>
      <c r="G1" s="0" t="s">
        <v>2</v>
      </c>
    </row>
    <row r="2" customFormat="false" ht="12.8" hidden="false" customHeight="false" outlineLevel="0" collapsed="false">
      <c r="B2" s="0" t="s">
        <v>51</v>
      </c>
      <c r="G2" s="0" t="n">
        <v>0.108</v>
      </c>
    </row>
    <row r="3" customFormat="false" ht="12.8" hidden="false" customHeight="false" outlineLevel="0" collapsed="false">
      <c r="G3" s="0" t="n">
        <v>0.133</v>
      </c>
    </row>
    <row r="4" customFormat="false" ht="12.8" hidden="false" customHeight="false" outlineLevel="0" collapsed="false">
      <c r="G4" s="0" t="n">
        <v>0.137</v>
      </c>
    </row>
    <row r="5" customFormat="false" ht="12.8" hidden="false" customHeight="false" outlineLevel="0" collapsed="false">
      <c r="G5" s="0" t="n">
        <v>0.119</v>
      </c>
    </row>
    <row r="6" customFormat="false" ht="12.8" hidden="false" customHeight="false" outlineLevel="0" collapsed="false">
      <c r="G6" s="0" t="n">
        <v>0.127</v>
      </c>
    </row>
    <row r="7" customFormat="false" ht="12.8" hidden="false" customHeight="false" outlineLevel="0" collapsed="false">
      <c r="G7" s="0" t="n">
        <v>0.126</v>
      </c>
    </row>
    <row r="8" customFormat="false" ht="12.8" hidden="false" customHeight="false" outlineLevel="0" collapsed="false">
      <c r="G8" s="0" t="n">
        <v>0.121</v>
      </c>
    </row>
    <row r="9" customFormat="false" ht="12.8" hidden="false" customHeight="false" outlineLevel="0" collapsed="false">
      <c r="G9" s="0" t="n">
        <v>0.1</v>
      </c>
    </row>
    <row r="10" customFormat="false" ht="12.8" hidden="false" customHeight="false" outlineLevel="0" collapsed="false">
      <c r="G10" s="0" t="n">
        <v>0.099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63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H2" activeCellId="0" sqref="H2"/>
    </sheetView>
  </sheetViews>
  <sheetFormatPr defaultColWidth="10.51953125" defaultRowHeight="16" zeroHeight="false" outlineLevelRow="0" outlineLevelCol="0"/>
  <cols>
    <col collapsed="false" customWidth="true" hidden="false" outlineLevel="0" max="13" min="1" style="0" width="10.83"/>
  </cols>
  <sheetData>
    <row r="1" customFormat="false" ht="16" hidden="false" customHeight="false" outlineLevel="0" collapsed="false">
      <c r="A1" s="32" t="s">
        <v>14</v>
      </c>
      <c r="B1" s="32" t="s">
        <v>3</v>
      </c>
      <c r="C1" s="32" t="s">
        <v>1</v>
      </c>
      <c r="D1" s="33" t="s">
        <v>0</v>
      </c>
      <c r="E1" s="34" t="s">
        <v>13</v>
      </c>
      <c r="F1" s="32" t="s">
        <v>4</v>
      </c>
      <c r="G1" s="32" t="s">
        <v>15</v>
      </c>
      <c r="H1" s="32" t="s">
        <v>121</v>
      </c>
      <c r="I1" s="32" t="s">
        <v>2</v>
      </c>
      <c r="J1" s="32" t="s">
        <v>17</v>
      </c>
      <c r="K1" s="0" t="s">
        <v>140</v>
      </c>
      <c r="L1" s="32" t="s">
        <v>41</v>
      </c>
      <c r="M1" s="32" t="s">
        <v>18</v>
      </c>
      <c r="N1" s="32" t="s">
        <v>141</v>
      </c>
      <c r="O1" s="32" t="s">
        <v>10</v>
      </c>
      <c r="P1" s="32" t="s">
        <v>44</v>
      </c>
      <c r="Q1" s="32" t="s">
        <v>45</v>
      </c>
    </row>
    <row r="2" customFormat="false" ht="16" hidden="false" customHeight="false" outlineLevel="0" collapsed="false">
      <c r="A2" s="35" t="n">
        <v>2.99</v>
      </c>
      <c r="B2" s="35" t="n">
        <v>6.67</v>
      </c>
      <c r="C2" s="35" t="n">
        <v>15.48</v>
      </c>
      <c r="D2" s="35" t="n">
        <v>49.45</v>
      </c>
      <c r="E2" s="35" t="n">
        <v>0.83</v>
      </c>
      <c r="F2" s="35" t="n">
        <v>8.49</v>
      </c>
      <c r="G2" s="35" t="n">
        <v>1.78</v>
      </c>
      <c r="H2" s="35" t="n">
        <v>0.23</v>
      </c>
      <c r="I2" s="35" t="n">
        <v>12.55</v>
      </c>
      <c r="J2" s="35" t="n">
        <v>98.47</v>
      </c>
      <c r="K2" s="36" t="n">
        <v>0.14</v>
      </c>
      <c r="L2" s="3" t="n">
        <f aca="false">SUM(A2:I2)</f>
        <v>98.47</v>
      </c>
      <c r="M2" s="3" t="n">
        <f aca="false">K2/(1+K2)</f>
        <v>0.12280701754386</v>
      </c>
      <c r="N2" s="32" t="n">
        <v>1200</v>
      </c>
      <c r="O2" s="2" t="n">
        <v>1E-005</v>
      </c>
      <c r="P2" s="35" t="n">
        <v>-8.03</v>
      </c>
      <c r="Q2" s="0" t="n">
        <f aca="false">N2+273</f>
        <v>1473</v>
      </c>
    </row>
    <row r="3" customFormat="false" ht="16" hidden="false" customHeight="false" outlineLevel="0" collapsed="false">
      <c r="A3" s="35" t="n">
        <v>2.92</v>
      </c>
      <c r="B3" s="35" t="n">
        <v>6.56</v>
      </c>
      <c r="C3" s="35" t="n">
        <v>15.4</v>
      </c>
      <c r="D3" s="35" t="n">
        <v>49.33</v>
      </c>
      <c r="E3" s="35" t="n">
        <v>0.9</v>
      </c>
      <c r="F3" s="35" t="n">
        <v>8.8</v>
      </c>
      <c r="G3" s="35" t="n">
        <v>1.89</v>
      </c>
      <c r="H3" s="35" t="n">
        <v>0.14</v>
      </c>
      <c r="I3" s="35" t="n">
        <v>12.39</v>
      </c>
      <c r="J3" s="35" t="n">
        <v>98.33</v>
      </c>
      <c r="K3" s="36" t="n">
        <v>0.168</v>
      </c>
      <c r="L3" s="3" t="n">
        <f aca="false">SUM(A3:I3)</f>
        <v>98.33</v>
      </c>
      <c r="M3" s="3" t="n">
        <f aca="false">K3/(1+K3)</f>
        <v>0.143835616438356</v>
      </c>
      <c r="N3" s="32" t="n">
        <v>1200</v>
      </c>
      <c r="O3" s="2" t="n">
        <v>1E-005</v>
      </c>
      <c r="P3" s="35" t="n">
        <v>-8.03</v>
      </c>
      <c r="Q3" s="0" t="n">
        <f aca="false">N3+273</f>
        <v>1473</v>
      </c>
    </row>
    <row r="4" customFormat="false" ht="16" hidden="false" customHeight="false" outlineLevel="0" collapsed="false">
      <c r="A4" s="35" t="n">
        <v>3.25</v>
      </c>
      <c r="B4" s="35" t="n">
        <v>6.74</v>
      </c>
      <c r="C4" s="35" t="n">
        <v>15.3</v>
      </c>
      <c r="D4" s="35" t="n">
        <v>49.47</v>
      </c>
      <c r="E4" s="35" t="n">
        <v>0.77</v>
      </c>
      <c r="F4" s="35" t="n">
        <v>8.67</v>
      </c>
      <c r="G4" s="35" t="n">
        <v>2.1</v>
      </c>
      <c r="H4" s="35" t="n">
        <v>0.18</v>
      </c>
      <c r="I4" s="35" t="n">
        <v>12.35</v>
      </c>
      <c r="J4" s="35" t="n">
        <v>98.83</v>
      </c>
      <c r="K4" s="36" t="n">
        <v>0.11</v>
      </c>
      <c r="L4" s="3" t="n">
        <f aca="false">SUM(A4:I4)</f>
        <v>98.83</v>
      </c>
      <c r="M4" s="3" t="n">
        <f aca="false">K4/(1+K4)</f>
        <v>0.0990990990990991</v>
      </c>
      <c r="N4" s="37" t="n">
        <v>1200</v>
      </c>
      <c r="O4" s="2" t="n">
        <v>1E-005</v>
      </c>
      <c r="P4" s="35" t="n">
        <v>-8.03</v>
      </c>
      <c r="Q4" s="0" t="n">
        <f aca="false">N4+273</f>
        <v>1473</v>
      </c>
    </row>
    <row r="5" customFormat="false" ht="16" hidden="false" customHeight="false" outlineLevel="0" collapsed="false">
      <c r="A5" s="35" t="n">
        <v>3.11</v>
      </c>
      <c r="B5" s="35" t="n">
        <v>6.62</v>
      </c>
      <c r="C5" s="36" t="n">
        <v>15.581</v>
      </c>
      <c r="D5" s="35" t="n">
        <v>49.7</v>
      </c>
      <c r="E5" s="35" t="n">
        <v>0.87</v>
      </c>
      <c r="F5" s="35" t="n">
        <v>8.74</v>
      </c>
      <c r="G5" s="35" t="n">
        <v>1.9</v>
      </c>
      <c r="H5" s="35" t="n">
        <v>0</v>
      </c>
      <c r="I5" s="35" t="n">
        <v>12.33</v>
      </c>
      <c r="J5" s="35" t="n">
        <v>98.85</v>
      </c>
      <c r="K5" s="36" t="n">
        <v>0.133</v>
      </c>
      <c r="L5" s="3" t="n">
        <f aca="false">SUM(A5:I5)</f>
        <v>98.851</v>
      </c>
      <c r="M5" s="3" t="n">
        <f aca="false">K5/(1+K5)</f>
        <v>0.11738746690203</v>
      </c>
      <c r="N5" s="37" t="n">
        <v>1200</v>
      </c>
      <c r="O5" s="2" t="n">
        <v>1E-005</v>
      </c>
      <c r="P5" s="35" t="n">
        <v>-8.03</v>
      </c>
      <c r="Q5" s="0" t="n">
        <f aca="false">N5+273</f>
        <v>1473</v>
      </c>
    </row>
    <row r="6" customFormat="false" ht="16" hidden="false" customHeight="false" outlineLevel="0" collapsed="false">
      <c r="A6" s="35" t="n">
        <v>2.7</v>
      </c>
      <c r="B6" s="35" t="n">
        <v>6.57</v>
      </c>
      <c r="C6" s="35" t="n">
        <v>15.04</v>
      </c>
      <c r="D6" s="35" t="n">
        <v>49.33</v>
      </c>
      <c r="E6" s="35" t="n">
        <v>0.81</v>
      </c>
      <c r="F6" s="35" t="n">
        <v>8.95</v>
      </c>
      <c r="G6" s="35" t="n">
        <v>1.83</v>
      </c>
      <c r="H6" s="35" t="n">
        <v>0.19</v>
      </c>
      <c r="I6" s="35" t="n">
        <v>12.42</v>
      </c>
      <c r="J6" s="35" t="n">
        <v>97.84</v>
      </c>
      <c r="K6" s="36" t="n">
        <v>0.238</v>
      </c>
      <c r="L6" s="3" t="n">
        <f aca="false">SUM(A6:I6)</f>
        <v>97.84</v>
      </c>
      <c r="M6" s="3" t="n">
        <f aca="false">K6/(1+K6)</f>
        <v>0.192245557350565</v>
      </c>
      <c r="N6" s="37" t="n">
        <v>1359</v>
      </c>
      <c r="O6" s="2" t="n">
        <v>1E-005</v>
      </c>
      <c r="P6" s="35" t="n">
        <v>-6.11</v>
      </c>
      <c r="Q6" s="0" t="n">
        <f aca="false">N6+273</f>
        <v>1632</v>
      </c>
    </row>
    <row r="7" customFormat="false" ht="16" hidden="false" customHeight="false" outlineLevel="0" collapsed="false">
      <c r="A7" s="35" t="n">
        <v>2.8</v>
      </c>
      <c r="B7" s="35" t="n">
        <v>6.68</v>
      </c>
      <c r="C7" s="35" t="n">
        <v>15.16</v>
      </c>
      <c r="D7" s="35" t="n">
        <v>49.64</v>
      </c>
      <c r="E7" s="35" t="n">
        <v>0.8</v>
      </c>
      <c r="F7" s="35" t="n">
        <v>8.87</v>
      </c>
      <c r="G7" s="35" t="n">
        <v>1.98</v>
      </c>
      <c r="H7" s="35" t="n">
        <v>0.18</v>
      </c>
      <c r="I7" s="35" t="n">
        <v>12.48</v>
      </c>
      <c r="J7" s="35" t="n">
        <v>98.59</v>
      </c>
      <c r="K7" s="36" t="n">
        <v>0.25</v>
      </c>
      <c r="L7" s="3" t="n">
        <f aca="false">SUM(A7:I7)</f>
        <v>98.59</v>
      </c>
      <c r="M7" s="3" t="n">
        <f aca="false">K7/(1+K7)</f>
        <v>0.2</v>
      </c>
      <c r="N7" s="37" t="n">
        <v>1355</v>
      </c>
      <c r="O7" s="2" t="n">
        <v>1E-005</v>
      </c>
      <c r="P7" s="35" t="n">
        <v>-6.15</v>
      </c>
      <c r="Q7" s="0" t="n">
        <f aca="false">N7+273</f>
        <v>1628</v>
      </c>
    </row>
    <row r="8" customFormat="false" ht="16" hidden="false" customHeight="false" outlineLevel="0" collapsed="false">
      <c r="A8" s="35" t="n">
        <v>3.12</v>
      </c>
      <c r="B8" s="35" t="n">
        <v>6.62</v>
      </c>
      <c r="C8" s="35" t="n">
        <v>15.34</v>
      </c>
      <c r="D8" s="35" t="n">
        <v>49.68</v>
      </c>
      <c r="E8" s="35" t="n">
        <v>0.89</v>
      </c>
      <c r="F8" s="35" t="n">
        <v>8.73</v>
      </c>
      <c r="G8" s="35" t="n">
        <v>1.73</v>
      </c>
      <c r="H8" s="35" t="n">
        <v>0.18</v>
      </c>
      <c r="I8" s="35" t="n">
        <v>12.09</v>
      </c>
      <c r="J8" s="35" t="n">
        <v>98.38</v>
      </c>
      <c r="K8" s="36" t="n">
        <v>0.132</v>
      </c>
      <c r="L8" s="3" t="n">
        <f aca="false">SUM(A8:I8)</f>
        <v>98.38</v>
      </c>
      <c r="M8" s="3" t="n">
        <f aca="false">K8/(1+K8)</f>
        <v>0.11660777385159</v>
      </c>
      <c r="N8" s="32" t="n">
        <v>1365</v>
      </c>
      <c r="O8" s="2" t="n">
        <v>1E-005</v>
      </c>
      <c r="P8" s="35" t="n">
        <v>-6.07</v>
      </c>
      <c r="Q8" s="0" t="n">
        <f aca="false">N8+273</f>
        <v>1638</v>
      </c>
    </row>
    <row r="9" customFormat="false" ht="16" hidden="false" customHeight="false" outlineLevel="0" collapsed="false">
      <c r="A9" s="35" t="n">
        <v>3.07</v>
      </c>
      <c r="B9" s="35" t="n">
        <v>5.84</v>
      </c>
      <c r="C9" s="32" t="n">
        <v>15.09</v>
      </c>
      <c r="D9" s="35" t="n">
        <v>47.99</v>
      </c>
      <c r="E9" s="35" t="n">
        <v>4.75</v>
      </c>
      <c r="F9" s="35" t="n">
        <v>8.28</v>
      </c>
      <c r="G9" s="35" t="n">
        <v>1.96</v>
      </c>
      <c r="H9" s="35" t="n">
        <v>0.28</v>
      </c>
      <c r="I9" s="35" t="n">
        <v>11.07</v>
      </c>
      <c r="J9" s="35" t="n">
        <v>98.33</v>
      </c>
      <c r="K9" s="36" t="n">
        <v>0.257</v>
      </c>
      <c r="L9" s="3" t="n">
        <f aca="false">SUM(A9:I9)</f>
        <v>98.33</v>
      </c>
      <c r="M9" s="3" t="n">
        <f aca="false">K9/(1+K9)</f>
        <v>0.204455051710422</v>
      </c>
      <c r="N9" s="0" t="n">
        <v>1202</v>
      </c>
      <c r="O9" s="2" t="n">
        <v>1E-005</v>
      </c>
      <c r="P9" s="35" t="n">
        <v>-8.01</v>
      </c>
      <c r="Q9" s="0" t="n">
        <f aca="false">N9+273</f>
        <v>1475</v>
      </c>
    </row>
    <row r="10" customFormat="false" ht="16" hidden="false" customHeight="false" outlineLevel="0" collapsed="false">
      <c r="A10" s="35" t="n">
        <v>3.08</v>
      </c>
      <c r="B10" s="35" t="n">
        <v>5.61</v>
      </c>
      <c r="C10" s="35" t="n">
        <v>15.18</v>
      </c>
      <c r="D10" s="35" t="n">
        <v>47.73</v>
      </c>
      <c r="E10" s="35" t="n">
        <v>4.76</v>
      </c>
      <c r="F10" s="35" t="n">
        <v>8.6</v>
      </c>
      <c r="G10" s="35" t="n">
        <v>1.79</v>
      </c>
      <c r="H10" s="35" t="n">
        <v>0.17</v>
      </c>
      <c r="I10" s="35" t="n">
        <v>11.63</v>
      </c>
      <c r="J10" s="35" t="n">
        <v>98.55</v>
      </c>
      <c r="K10" s="36" t="n">
        <v>0.299</v>
      </c>
      <c r="L10" s="3" t="n">
        <f aca="false">SUM(A10:I10)</f>
        <v>98.55</v>
      </c>
      <c r="M10" s="3" t="n">
        <f aca="false">K10/(1+K10)</f>
        <v>0.230177059276366</v>
      </c>
      <c r="N10" s="0" t="n">
        <v>1203</v>
      </c>
      <c r="O10" s="2" t="n">
        <v>1E-005</v>
      </c>
      <c r="P10" s="35" t="n">
        <v>-8</v>
      </c>
      <c r="Q10" s="0" t="n">
        <f aca="false">N10+273</f>
        <v>1476</v>
      </c>
    </row>
    <row r="11" customFormat="false" ht="16" hidden="false" customHeight="false" outlineLevel="0" collapsed="false">
      <c r="A11" s="35" t="n">
        <v>2.97</v>
      </c>
      <c r="B11" s="35" t="n">
        <v>6.16</v>
      </c>
      <c r="C11" s="35" t="n">
        <v>15.44</v>
      </c>
      <c r="D11" s="35" t="n">
        <v>47.94</v>
      </c>
      <c r="E11" s="35" t="n">
        <v>4.56</v>
      </c>
      <c r="F11" s="35" t="n">
        <v>8.58</v>
      </c>
      <c r="G11" s="35" t="n">
        <v>1.87</v>
      </c>
      <c r="H11" s="35" t="n">
        <v>0.08</v>
      </c>
      <c r="I11" s="35" t="n">
        <v>12</v>
      </c>
      <c r="J11" s="35" t="n">
        <v>99.6</v>
      </c>
      <c r="K11" s="36" t="n">
        <v>0.276</v>
      </c>
      <c r="L11" s="3" t="n">
        <f aca="false">SUM(A11:I11)</f>
        <v>99.6</v>
      </c>
      <c r="M11" s="3" t="n">
        <f aca="false">K11/(1+K11)</f>
        <v>0.216300940438871</v>
      </c>
      <c r="N11" s="0" t="n">
        <v>1203</v>
      </c>
      <c r="O11" s="2" t="n">
        <v>1E-005</v>
      </c>
      <c r="P11" s="35" t="n">
        <v>-8.03</v>
      </c>
      <c r="Q11" s="0" t="n">
        <f aca="false">N11+273</f>
        <v>1476</v>
      </c>
    </row>
    <row r="12" customFormat="false" ht="16" hidden="false" customHeight="false" outlineLevel="0" collapsed="false">
      <c r="A12" s="35" t="n">
        <v>3.03</v>
      </c>
      <c r="B12" s="35" t="n">
        <v>5.45</v>
      </c>
      <c r="C12" s="35" t="n">
        <v>15.1</v>
      </c>
      <c r="D12" s="35" t="n">
        <v>47.57</v>
      </c>
      <c r="E12" s="35" t="n">
        <v>4.7</v>
      </c>
      <c r="F12" s="35" t="n">
        <v>8.69</v>
      </c>
      <c r="G12" s="35" t="n">
        <v>1.93</v>
      </c>
      <c r="H12" s="35" t="n">
        <v>0.19</v>
      </c>
      <c r="I12" s="35" t="n">
        <v>11.71</v>
      </c>
      <c r="J12" s="35" t="n">
        <v>98.37</v>
      </c>
      <c r="K12" s="36" t="n">
        <v>0.286</v>
      </c>
      <c r="L12" s="3" t="n">
        <f aca="false">SUM(A12:I12)</f>
        <v>98.37</v>
      </c>
      <c r="M12" s="3" t="n">
        <f aca="false">K12/(1+K12)</f>
        <v>0.222395023328149</v>
      </c>
      <c r="N12" s="0" t="n">
        <v>1203</v>
      </c>
      <c r="O12" s="2" t="n">
        <v>1E-005</v>
      </c>
      <c r="P12" s="35" t="n">
        <v>-8</v>
      </c>
      <c r="Q12" s="0" t="n">
        <f aca="false">N12+273</f>
        <v>1476</v>
      </c>
    </row>
    <row r="13" customFormat="false" ht="16" hidden="false" customHeight="false" outlineLevel="0" collapsed="false">
      <c r="A13" s="35" t="n">
        <v>2.72</v>
      </c>
      <c r="B13" s="35" t="n">
        <v>5.81</v>
      </c>
      <c r="C13" s="35" t="n">
        <v>15.02</v>
      </c>
      <c r="D13" s="35" t="n">
        <v>47.61</v>
      </c>
      <c r="E13" s="35" t="n">
        <v>4.82</v>
      </c>
      <c r="F13" s="35" t="n">
        <v>8.29</v>
      </c>
      <c r="G13" s="35" t="n">
        <v>1.7</v>
      </c>
      <c r="H13" s="35" t="n">
        <v>0.28</v>
      </c>
      <c r="I13" s="35" t="n">
        <v>11.87</v>
      </c>
      <c r="J13" s="35" t="n">
        <v>98.12</v>
      </c>
      <c r="K13" s="36" t="n">
        <v>0.305</v>
      </c>
      <c r="L13" s="3" t="n">
        <f aca="false">SUM(A13:I13)</f>
        <v>98.12</v>
      </c>
      <c r="M13" s="3" t="n">
        <f aca="false">K13/(1+K13)</f>
        <v>0.233716475095785</v>
      </c>
      <c r="N13" s="0" t="n">
        <v>1203</v>
      </c>
      <c r="O13" s="2" t="n">
        <v>1E-005</v>
      </c>
      <c r="P13" s="35" t="n">
        <v>-8</v>
      </c>
      <c r="Q13" s="0" t="n">
        <f aca="false">N13+273</f>
        <v>1476</v>
      </c>
    </row>
    <row r="14" customFormat="false" ht="16" hidden="false" customHeight="false" outlineLevel="0" collapsed="false">
      <c r="A14" s="35" t="n">
        <v>3.46</v>
      </c>
      <c r="B14" s="35" t="n">
        <v>5.9</v>
      </c>
      <c r="C14" s="35" t="n">
        <v>12.92</v>
      </c>
      <c r="D14" s="35" t="n">
        <v>44.43</v>
      </c>
      <c r="E14" s="35" t="n">
        <v>5.69</v>
      </c>
      <c r="F14" s="35" t="n">
        <v>10.19</v>
      </c>
      <c r="G14" s="35" t="n">
        <v>2.14</v>
      </c>
      <c r="H14" s="35" t="n">
        <v>0.14</v>
      </c>
      <c r="I14" s="35" t="n">
        <v>13.62</v>
      </c>
      <c r="J14" s="35" t="n">
        <v>98.49</v>
      </c>
      <c r="K14" s="36" t="n">
        <v>0.3</v>
      </c>
      <c r="L14" s="3" t="n">
        <f aca="false">SUM(A14:I14)</f>
        <v>98.49</v>
      </c>
      <c r="M14" s="3" t="n">
        <f aca="false">K14/(1+K14)</f>
        <v>0.230769230769231</v>
      </c>
      <c r="N14" s="0" t="n">
        <v>1203</v>
      </c>
      <c r="O14" s="2" t="n">
        <v>1E-005</v>
      </c>
      <c r="P14" s="35" t="n">
        <v>-8</v>
      </c>
      <c r="Q14" s="0" t="n">
        <f aca="false">N14+273</f>
        <v>1476</v>
      </c>
    </row>
    <row r="15" customFormat="false" ht="16" hidden="false" customHeight="false" outlineLevel="0" collapsed="false">
      <c r="A15" s="35" t="n">
        <v>2.59</v>
      </c>
      <c r="B15" s="35" t="n">
        <v>6.27</v>
      </c>
      <c r="C15" s="35" t="n">
        <v>12.96</v>
      </c>
      <c r="D15" s="35" t="n">
        <v>44.86</v>
      </c>
      <c r="E15" s="35" t="n">
        <v>6.19</v>
      </c>
      <c r="F15" s="35" t="n">
        <v>9.78</v>
      </c>
      <c r="G15" s="35" t="n">
        <v>2.06</v>
      </c>
      <c r="H15" s="35" t="n">
        <v>0.27</v>
      </c>
      <c r="I15" s="35" t="n">
        <v>13.47</v>
      </c>
      <c r="J15" s="35" t="n">
        <v>98.45</v>
      </c>
      <c r="K15" s="36" t="n">
        <v>0.32</v>
      </c>
      <c r="L15" s="3" t="n">
        <f aca="false">SUM(A15:I15)</f>
        <v>98.45</v>
      </c>
      <c r="M15" s="3" t="n">
        <f aca="false">K15/(1+K15)</f>
        <v>0.242424242424242</v>
      </c>
      <c r="N15" s="0" t="n">
        <v>1203</v>
      </c>
      <c r="O15" s="2" t="n">
        <v>1E-005</v>
      </c>
      <c r="P15" s="35" t="n">
        <v>-8</v>
      </c>
      <c r="Q15" s="0" t="n">
        <f aca="false">N15+273</f>
        <v>1476</v>
      </c>
    </row>
    <row r="16" customFormat="false" ht="16" hidden="false" customHeight="false" outlineLevel="0" collapsed="false">
      <c r="A16" s="35" t="n">
        <v>3.05</v>
      </c>
      <c r="B16" s="35" t="n">
        <v>6.16</v>
      </c>
      <c r="C16" s="35" t="n">
        <v>12.86</v>
      </c>
      <c r="D16" s="35" t="n">
        <v>44.88</v>
      </c>
      <c r="E16" s="35" t="n">
        <v>5.76</v>
      </c>
      <c r="F16" s="35" t="n">
        <v>10.14</v>
      </c>
      <c r="G16" s="35" t="n">
        <v>2.28</v>
      </c>
      <c r="H16" s="35" t="n">
        <v>0.19</v>
      </c>
      <c r="I16" s="35" t="n">
        <v>13.35</v>
      </c>
      <c r="J16" s="35" t="n">
        <v>98.67</v>
      </c>
      <c r="K16" s="36" t="n">
        <v>0.221</v>
      </c>
      <c r="L16" s="3" t="n">
        <f aca="false">SUM(A16:I16)</f>
        <v>98.67</v>
      </c>
      <c r="M16" s="3" t="n">
        <f aca="false">K16/(1+K16)</f>
        <v>0.180999180999181</v>
      </c>
      <c r="N16" s="32" t="n">
        <v>1196</v>
      </c>
      <c r="O16" s="2" t="n">
        <v>1E-005</v>
      </c>
      <c r="P16" s="35" t="n">
        <v>-8.09</v>
      </c>
      <c r="Q16" s="0" t="n">
        <f aca="false">N16+273</f>
        <v>1469</v>
      </c>
    </row>
    <row r="17" customFormat="false" ht="16" hidden="false" customHeight="false" outlineLevel="0" collapsed="false">
      <c r="A17" s="35" t="n">
        <v>2.75</v>
      </c>
      <c r="B17" s="35" t="n">
        <v>6.41</v>
      </c>
      <c r="C17" s="35" t="n">
        <v>14.62</v>
      </c>
      <c r="D17" s="35" t="n">
        <v>47.58</v>
      </c>
      <c r="E17" s="35" t="n">
        <v>4.48</v>
      </c>
      <c r="F17" s="35" t="n">
        <v>8.41</v>
      </c>
      <c r="G17" s="35" t="n">
        <v>1.77</v>
      </c>
      <c r="H17" s="35" t="n">
        <v>0.12</v>
      </c>
      <c r="I17" s="35" t="n">
        <v>11.84</v>
      </c>
      <c r="J17" s="35" t="n">
        <v>97.98</v>
      </c>
      <c r="K17" s="36" t="n">
        <v>0.259</v>
      </c>
      <c r="L17" s="3" t="n">
        <f aca="false">SUM(A17:I17)</f>
        <v>97.98</v>
      </c>
      <c r="M17" s="3" t="n">
        <f aca="false">K17/(1+K17)</f>
        <v>0.20571882446386</v>
      </c>
      <c r="N17" s="32" t="n">
        <v>1363</v>
      </c>
      <c r="O17" s="2" t="n">
        <v>1E-005</v>
      </c>
      <c r="P17" s="35" t="n">
        <v>-6.07</v>
      </c>
      <c r="Q17" s="0" t="n">
        <f aca="false">N17+273</f>
        <v>1636</v>
      </c>
    </row>
    <row r="18" customFormat="false" ht="16" hidden="false" customHeight="false" outlineLevel="0" collapsed="false">
      <c r="A18" s="35" t="n">
        <v>2.51</v>
      </c>
      <c r="B18" s="35" t="n">
        <v>6.49</v>
      </c>
      <c r="C18" s="35" t="n">
        <v>14.79</v>
      </c>
      <c r="D18" s="35" t="n">
        <v>47.74</v>
      </c>
      <c r="E18" s="35" t="n">
        <v>4.5</v>
      </c>
      <c r="F18" s="35" t="n">
        <v>8.48</v>
      </c>
      <c r="G18" s="35" t="n">
        <v>1.99</v>
      </c>
      <c r="H18" s="35" t="n">
        <v>0.08</v>
      </c>
      <c r="I18" s="35" t="n">
        <v>11.82</v>
      </c>
      <c r="J18" s="35" t="n">
        <v>98.4</v>
      </c>
      <c r="K18" s="36" t="n">
        <v>0.237</v>
      </c>
      <c r="L18" s="3" t="n">
        <f aca="false">SUM(A18:I18)</f>
        <v>98.4</v>
      </c>
      <c r="M18" s="3" t="n">
        <f aca="false">K18/(1+K18)</f>
        <v>0.191592562651576</v>
      </c>
      <c r="N18" s="37" t="n">
        <v>1359</v>
      </c>
      <c r="O18" s="2" t="n">
        <v>1E-005</v>
      </c>
      <c r="P18" s="35" t="n">
        <v>-6.11</v>
      </c>
      <c r="Q18" s="0" t="n">
        <f aca="false">N18+273</f>
        <v>1632</v>
      </c>
    </row>
    <row r="19" customFormat="false" ht="16" hidden="false" customHeight="false" outlineLevel="0" collapsed="false">
      <c r="A19" s="35" t="n">
        <v>1.83</v>
      </c>
      <c r="B19" s="35" t="n">
        <v>6.4</v>
      </c>
      <c r="C19" s="35" t="n">
        <v>14.64</v>
      </c>
      <c r="D19" s="35" t="n">
        <v>47.6</v>
      </c>
      <c r="E19" s="35" t="n">
        <v>5.98</v>
      </c>
      <c r="F19" s="35" t="n">
        <v>8.1</v>
      </c>
      <c r="G19" s="35" t="n">
        <v>1.6</v>
      </c>
      <c r="H19" s="35" t="n">
        <v>0.2</v>
      </c>
      <c r="I19" s="35" t="n">
        <v>11.16</v>
      </c>
      <c r="J19" s="35" t="n">
        <v>97.51</v>
      </c>
      <c r="K19" s="36" t="n">
        <v>0.251</v>
      </c>
      <c r="L19" s="3" t="n">
        <f aca="false">SUM(A19:I19)</f>
        <v>97.51</v>
      </c>
      <c r="M19" s="3" t="n">
        <f aca="false">K19/(1+K19)</f>
        <v>0.200639488409273</v>
      </c>
      <c r="N19" s="37" t="n">
        <v>1363</v>
      </c>
      <c r="O19" s="2" t="n">
        <v>1E-005</v>
      </c>
      <c r="P19" s="35" t="n">
        <v>-6.07</v>
      </c>
      <c r="Q19" s="0" t="n">
        <f aca="false">N19+273</f>
        <v>1636</v>
      </c>
    </row>
    <row r="20" customFormat="false" ht="16" hidden="false" customHeight="false" outlineLevel="0" collapsed="false">
      <c r="A20" s="35" t="n">
        <v>2.01</v>
      </c>
      <c r="B20" s="35" t="n">
        <v>6.48</v>
      </c>
      <c r="C20" s="35" t="n">
        <v>14.51</v>
      </c>
      <c r="D20" s="35" t="n">
        <v>47.41</v>
      </c>
      <c r="E20" s="35" t="n">
        <v>6.28</v>
      </c>
      <c r="F20" s="35" t="n">
        <v>8.39</v>
      </c>
      <c r="G20" s="35" t="n">
        <v>1.79</v>
      </c>
      <c r="H20" s="35" t="n">
        <v>0.16</v>
      </c>
      <c r="I20" s="35" t="n">
        <v>11.61</v>
      </c>
      <c r="J20" s="35" t="n">
        <v>98.64</v>
      </c>
      <c r="K20" s="36" t="n">
        <v>0.3</v>
      </c>
      <c r="L20" s="3" t="n">
        <f aca="false">SUM(A20:I20)</f>
        <v>98.64</v>
      </c>
      <c r="M20" s="3" t="n">
        <f aca="false">K20/(1+K20)</f>
        <v>0.230769230769231</v>
      </c>
      <c r="N20" s="37" t="n">
        <v>1359</v>
      </c>
      <c r="O20" s="2" t="n">
        <v>1E-005</v>
      </c>
      <c r="P20" s="32" t="n">
        <v>-6.11</v>
      </c>
      <c r="Q20" s="0" t="n">
        <f aca="false">N20+273</f>
        <v>1632</v>
      </c>
    </row>
    <row r="21" customFormat="false" ht="16" hidden="false" customHeight="false" outlineLevel="0" collapsed="false">
      <c r="A21" s="35" t="n">
        <v>2.52</v>
      </c>
      <c r="B21" s="35" t="n">
        <v>6.3</v>
      </c>
      <c r="C21" s="35" t="n">
        <v>14.09</v>
      </c>
      <c r="D21" s="35" t="n">
        <v>45.52</v>
      </c>
      <c r="E21" s="35" t="n">
        <v>7.63</v>
      </c>
      <c r="F21" s="35" t="n">
        <v>8</v>
      </c>
      <c r="G21" s="35" t="n">
        <v>1.77</v>
      </c>
      <c r="H21" s="35" t="n">
        <v>0.22</v>
      </c>
      <c r="I21" s="35" t="n">
        <v>11.72</v>
      </c>
      <c r="J21" s="35" t="n">
        <v>97.77</v>
      </c>
      <c r="K21" s="36" t="n">
        <v>0.286</v>
      </c>
      <c r="L21" s="3" t="n">
        <f aca="false">SUM(A21:I21)</f>
        <v>97.77</v>
      </c>
      <c r="M21" s="3" t="n">
        <f aca="false">K21/(1+K21)</f>
        <v>0.222395023328149</v>
      </c>
      <c r="N21" s="37" t="n">
        <v>1366</v>
      </c>
      <c r="O21" s="2" t="n">
        <v>1E-005</v>
      </c>
      <c r="P21" s="35" t="n">
        <v>-6.02</v>
      </c>
      <c r="Q21" s="0" t="n">
        <f aca="false">N21+273</f>
        <v>1639</v>
      </c>
    </row>
    <row r="22" customFormat="false" ht="17" hidden="false" customHeight="true" outlineLevel="0" collapsed="false">
      <c r="A22" s="38" t="n">
        <v>3.98</v>
      </c>
      <c r="B22" s="38" t="n">
        <v>6.59</v>
      </c>
      <c r="C22" s="38" t="n">
        <v>15.4</v>
      </c>
      <c r="D22" s="38" t="n">
        <v>49.71</v>
      </c>
      <c r="E22" s="38" t="n">
        <v>0.87</v>
      </c>
      <c r="F22" s="38" t="n">
        <v>8.58</v>
      </c>
      <c r="G22" s="38" t="n">
        <v>1.82</v>
      </c>
      <c r="H22" s="38" t="n">
        <v>0.13</v>
      </c>
      <c r="I22" s="38" t="n">
        <v>11.46</v>
      </c>
      <c r="J22" s="38" t="n">
        <v>98.54</v>
      </c>
      <c r="K22" s="39" t="n">
        <v>0.072</v>
      </c>
      <c r="L22" s="3" t="n">
        <f aca="false">SUM(A22:I22)</f>
        <v>98.54</v>
      </c>
      <c r="M22" s="3" t="n">
        <f aca="false">K22/(1+K22)</f>
        <v>0.0671641791044776</v>
      </c>
      <c r="N22" s="40" t="n">
        <v>1200</v>
      </c>
      <c r="O22" s="2" t="n">
        <v>1E-005</v>
      </c>
      <c r="P22" s="38" t="n">
        <v>-8.03</v>
      </c>
      <c r="Q22" s="0" t="n">
        <f aca="false">N22+273</f>
        <v>1473</v>
      </c>
    </row>
    <row r="23" customFormat="false" ht="17" hidden="false" customHeight="true" outlineLevel="0" collapsed="false">
      <c r="A23" s="38" t="n">
        <v>5.53</v>
      </c>
      <c r="B23" s="38" t="n">
        <v>6.53</v>
      </c>
      <c r="C23" s="38" t="n">
        <v>15.18</v>
      </c>
      <c r="D23" s="38" t="n">
        <v>48.42</v>
      </c>
      <c r="E23" s="38" t="n">
        <v>0.85</v>
      </c>
      <c r="F23" s="38" t="n">
        <v>8.56</v>
      </c>
      <c r="G23" s="38" t="n">
        <v>1.74</v>
      </c>
      <c r="H23" s="38" t="n">
        <v>0.06</v>
      </c>
      <c r="I23" s="38" t="n">
        <v>11.84</v>
      </c>
      <c r="J23" s="38" t="n">
        <v>98.71</v>
      </c>
      <c r="K23" s="39" t="n">
        <v>0.143</v>
      </c>
      <c r="L23" s="3" t="n">
        <f aca="false">SUM(A23:I23)</f>
        <v>98.71</v>
      </c>
      <c r="M23" s="3" t="n">
        <f aca="false">K23/(1+K23)</f>
        <v>0.125109361329834</v>
      </c>
      <c r="N23" s="40" t="n">
        <v>1202</v>
      </c>
      <c r="O23" s="2" t="n">
        <v>1E-005</v>
      </c>
      <c r="P23" s="38" t="n">
        <v>-8.01</v>
      </c>
      <c r="Q23" s="0" t="n">
        <f aca="false">N23+273</f>
        <v>1475</v>
      </c>
    </row>
    <row r="24" customFormat="false" ht="17" hidden="false" customHeight="true" outlineLevel="0" collapsed="false">
      <c r="A24" s="38" t="n">
        <v>5.6</v>
      </c>
      <c r="B24" s="38" t="n">
        <v>6.56</v>
      </c>
      <c r="C24" s="38" t="n">
        <v>14.94</v>
      </c>
      <c r="D24" s="38" t="n">
        <v>48.51</v>
      </c>
      <c r="E24" s="38" t="n">
        <v>0.7</v>
      </c>
      <c r="F24" s="38" t="n">
        <v>8.48</v>
      </c>
      <c r="G24" s="38" t="n">
        <v>1.82</v>
      </c>
      <c r="H24" s="38" t="n">
        <v>0.26</v>
      </c>
      <c r="I24" s="38" t="n">
        <v>11.85</v>
      </c>
      <c r="J24" s="38" t="n">
        <v>98.72</v>
      </c>
      <c r="K24" s="39" t="n">
        <v>0.159</v>
      </c>
      <c r="L24" s="3" t="n">
        <f aca="false">SUM(A24:I24)</f>
        <v>98.72</v>
      </c>
      <c r="M24" s="3" t="n">
        <f aca="false">K24/(1+K24)</f>
        <v>0.137187230371009</v>
      </c>
      <c r="N24" s="40" t="n">
        <v>1197</v>
      </c>
      <c r="O24" s="2" t="n">
        <v>1E-005</v>
      </c>
      <c r="P24" s="41" t="n">
        <v>-8.09</v>
      </c>
      <c r="Q24" s="0" t="n">
        <f aca="false">N24+273</f>
        <v>1470</v>
      </c>
    </row>
    <row r="25" customFormat="false" ht="17" hidden="false" customHeight="true" outlineLevel="0" collapsed="false">
      <c r="A25" s="38" t="n">
        <v>5.85</v>
      </c>
      <c r="B25" s="38" t="n">
        <v>6.48</v>
      </c>
      <c r="C25" s="38" t="n">
        <v>14.93</v>
      </c>
      <c r="D25" s="38" t="n">
        <v>48.2</v>
      </c>
      <c r="E25" s="38" t="n">
        <v>0.85</v>
      </c>
      <c r="F25" s="38" t="n">
        <v>8.44</v>
      </c>
      <c r="G25" s="38" t="n">
        <v>1.82</v>
      </c>
      <c r="H25" s="38" t="n">
        <v>0.12</v>
      </c>
      <c r="I25" s="38" t="n">
        <v>11.58</v>
      </c>
      <c r="J25" s="38" t="n">
        <v>98.27</v>
      </c>
      <c r="K25" s="39" t="n">
        <v>0.119</v>
      </c>
      <c r="L25" s="3" t="n">
        <f aca="false">SUM(A25:I25)</f>
        <v>98.27</v>
      </c>
      <c r="M25" s="3" t="n">
        <f aca="false">K25/(1+K25)</f>
        <v>0.106344950848972</v>
      </c>
      <c r="N25" s="40" t="n">
        <v>1199</v>
      </c>
      <c r="O25" s="2" t="n">
        <v>1E-005</v>
      </c>
      <c r="P25" s="38" t="n">
        <v>-8.08</v>
      </c>
      <c r="Q25" s="0" t="n">
        <f aca="false">N25+273</f>
        <v>1472</v>
      </c>
    </row>
    <row r="26" customFormat="false" ht="17" hidden="false" customHeight="true" outlineLevel="0" collapsed="false">
      <c r="A26" s="38" t="n">
        <v>5.45</v>
      </c>
      <c r="B26" s="38" t="n">
        <v>6.15</v>
      </c>
      <c r="C26" s="38" t="n">
        <v>14.74</v>
      </c>
      <c r="D26" s="38" t="n">
        <v>47.12</v>
      </c>
      <c r="E26" s="38" t="n">
        <v>0.82</v>
      </c>
      <c r="F26" s="38" t="n">
        <v>8.61</v>
      </c>
      <c r="G26" s="38" t="n">
        <v>1.95</v>
      </c>
      <c r="H26" s="38" t="n">
        <v>0.22</v>
      </c>
      <c r="I26" s="38" t="n">
        <v>12.32</v>
      </c>
      <c r="J26" s="38" t="n">
        <v>97.38</v>
      </c>
      <c r="K26" s="39" t="n">
        <v>0.221</v>
      </c>
      <c r="L26" s="3" t="n">
        <f aca="false">SUM(A26:I26)</f>
        <v>97.38</v>
      </c>
      <c r="M26" s="3" t="n">
        <f aca="false">K26/(1+K26)</f>
        <v>0.180999180999181</v>
      </c>
      <c r="N26" s="40" t="n">
        <v>1200</v>
      </c>
      <c r="O26" s="2" t="n">
        <v>1E-005</v>
      </c>
      <c r="P26" s="41" t="n">
        <v>-8.03</v>
      </c>
      <c r="Q26" s="0" t="n">
        <f aca="false">N26+273</f>
        <v>1473</v>
      </c>
    </row>
    <row r="27" customFormat="false" ht="17" hidden="false" customHeight="true" outlineLevel="0" collapsed="false">
      <c r="A27" s="38" t="n">
        <v>7.71</v>
      </c>
      <c r="B27" s="38" t="n">
        <v>6.58</v>
      </c>
      <c r="C27" s="38" t="n">
        <v>14.78</v>
      </c>
      <c r="D27" s="38" t="n">
        <v>48.06</v>
      </c>
      <c r="E27" s="38" t="n">
        <v>0.79</v>
      </c>
      <c r="F27" s="38" t="n">
        <v>8.36</v>
      </c>
      <c r="G27" s="38" t="n">
        <v>1.69</v>
      </c>
      <c r="H27" s="38" t="n">
        <v>0.01</v>
      </c>
      <c r="I27" s="38" t="n">
        <v>11.92</v>
      </c>
      <c r="J27" s="38" t="n">
        <v>99.9</v>
      </c>
      <c r="K27" s="39" t="n">
        <v>0.253</v>
      </c>
      <c r="L27" s="3" t="n">
        <f aca="false">SUM(A27:I27)</f>
        <v>99.9</v>
      </c>
      <c r="M27" s="3" t="n">
        <f aca="false">K27/(1+K27)</f>
        <v>0.201915403032721</v>
      </c>
      <c r="N27" s="40" t="n">
        <v>1206</v>
      </c>
      <c r="O27" s="2" t="n">
        <v>1E-005</v>
      </c>
      <c r="P27" s="38" t="n">
        <v>-7.98</v>
      </c>
      <c r="Q27" s="0" t="n">
        <f aca="false">N27+273</f>
        <v>1479</v>
      </c>
    </row>
    <row r="28" customFormat="false" ht="17" hidden="false" customHeight="true" outlineLevel="0" collapsed="false">
      <c r="A28" s="38" t="n">
        <v>7.93</v>
      </c>
      <c r="B28" s="38" t="n">
        <v>6.73</v>
      </c>
      <c r="C28" s="38" t="n">
        <v>14.65</v>
      </c>
      <c r="D28" s="38" t="n">
        <v>47.4</v>
      </c>
      <c r="E28" s="38" t="n">
        <v>0.77</v>
      </c>
      <c r="F28" s="38" t="n">
        <v>8.18</v>
      </c>
      <c r="G28" s="38" t="n">
        <v>1.78</v>
      </c>
      <c r="H28" s="38" t="n">
        <v>0.28</v>
      </c>
      <c r="I28" s="38" t="n">
        <v>11.79</v>
      </c>
      <c r="J28" s="38" t="n">
        <v>99.51</v>
      </c>
      <c r="K28" s="39" t="n">
        <v>0.183</v>
      </c>
      <c r="L28" s="3" t="n">
        <f aca="false">SUM(A28:I28)</f>
        <v>99.51</v>
      </c>
      <c r="M28" s="3" t="n">
        <f aca="false">K28/(1+K28)</f>
        <v>0.15469146238377</v>
      </c>
      <c r="N28" s="40" t="n">
        <v>1200</v>
      </c>
      <c r="O28" s="2" t="n">
        <v>1E-005</v>
      </c>
      <c r="P28" s="38" t="n">
        <v>-6.05</v>
      </c>
      <c r="Q28" s="0" t="n">
        <f aca="false">N28+273</f>
        <v>1473</v>
      </c>
    </row>
    <row r="29" customFormat="false" ht="17" hidden="false" customHeight="true" outlineLevel="0" collapsed="false">
      <c r="A29" s="38" t="n">
        <v>8.5</v>
      </c>
      <c r="B29" s="38" t="n">
        <v>6.54</v>
      </c>
      <c r="C29" s="38" t="n">
        <v>14.67</v>
      </c>
      <c r="D29" s="38" t="n">
        <v>47.66</v>
      </c>
      <c r="E29" s="38" t="n">
        <v>0.84</v>
      </c>
      <c r="F29" s="38" t="n">
        <v>8.24</v>
      </c>
      <c r="G29" s="38" t="n">
        <v>1.78</v>
      </c>
      <c r="H29" s="38" t="n">
        <v>0.07</v>
      </c>
      <c r="I29" s="38" t="n">
        <v>11.51</v>
      </c>
      <c r="J29" s="38" t="n">
        <v>99.81</v>
      </c>
      <c r="K29" s="39" t="n">
        <v>0.222</v>
      </c>
      <c r="L29" s="3" t="n">
        <f aca="false">SUM(A29:I29)</f>
        <v>99.81</v>
      </c>
      <c r="M29" s="3" t="n">
        <f aca="false">K29/(1+K29)</f>
        <v>0.181669394435352</v>
      </c>
      <c r="N29" s="40" t="n">
        <v>1200</v>
      </c>
      <c r="O29" s="2" t="n">
        <v>1E-005</v>
      </c>
      <c r="P29" s="38" t="n">
        <v>-8.03</v>
      </c>
      <c r="Q29" s="0" t="n">
        <f aca="false">N29+273</f>
        <v>1473</v>
      </c>
    </row>
    <row r="30" customFormat="false" ht="17" hidden="false" customHeight="true" outlineLevel="0" collapsed="false">
      <c r="A30" s="38" t="n">
        <v>8.28</v>
      </c>
      <c r="B30" s="38" t="n">
        <v>6.43</v>
      </c>
      <c r="C30" s="38" t="n">
        <v>14.76</v>
      </c>
      <c r="D30" s="38" t="n">
        <v>46.88</v>
      </c>
      <c r="E30" s="38" t="n">
        <v>0.89</v>
      </c>
      <c r="F30" s="38" t="n">
        <v>8.17</v>
      </c>
      <c r="G30" s="38" t="n">
        <v>1.85</v>
      </c>
      <c r="H30" s="38" t="n">
        <v>0.28</v>
      </c>
      <c r="I30" s="38" t="n">
        <v>11.76</v>
      </c>
      <c r="J30" s="38" t="n">
        <v>99.3</v>
      </c>
      <c r="K30" s="39" t="n">
        <v>0.323</v>
      </c>
      <c r="L30" s="3" t="n">
        <f aca="false">SUM(A30:I30)</f>
        <v>99.3</v>
      </c>
      <c r="M30" s="3" t="n">
        <f aca="false">K30/(1+K30)</f>
        <v>0.244142101284958</v>
      </c>
      <c r="N30" s="40" t="n">
        <v>1200</v>
      </c>
      <c r="O30" s="2" t="n">
        <v>1E-005</v>
      </c>
      <c r="P30" s="38" t="n">
        <v>-8.05</v>
      </c>
      <c r="Q30" s="0" t="n">
        <f aca="false">N30+273</f>
        <v>1473</v>
      </c>
    </row>
    <row r="31" customFormat="false" ht="17" hidden="false" customHeight="true" outlineLevel="0" collapsed="false">
      <c r="A31" s="38" t="n">
        <v>7.87</v>
      </c>
      <c r="B31" s="38" t="n">
        <v>6.24</v>
      </c>
      <c r="C31" s="38" t="n">
        <v>14.38</v>
      </c>
      <c r="D31" s="38" t="n">
        <v>46.05</v>
      </c>
      <c r="E31" s="38" t="n">
        <v>0.87</v>
      </c>
      <c r="F31" s="38" t="n">
        <v>8.2</v>
      </c>
      <c r="G31" s="38" t="n">
        <v>1.64</v>
      </c>
      <c r="H31" s="38" t="n">
        <v>0.12</v>
      </c>
      <c r="I31" s="38" t="n">
        <v>12</v>
      </c>
      <c r="J31" s="38" t="n">
        <v>97.37</v>
      </c>
      <c r="K31" s="39" t="n">
        <v>0.228</v>
      </c>
      <c r="L31" s="3" t="n">
        <f aca="false">SUM(A31:I31)</f>
        <v>97.37</v>
      </c>
      <c r="M31" s="3" t="n">
        <f aca="false">K31/(1+K31)</f>
        <v>0.185667752442997</v>
      </c>
      <c r="N31" s="40" t="n">
        <v>1200</v>
      </c>
      <c r="O31" s="2" t="n">
        <v>1E-005</v>
      </c>
      <c r="P31" s="38" t="n">
        <v>-8.05</v>
      </c>
      <c r="Q31" s="0" t="n">
        <f aca="false">N31+273</f>
        <v>1473</v>
      </c>
    </row>
    <row r="32" customFormat="false" ht="17" hidden="false" customHeight="true" outlineLevel="0" collapsed="false">
      <c r="A32" s="38" t="n">
        <v>4.84</v>
      </c>
      <c r="B32" s="38" t="n">
        <v>6.53</v>
      </c>
      <c r="C32" s="38" t="n">
        <v>14.66</v>
      </c>
      <c r="D32" s="38" t="n">
        <v>48.03</v>
      </c>
      <c r="E32" s="38" t="n">
        <v>0.83</v>
      </c>
      <c r="F32" s="38" t="n">
        <v>8.36</v>
      </c>
      <c r="G32" s="38" t="n">
        <v>1.91</v>
      </c>
      <c r="H32" s="38" t="n">
        <v>0.14</v>
      </c>
      <c r="I32" s="38" t="n">
        <v>12.1</v>
      </c>
      <c r="J32" s="38" t="n">
        <v>97.4</v>
      </c>
      <c r="K32" s="39" t="n">
        <v>0.284</v>
      </c>
      <c r="L32" s="3" t="n">
        <f aca="false">SUM(A32:I32)</f>
        <v>97.4</v>
      </c>
      <c r="M32" s="3" t="n">
        <f aca="false">K32/(1+K32)</f>
        <v>0.221183800623053</v>
      </c>
      <c r="N32" s="40" t="n">
        <v>1360</v>
      </c>
      <c r="O32" s="2" t="n">
        <v>1E-005</v>
      </c>
      <c r="P32" s="38" t="n">
        <v>-6.1</v>
      </c>
      <c r="Q32" s="0" t="n">
        <f aca="false">N32+273</f>
        <v>1633</v>
      </c>
    </row>
    <row r="33" customFormat="false" ht="17" hidden="false" customHeight="true" outlineLevel="0" collapsed="false">
      <c r="A33" s="38" t="n">
        <v>5.55</v>
      </c>
      <c r="B33" s="38" t="n">
        <v>6.42</v>
      </c>
      <c r="C33" s="38" t="n">
        <v>14.87</v>
      </c>
      <c r="D33" s="38" t="n">
        <v>47.96</v>
      </c>
      <c r="E33" s="38" t="n">
        <v>0.62</v>
      </c>
      <c r="F33" s="38" t="n">
        <v>8.53</v>
      </c>
      <c r="G33" s="38" t="n">
        <v>1.74</v>
      </c>
      <c r="H33" s="38" t="n">
        <v>0.23</v>
      </c>
      <c r="I33" s="38" t="n">
        <v>11.23</v>
      </c>
      <c r="J33" s="38" t="n">
        <v>97.15</v>
      </c>
      <c r="K33" s="41" t="n">
        <v>0.245</v>
      </c>
      <c r="L33" s="3" t="n">
        <f aca="false">SUM(A33:I33)</f>
        <v>97.15</v>
      </c>
      <c r="M33" s="3" t="n">
        <f aca="false">K33/(1+K33)</f>
        <v>0.196787148594377</v>
      </c>
      <c r="N33" s="40" t="n">
        <v>1356</v>
      </c>
      <c r="O33" s="2" t="n">
        <v>1E-005</v>
      </c>
      <c r="P33" s="38" t="n">
        <v>-6.14</v>
      </c>
      <c r="Q33" s="0" t="n">
        <f aca="false">N33+273</f>
        <v>1629</v>
      </c>
    </row>
    <row r="34" customFormat="false" ht="17" hidden="false" customHeight="true" outlineLevel="0" collapsed="false">
      <c r="A34" s="38" t="n">
        <v>6.77</v>
      </c>
      <c r="B34" s="38" t="n">
        <v>6.32</v>
      </c>
      <c r="C34" s="38" t="n">
        <v>14.6</v>
      </c>
      <c r="D34" s="38" t="n">
        <v>47.01</v>
      </c>
      <c r="E34" s="38" t="n">
        <v>0.8</v>
      </c>
      <c r="F34" s="38" t="n">
        <v>8.17</v>
      </c>
      <c r="G34" s="38" t="n">
        <v>1.83</v>
      </c>
      <c r="H34" s="38" t="n">
        <v>0.12</v>
      </c>
      <c r="I34" s="38" t="n">
        <v>11.63</v>
      </c>
      <c r="J34" s="38" t="n">
        <v>97.29</v>
      </c>
      <c r="K34" s="39" t="n">
        <v>0.293</v>
      </c>
      <c r="L34" s="3" t="n">
        <f aca="false">SUM(A34:I34)</f>
        <v>97.25</v>
      </c>
      <c r="M34" s="3" t="n">
        <f aca="false">K34/(1+K34)</f>
        <v>0.226604795050271</v>
      </c>
      <c r="N34" s="40" t="n">
        <v>1360</v>
      </c>
      <c r="O34" s="2" t="n">
        <v>1E-005</v>
      </c>
      <c r="P34" s="38" t="n">
        <v>-6.1</v>
      </c>
      <c r="Q34" s="0" t="n">
        <f aca="false">N34+273</f>
        <v>1633</v>
      </c>
    </row>
    <row r="35" customFormat="false" ht="17" hidden="false" customHeight="true" outlineLevel="0" collapsed="false">
      <c r="A35" s="38" t="n">
        <v>6.96</v>
      </c>
      <c r="B35" s="38" t="n">
        <v>6.1</v>
      </c>
      <c r="C35" s="38" t="n">
        <v>15.11</v>
      </c>
      <c r="D35" s="38" t="n">
        <v>47.84</v>
      </c>
      <c r="E35" s="38" t="n">
        <v>0.79</v>
      </c>
      <c r="F35" s="38" t="n">
        <v>8.32</v>
      </c>
      <c r="G35" s="38" t="n">
        <v>1.59</v>
      </c>
      <c r="H35" s="38" t="n">
        <v>0.19</v>
      </c>
      <c r="I35" s="38" t="n">
        <v>11.02</v>
      </c>
      <c r="J35" s="38" t="n">
        <v>97.92</v>
      </c>
      <c r="K35" s="41" t="n">
        <v>0.249</v>
      </c>
      <c r="L35" s="3" t="n">
        <f aca="false">SUM(A35:I35)</f>
        <v>97.92</v>
      </c>
      <c r="M35" s="3" t="n">
        <f aca="false">K35/(1+K35)</f>
        <v>0.199359487590072</v>
      </c>
      <c r="N35" s="40" t="n">
        <v>1364</v>
      </c>
      <c r="O35" s="2" t="n">
        <v>1E-005</v>
      </c>
      <c r="P35" s="38" t="n">
        <v>-6.05</v>
      </c>
      <c r="Q35" s="0" t="n">
        <f aca="false">N35+273</f>
        <v>1637</v>
      </c>
    </row>
    <row r="36" customFormat="false" ht="17" hidden="false" customHeight="true" outlineLevel="0" collapsed="false">
      <c r="A36" s="42" t="n">
        <v>2.88</v>
      </c>
      <c r="B36" s="43" t="n">
        <v>6.44</v>
      </c>
      <c r="C36" s="42" t="n">
        <v>17.81</v>
      </c>
      <c r="D36" s="42" t="n">
        <v>47.27</v>
      </c>
      <c r="E36" s="42" t="n">
        <v>0.9</v>
      </c>
      <c r="F36" s="42" t="n">
        <v>7.88</v>
      </c>
      <c r="G36" s="42" t="n">
        <v>2.01</v>
      </c>
      <c r="H36" s="42" t="n">
        <v>0.19</v>
      </c>
      <c r="I36" s="42" t="n">
        <v>12.19</v>
      </c>
      <c r="J36" s="42" t="n">
        <v>97.57</v>
      </c>
      <c r="K36" s="44" t="n">
        <v>0.196</v>
      </c>
      <c r="L36" s="3" t="n">
        <f aca="false">SUM(A36:I36)</f>
        <v>97.57</v>
      </c>
      <c r="M36" s="3" t="n">
        <f aca="false">K36/(1+K36)</f>
        <v>0.163879598662207</v>
      </c>
      <c r="N36" s="40" t="n">
        <v>1197</v>
      </c>
      <c r="O36" s="2" t="n">
        <v>1E-005</v>
      </c>
      <c r="P36" s="42" t="n">
        <v>-8.05</v>
      </c>
      <c r="Q36" s="0" t="n">
        <f aca="false">N36+273</f>
        <v>1470</v>
      </c>
    </row>
    <row r="37" customFormat="false" ht="16" hidden="false" customHeight="false" outlineLevel="0" collapsed="false">
      <c r="A37" s="42" t="n">
        <v>2.98</v>
      </c>
      <c r="B37" s="42" t="n">
        <v>6.75</v>
      </c>
      <c r="C37" s="42" t="n">
        <v>17.16</v>
      </c>
      <c r="D37" s="42" t="n">
        <v>47.48</v>
      </c>
      <c r="E37" s="42" t="n">
        <v>0.82</v>
      </c>
      <c r="F37" s="42" t="n">
        <v>8.15</v>
      </c>
      <c r="G37" s="42" t="n">
        <v>1.88</v>
      </c>
      <c r="H37" s="42" t="n">
        <v>0.03</v>
      </c>
      <c r="I37" s="42" t="n">
        <v>12.67</v>
      </c>
      <c r="J37" s="42" t="n">
        <v>97.92</v>
      </c>
      <c r="K37" s="44" t="n">
        <v>0.19</v>
      </c>
      <c r="L37" s="3" t="n">
        <f aca="false">SUM(A37:I37)</f>
        <v>97.92</v>
      </c>
      <c r="M37" s="3" t="n">
        <f aca="false">K37/(1+K37)</f>
        <v>0.159663865546219</v>
      </c>
      <c r="N37" s="45" t="n">
        <v>1195</v>
      </c>
      <c r="O37" s="2" t="n">
        <v>1E-005</v>
      </c>
      <c r="P37" s="42" t="n">
        <v>-8.1</v>
      </c>
      <c r="Q37" s="0" t="n">
        <f aca="false">N37+273</f>
        <v>1468</v>
      </c>
    </row>
    <row r="38" customFormat="false" ht="17" hidden="false" customHeight="true" outlineLevel="0" collapsed="false">
      <c r="A38" s="42" t="n">
        <v>2.64</v>
      </c>
      <c r="B38" s="42" t="n">
        <v>6.06</v>
      </c>
      <c r="C38" s="42" t="n">
        <v>19.32</v>
      </c>
      <c r="D38" s="42" t="n">
        <v>46.52</v>
      </c>
      <c r="E38" s="42" t="n">
        <v>0.83</v>
      </c>
      <c r="F38" s="42" t="n">
        <v>7.35</v>
      </c>
      <c r="G38" s="42" t="n">
        <v>2.1</v>
      </c>
      <c r="H38" s="42" t="n">
        <v>0.26</v>
      </c>
      <c r="I38" s="42" t="n">
        <v>12.82</v>
      </c>
      <c r="J38" s="42" t="n">
        <v>97.9</v>
      </c>
      <c r="K38" s="44" t="n">
        <v>0.204</v>
      </c>
      <c r="L38" s="3" t="n">
        <f aca="false">SUM(A38:I38)</f>
        <v>97.9</v>
      </c>
      <c r="M38" s="3" t="n">
        <f aca="false">K38/(1+K38)</f>
        <v>0.169435215946844</v>
      </c>
      <c r="N38" s="40" t="n">
        <v>1205</v>
      </c>
      <c r="O38" s="2" t="n">
        <v>1E-005</v>
      </c>
      <c r="P38" s="42" t="n">
        <v>-8</v>
      </c>
      <c r="Q38" s="0" t="n">
        <f aca="false">N38+273</f>
        <v>1478</v>
      </c>
    </row>
    <row r="39" customFormat="false" ht="17" hidden="false" customHeight="true" outlineLevel="0" collapsed="false">
      <c r="A39" s="42" t="n">
        <v>2.75</v>
      </c>
      <c r="B39" s="42" t="n">
        <v>6.18</v>
      </c>
      <c r="C39" s="42" t="n">
        <v>18.68</v>
      </c>
      <c r="D39" s="42" t="n">
        <v>46.68</v>
      </c>
      <c r="E39" s="42" t="n">
        <v>1.01</v>
      </c>
      <c r="F39" s="42" t="n">
        <v>6.85</v>
      </c>
      <c r="G39" s="42" t="n">
        <v>2.1</v>
      </c>
      <c r="H39" s="42" t="n">
        <v>0.29</v>
      </c>
      <c r="I39" s="42" t="n">
        <v>13.13</v>
      </c>
      <c r="J39" s="42" t="n">
        <v>97.67</v>
      </c>
      <c r="K39" s="44" t="n">
        <v>0.238</v>
      </c>
      <c r="L39" s="3" t="n">
        <f aca="false">SUM(A39:I39)</f>
        <v>97.67</v>
      </c>
      <c r="M39" s="3" t="n">
        <v>0.192245557350565</v>
      </c>
      <c r="N39" s="40" t="n">
        <v>1200</v>
      </c>
      <c r="O39" s="2" t="n">
        <v>1E-005</v>
      </c>
      <c r="P39" s="42" t="n">
        <v>-8.05</v>
      </c>
      <c r="Q39" s="0" t="n">
        <f aca="false">N39+273</f>
        <v>1473</v>
      </c>
    </row>
    <row r="40" customFormat="false" ht="17" hidden="false" customHeight="true" outlineLevel="0" collapsed="false">
      <c r="A40" s="42" t="n">
        <v>2.7</v>
      </c>
      <c r="B40" s="42" t="n">
        <v>5.99</v>
      </c>
      <c r="C40" s="42" t="n">
        <v>18.34</v>
      </c>
      <c r="D40" s="42" t="n">
        <v>45.72</v>
      </c>
      <c r="E40" s="42" t="n">
        <v>0.98</v>
      </c>
      <c r="F40" s="42" t="n">
        <v>6.83</v>
      </c>
      <c r="G40" s="42" t="n">
        <v>2.26</v>
      </c>
      <c r="H40" s="42" t="n">
        <v>0.33</v>
      </c>
      <c r="I40" s="42" t="n">
        <v>12.96</v>
      </c>
      <c r="J40" s="42" t="n">
        <v>96.11</v>
      </c>
      <c r="K40" s="44" t="n">
        <v>0.098</v>
      </c>
      <c r="L40" s="3" t="n">
        <f aca="false">SUM(A40:I40)</f>
        <v>96.11</v>
      </c>
      <c r="M40" s="3" t="n">
        <f aca="false">K40/(1+K40)</f>
        <v>0.0892531876138433</v>
      </c>
      <c r="N40" s="40" t="n">
        <v>1200</v>
      </c>
      <c r="O40" s="2" t="n">
        <v>1E-005</v>
      </c>
      <c r="P40" s="42" t="n">
        <v>-8.05</v>
      </c>
      <c r="Q40" s="0" t="n">
        <f aca="false">N40+273</f>
        <v>1473</v>
      </c>
    </row>
    <row r="41" customFormat="false" ht="17" hidden="false" customHeight="true" outlineLevel="0" collapsed="false">
      <c r="A41" s="42" t="n">
        <v>2.62</v>
      </c>
      <c r="B41" s="42" t="n">
        <v>6.53</v>
      </c>
      <c r="C41" s="42" t="n">
        <v>20.32</v>
      </c>
      <c r="D41" s="42" t="n">
        <v>46.96</v>
      </c>
      <c r="E41" s="42" t="n">
        <v>0.71</v>
      </c>
      <c r="F41" s="42" t="n">
        <v>8.36</v>
      </c>
      <c r="G41" s="42" t="n">
        <v>1.67</v>
      </c>
      <c r="H41" s="42" t="n">
        <v>0.16</v>
      </c>
      <c r="I41" s="42" t="n">
        <v>9.79</v>
      </c>
      <c r="J41" s="42" t="n">
        <v>97.12</v>
      </c>
      <c r="K41" s="44" t="n">
        <v>0.134</v>
      </c>
      <c r="L41" s="3" t="n">
        <f aca="false">SUM(A41:I41)</f>
        <v>97.12</v>
      </c>
      <c r="M41" s="3" t="n">
        <f aca="false">K41/(1+K41)</f>
        <v>0.118165784832452</v>
      </c>
      <c r="N41" s="40" t="n">
        <v>1359</v>
      </c>
      <c r="O41" s="2" t="n">
        <v>1E-005</v>
      </c>
      <c r="P41" s="42" t="n">
        <v>-6.11</v>
      </c>
      <c r="Q41" s="0" t="n">
        <f aca="false">N41+273</f>
        <v>1632</v>
      </c>
    </row>
    <row r="42" customFormat="false" ht="17" hidden="false" customHeight="true" outlineLevel="0" collapsed="false">
      <c r="A42" s="42" t="n">
        <v>2.59</v>
      </c>
      <c r="B42" s="42" t="n">
        <v>6.49</v>
      </c>
      <c r="C42" s="42" t="n">
        <v>20.49</v>
      </c>
      <c r="D42" s="42" t="n">
        <v>46.74</v>
      </c>
      <c r="E42" s="42" t="n">
        <v>0.78</v>
      </c>
      <c r="F42" s="42" t="n">
        <v>8.31</v>
      </c>
      <c r="G42" s="42" t="n">
        <v>1.72</v>
      </c>
      <c r="H42" s="42" t="n">
        <v>0.34</v>
      </c>
      <c r="I42" s="42" t="n">
        <v>11.24</v>
      </c>
      <c r="J42" s="42" t="n">
        <v>98.7</v>
      </c>
      <c r="K42" s="44" t="n">
        <v>0.169</v>
      </c>
      <c r="L42" s="3" t="n">
        <f aca="false">SUM(A42:I42)</f>
        <v>98.7</v>
      </c>
      <c r="M42" s="3" t="n">
        <f aca="false">K42/(1+K42)</f>
        <v>0.144568006843456</v>
      </c>
      <c r="N42" s="40" t="n">
        <v>1363</v>
      </c>
      <c r="O42" s="2" t="n">
        <v>1E-005</v>
      </c>
      <c r="P42" s="42" t="n">
        <v>-6.07</v>
      </c>
      <c r="Q42" s="0" t="n">
        <f aca="false">N42+273</f>
        <v>1636</v>
      </c>
    </row>
    <row r="43" customFormat="false" ht="17" hidden="false" customHeight="true" outlineLevel="0" collapsed="false">
      <c r="A43" s="42" t="n">
        <v>2.57</v>
      </c>
      <c r="B43" s="42" t="n">
        <v>6.14</v>
      </c>
      <c r="C43" s="42" t="n">
        <v>25.08</v>
      </c>
      <c r="D43" s="42" t="n">
        <v>44.93</v>
      </c>
      <c r="E43" s="42" t="n">
        <v>0.71</v>
      </c>
      <c r="F43" s="42" t="n">
        <v>7.92</v>
      </c>
      <c r="G43" s="42" t="n">
        <v>1.69</v>
      </c>
      <c r="H43" s="42" t="n">
        <v>0.05</v>
      </c>
      <c r="I43" s="42" t="n">
        <v>10.18</v>
      </c>
      <c r="J43" s="42" t="n">
        <v>99.27</v>
      </c>
      <c r="K43" s="44" t="n">
        <v>0.176</v>
      </c>
      <c r="L43" s="3" t="n">
        <f aca="false">SUM(A43:I43)</f>
        <v>99.27</v>
      </c>
      <c r="M43" s="3" t="n">
        <f aca="false">K43/(1+K43)</f>
        <v>0.149659863945578</v>
      </c>
      <c r="N43" s="40" t="n">
        <v>1363</v>
      </c>
      <c r="O43" s="2" t="n">
        <v>1E-005</v>
      </c>
      <c r="P43" s="42" t="n">
        <v>-6.07</v>
      </c>
      <c r="Q43" s="0" t="n">
        <f aca="false">N43+273</f>
        <v>1636</v>
      </c>
    </row>
    <row r="44" customFormat="false" ht="16" hidden="false" customHeight="false" outlineLevel="0" collapsed="false">
      <c r="A44" s="42" t="n">
        <v>2.53</v>
      </c>
      <c r="B44" s="42" t="n">
        <v>5.92</v>
      </c>
      <c r="C44" s="42" t="n">
        <v>24.5</v>
      </c>
      <c r="D44" s="42" t="n">
        <v>43.35</v>
      </c>
      <c r="E44" s="42" t="n">
        <v>0.72</v>
      </c>
      <c r="F44" s="42" t="n">
        <v>7.8</v>
      </c>
      <c r="G44" s="42" t="n">
        <v>1.57</v>
      </c>
      <c r="H44" s="42" t="n">
        <v>0.26</v>
      </c>
      <c r="I44" s="42" t="n">
        <v>10.78</v>
      </c>
      <c r="J44" s="42" t="n">
        <v>97.43</v>
      </c>
      <c r="K44" s="44" t="n">
        <v>0.151</v>
      </c>
      <c r="L44" s="3" t="n">
        <f aca="false">SUM(A44:I44)</f>
        <v>97.43</v>
      </c>
      <c r="M44" s="3" t="n">
        <f aca="false">K44/(1+K44)</f>
        <v>0.131190269331016</v>
      </c>
      <c r="N44" s="43" t="n">
        <v>1359</v>
      </c>
      <c r="O44" s="2" t="n">
        <v>1E-005</v>
      </c>
      <c r="P44" s="42" t="n">
        <v>-6.11</v>
      </c>
      <c r="Q44" s="0" t="n">
        <f aca="false">N44+273</f>
        <v>1632</v>
      </c>
    </row>
    <row r="45" customFormat="false" ht="16" hidden="false" customHeight="false" outlineLevel="0" collapsed="false">
      <c r="A45" s="42" t="n">
        <v>2.85</v>
      </c>
      <c r="B45" s="42" t="n">
        <v>6.12</v>
      </c>
      <c r="C45" s="42" t="n">
        <v>14.4</v>
      </c>
      <c r="D45" s="42" t="n">
        <v>55.02</v>
      </c>
      <c r="E45" s="42" t="n">
        <v>0.78</v>
      </c>
      <c r="F45" s="42" t="n">
        <v>8.03</v>
      </c>
      <c r="G45" s="42" t="n">
        <v>1.59</v>
      </c>
      <c r="H45" s="42" t="n">
        <v>0.16</v>
      </c>
      <c r="I45" s="42" t="n">
        <v>10.17</v>
      </c>
      <c r="J45" s="42" t="n">
        <v>99.12</v>
      </c>
      <c r="K45" s="44" t="n">
        <v>0.145</v>
      </c>
      <c r="L45" s="3" t="n">
        <f aca="false">SUM(A45:I45)</f>
        <v>99.12</v>
      </c>
      <c r="M45" s="3" t="n">
        <f aca="false">K45/(1+K45)</f>
        <v>0.126637554585153</v>
      </c>
      <c r="N45" s="45" t="n">
        <v>1207</v>
      </c>
      <c r="O45" s="2" t="n">
        <v>1E-005</v>
      </c>
      <c r="P45" s="42" t="n">
        <v>-7.97</v>
      </c>
      <c r="Q45" s="0" t="n">
        <f aca="false">N45+273</f>
        <v>1480</v>
      </c>
    </row>
    <row r="46" customFormat="false" ht="16" hidden="false" customHeight="false" outlineLevel="0" collapsed="false">
      <c r="A46" s="42" t="n">
        <v>2.23</v>
      </c>
      <c r="B46" s="42" t="n">
        <v>5.7</v>
      </c>
      <c r="C46" s="42" t="n">
        <v>13.25</v>
      </c>
      <c r="D46" s="42" t="n">
        <v>56.83</v>
      </c>
      <c r="E46" s="42" t="n">
        <v>0.62</v>
      </c>
      <c r="F46" s="42" t="n">
        <v>7.64</v>
      </c>
      <c r="G46" s="42" t="n">
        <v>1.59</v>
      </c>
      <c r="H46" s="42" t="n">
        <v>0.15</v>
      </c>
      <c r="I46" s="42" t="n">
        <v>10.92</v>
      </c>
      <c r="J46" s="42" t="n">
        <v>98.93</v>
      </c>
      <c r="K46" s="44" t="n">
        <v>0.305</v>
      </c>
      <c r="L46" s="3" t="n">
        <f aca="false">SUM(A46:I46)</f>
        <v>98.93</v>
      </c>
      <c r="M46" s="3" t="n">
        <f aca="false">K46/(1+K46)</f>
        <v>0.233716475095785</v>
      </c>
      <c r="N46" s="45" t="n">
        <v>1207</v>
      </c>
      <c r="O46" s="2" t="n">
        <v>1E-005</v>
      </c>
      <c r="P46" s="42" t="n">
        <v>-7.97</v>
      </c>
      <c r="Q46" s="0" t="n">
        <f aca="false">N46+273</f>
        <v>1480</v>
      </c>
    </row>
    <row r="47" customFormat="false" ht="16" hidden="false" customHeight="false" outlineLevel="0" collapsed="false">
      <c r="A47" s="42" t="n">
        <v>2.71</v>
      </c>
      <c r="B47" s="42" t="n">
        <v>6.35</v>
      </c>
      <c r="C47" s="42" t="n">
        <v>13.89</v>
      </c>
      <c r="D47" s="42" t="n">
        <v>53.12</v>
      </c>
      <c r="E47" s="42" t="n">
        <v>0.85</v>
      </c>
      <c r="F47" s="42" t="n">
        <v>8.19</v>
      </c>
      <c r="G47" s="42" t="n">
        <v>1.66</v>
      </c>
      <c r="H47" s="42" t="n">
        <v>0.22</v>
      </c>
      <c r="I47" s="42" t="n">
        <v>12.06</v>
      </c>
      <c r="J47" s="42" t="n">
        <v>99.05</v>
      </c>
      <c r="K47" s="44" t="n">
        <v>0.184</v>
      </c>
      <c r="L47" s="3" t="n">
        <f aca="false">SUM(A47:I47)</f>
        <v>99.05</v>
      </c>
      <c r="M47" s="3" t="n">
        <f aca="false">K47/(1+K47)</f>
        <v>0.155405405405405</v>
      </c>
      <c r="N47" s="45" t="n">
        <v>1196</v>
      </c>
      <c r="O47" s="2" t="n">
        <v>1E-005</v>
      </c>
      <c r="P47" s="42" t="n">
        <v>-8.1</v>
      </c>
      <c r="Q47" s="0" t="n">
        <f aca="false">N47+273</f>
        <v>1469</v>
      </c>
    </row>
    <row r="48" customFormat="false" ht="16" hidden="false" customHeight="false" outlineLevel="0" collapsed="false">
      <c r="A48" s="42" t="n">
        <v>2.38</v>
      </c>
      <c r="B48" s="42" t="n">
        <v>5.95</v>
      </c>
      <c r="C48" s="42" t="n">
        <v>12.9</v>
      </c>
      <c r="D48" s="42" t="n">
        <v>57.84</v>
      </c>
      <c r="E48" s="42" t="n">
        <v>0.64</v>
      </c>
      <c r="F48" s="42" t="n">
        <v>7.4</v>
      </c>
      <c r="G48" s="42" t="n">
        <v>1.66</v>
      </c>
      <c r="H48" s="42" t="n">
        <v>0.08</v>
      </c>
      <c r="I48" s="42" t="n">
        <v>11.15</v>
      </c>
      <c r="J48" s="42" t="n">
        <v>99.64</v>
      </c>
      <c r="K48" s="44" t="n">
        <v>0.242</v>
      </c>
      <c r="L48" s="3" t="n">
        <f aca="false">SUM(A48:I48)</f>
        <v>100</v>
      </c>
      <c r="M48" s="3" t="n">
        <f aca="false">K48/(1+K48)</f>
        <v>0.194847020933977</v>
      </c>
      <c r="N48" s="45" t="n">
        <v>1200</v>
      </c>
      <c r="O48" s="2" t="n">
        <v>1E-005</v>
      </c>
      <c r="P48" s="42" t="n">
        <v>-8.03</v>
      </c>
      <c r="Q48" s="0" t="n">
        <f aca="false">N48+273</f>
        <v>1473</v>
      </c>
    </row>
    <row r="49" customFormat="false" ht="16" hidden="false" customHeight="false" outlineLevel="0" collapsed="false">
      <c r="A49" s="42" t="n">
        <v>2.38</v>
      </c>
      <c r="B49" s="42" t="n">
        <v>5.62</v>
      </c>
      <c r="C49" s="42" t="n">
        <v>12.63</v>
      </c>
      <c r="D49" s="42" t="n">
        <v>56.99</v>
      </c>
      <c r="E49" s="42" t="n">
        <v>0.7</v>
      </c>
      <c r="F49" s="42" t="n">
        <v>7.37</v>
      </c>
      <c r="G49" s="42" t="n">
        <v>1.4</v>
      </c>
      <c r="H49" s="42" t="n">
        <v>0.23</v>
      </c>
      <c r="I49" s="42" t="n">
        <v>10.35</v>
      </c>
      <c r="J49" s="42" t="n">
        <v>97.68</v>
      </c>
      <c r="K49" s="44" t="n">
        <v>0.182</v>
      </c>
      <c r="L49" s="3" t="n">
        <f aca="false">SUM(A49:I49)</f>
        <v>97.67</v>
      </c>
      <c r="M49" s="3" t="n">
        <f aca="false">K49/(1+K49)</f>
        <v>0.153976311336717</v>
      </c>
      <c r="N49" s="45" t="n">
        <v>1198</v>
      </c>
      <c r="O49" s="2" t="n">
        <v>1E-005</v>
      </c>
      <c r="P49" s="45" t="n">
        <v>-8.09</v>
      </c>
      <c r="Q49" s="0" t="n">
        <f aca="false">N49+273</f>
        <v>1471</v>
      </c>
    </row>
    <row r="50" customFormat="false" ht="16" hidden="false" customHeight="false" outlineLevel="0" collapsed="false">
      <c r="A50" s="42" t="n">
        <v>2.38</v>
      </c>
      <c r="B50" s="42" t="n">
        <v>6.43</v>
      </c>
      <c r="C50" s="42" t="n">
        <v>13.79</v>
      </c>
      <c r="D50" s="42" t="n">
        <v>53.98</v>
      </c>
      <c r="E50" s="42" t="n">
        <v>0.81</v>
      </c>
      <c r="F50" s="42" t="n">
        <v>8.03</v>
      </c>
      <c r="G50" s="42" t="n">
        <v>1.77</v>
      </c>
      <c r="H50" s="42" t="n">
        <v>0.17</v>
      </c>
      <c r="I50" s="42" t="n">
        <v>11.06</v>
      </c>
      <c r="J50" s="42" t="n">
        <v>98.42</v>
      </c>
      <c r="K50" s="44" t="n">
        <v>0.268</v>
      </c>
      <c r="L50" s="3" t="n">
        <f aca="false">SUM(A50:I50)</f>
        <v>98.42</v>
      </c>
      <c r="M50" s="3" t="n">
        <f aca="false">K50/(1+K50)</f>
        <v>0.211356466876972</v>
      </c>
      <c r="N50" s="45" t="n">
        <v>1563</v>
      </c>
      <c r="O50" s="2" t="n">
        <v>1E-005</v>
      </c>
      <c r="P50" s="42" t="n">
        <v>-6.07</v>
      </c>
      <c r="Q50" s="0" t="n">
        <f aca="false">N50+273</f>
        <v>1836</v>
      </c>
    </row>
    <row r="51" customFormat="false" ht="16" hidden="false" customHeight="false" outlineLevel="0" collapsed="false">
      <c r="A51" s="42" t="n">
        <v>2.62</v>
      </c>
      <c r="B51" s="42" t="n">
        <v>6.45</v>
      </c>
      <c r="C51" s="42" t="n">
        <v>13.87</v>
      </c>
      <c r="D51" s="42" t="n">
        <v>53.44</v>
      </c>
      <c r="E51" s="42" t="n">
        <v>0.79</v>
      </c>
      <c r="F51" s="42" t="n">
        <v>8.14</v>
      </c>
      <c r="G51" s="42" t="n">
        <v>1.64</v>
      </c>
      <c r="H51" s="42" t="n">
        <v>0.27</v>
      </c>
      <c r="I51" s="42" t="n">
        <v>11.76</v>
      </c>
      <c r="J51" s="42" t="n">
        <v>99.04</v>
      </c>
      <c r="K51" s="44" t="n">
        <v>0.213</v>
      </c>
      <c r="L51" s="3" t="n">
        <f aca="false">SUM(A51:I51)</f>
        <v>98.98</v>
      </c>
      <c r="M51" s="3" t="n">
        <f aca="false">K51/(1+K51)</f>
        <v>0.175597691673537</v>
      </c>
      <c r="N51" s="45" t="n">
        <v>1360</v>
      </c>
      <c r="O51" s="2" t="n">
        <v>1E-005</v>
      </c>
      <c r="P51" s="42" t="n">
        <v>-6.1</v>
      </c>
      <c r="Q51" s="0" t="n">
        <f aca="false">N51+273</f>
        <v>1633</v>
      </c>
    </row>
    <row r="52" customFormat="false" ht="16" hidden="false" customHeight="false" outlineLevel="0" collapsed="false">
      <c r="A52" s="42" t="n">
        <v>2.31</v>
      </c>
      <c r="B52" s="42" t="n">
        <v>5.33</v>
      </c>
      <c r="C52" s="42" t="n">
        <v>12.67</v>
      </c>
      <c r="D52" s="42" t="n">
        <v>58.68</v>
      </c>
      <c r="E52" s="42" t="n">
        <v>0.71</v>
      </c>
      <c r="F52" s="42" t="n">
        <v>7.14</v>
      </c>
      <c r="G52" s="42" t="n">
        <v>1.38</v>
      </c>
      <c r="H52" s="42" t="n">
        <v>0.21</v>
      </c>
      <c r="I52" s="42" t="n">
        <v>9.61</v>
      </c>
      <c r="J52" s="42" t="n">
        <v>98.04</v>
      </c>
      <c r="K52" s="44" t="n">
        <v>0.185</v>
      </c>
      <c r="L52" s="3" t="n">
        <f aca="false">SUM(A52:I52)</f>
        <v>98.04</v>
      </c>
      <c r="M52" s="3" t="n">
        <f aca="false">K52/(1+K52)</f>
        <v>0.156118143459916</v>
      </c>
      <c r="N52" s="45" t="n">
        <v>1362</v>
      </c>
      <c r="O52" s="2" t="n">
        <v>1E-005</v>
      </c>
      <c r="P52" s="42" t="n">
        <v>-6.08</v>
      </c>
      <c r="Q52" s="0" t="n">
        <f aca="false">N52+273</f>
        <v>1635</v>
      </c>
    </row>
    <row r="53" customFormat="false" ht="16" hidden="false" customHeight="false" outlineLevel="0" collapsed="false">
      <c r="A53" s="42" t="n">
        <v>2.23</v>
      </c>
      <c r="B53" s="42" t="n">
        <v>5.51</v>
      </c>
      <c r="C53" s="42" t="n">
        <v>12.43</v>
      </c>
      <c r="D53" s="42" t="n">
        <v>57.68</v>
      </c>
      <c r="E53" s="42" t="n">
        <v>0.66</v>
      </c>
      <c r="F53" s="42" t="n">
        <v>7.48</v>
      </c>
      <c r="G53" s="42" t="n">
        <v>1.52</v>
      </c>
      <c r="H53" s="42" t="n">
        <v>0</v>
      </c>
      <c r="I53" s="42" t="n">
        <v>10.01</v>
      </c>
      <c r="J53" s="42" t="n">
        <v>97.52</v>
      </c>
      <c r="K53" s="44" t="n">
        <v>0.163</v>
      </c>
      <c r="L53" s="3" t="n">
        <f aca="false">SUM(A53:I53)</f>
        <v>97.52</v>
      </c>
      <c r="M53" s="3" t="n">
        <f aca="false">K53/(1+K53)</f>
        <v>0.140154772141015</v>
      </c>
      <c r="N53" s="45" t="n">
        <v>1363</v>
      </c>
      <c r="O53" s="2" t="n">
        <v>1E-005</v>
      </c>
      <c r="P53" s="42" t="n">
        <v>-6.07</v>
      </c>
      <c r="Q53" s="0" t="n">
        <f aca="false">N53+273</f>
        <v>1636</v>
      </c>
    </row>
    <row r="54" customFormat="false" ht="16" hidden="false" customHeight="false" outlineLevel="0" collapsed="false">
      <c r="A54" s="46" t="n">
        <v>2.07</v>
      </c>
      <c r="B54" s="46" t="n">
        <v>6.46</v>
      </c>
      <c r="C54" s="46" t="n">
        <v>14.92</v>
      </c>
      <c r="D54" s="46" t="n">
        <v>48.26</v>
      </c>
      <c r="E54" s="46" t="n">
        <v>0.87</v>
      </c>
      <c r="F54" s="46" t="n">
        <v>11.56</v>
      </c>
      <c r="G54" s="46" t="n">
        <v>1.77</v>
      </c>
      <c r="H54" s="46" t="n">
        <v>0.17</v>
      </c>
      <c r="I54" s="46" t="n">
        <v>11.56</v>
      </c>
      <c r="J54" s="47" t="n">
        <v>97.64</v>
      </c>
      <c r="K54" s="48" t="n">
        <v>0.185</v>
      </c>
      <c r="L54" s="3" t="n">
        <f aca="false">SUM(A54:I54)</f>
        <v>97.64</v>
      </c>
      <c r="M54" s="3" t="n">
        <f aca="false">K54/(1+K54)</f>
        <v>0.156118143459916</v>
      </c>
      <c r="N54" s="49" t="n">
        <v>1205</v>
      </c>
      <c r="O54" s="2" t="n">
        <v>1E-005</v>
      </c>
      <c r="P54" s="47" t="n">
        <v>-7.99</v>
      </c>
      <c r="Q54" s="0" t="n">
        <f aca="false">N54+273</f>
        <v>1478</v>
      </c>
    </row>
    <row r="55" customFormat="false" ht="16" hidden="false" customHeight="false" outlineLevel="0" collapsed="false">
      <c r="A55" s="46" t="n">
        <v>2.91</v>
      </c>
      <c r="B55" s="46" t="n">
        <v>6.7</v>
      </c>
      <c r="C55" s="46" t="n">
        <v>14.71</v>
      </c>
      <c r="D55" s="46" t="n">
        <v>47.78</v>
      </c>
      <c r="E55" s="46" t="n">
        <v>0.8</v>
      </c>
      <c r="F55" s="46" t="n">
        <v>11.39</v>
      </c>
      <c r="G55" s="46" t="n">
        <v>1.81</v>
      </c>
      <c r="H55" s="46" t="n">
        <v>0.13</v>
      </c>
      <c r="I55" s="46" t="n">
        <v>11.94</v>
      </c>
      <c r="J55" s="47" t="n">
        <v>98.17</v>
      </c>
      <c r="K55" s="48" t="n">
        <v>0.202</v>
      </c>
      <c r="L55" s="3" t="n">
        <f aca="false">SUM(A55:I55)</f>
        <v>98.17</v>
      </c>
      <c r="M55" s="3" t="n">
        <f aca="false">K55/(1+K55)</f>
        <v>0.168053244592346</v>
      </c>
      <c r="N55" s="0" t="n">
        <v>1205</v>
      </c>
      <c r="O55" s="2" t="n">
        <v>1E-005</v>
      </c>
      <c r="P55" s="46" t="n">
        <v>-7.99</v>
      </c>
      <c r="Q55" s="0" t="n">
        <f aca="false">N55+273</f>
        <v>1478</v>
      </c>
    </row>
    <row r="56" customFormat="false" ht="16" hidden="false" customHeight="false" outlineLevel="0" collapsed="false">
      <c r="A56" s="46" t="n">
        <v>2.62</v>
      </c>
      <c r="B56" s="46" t="n">
        <v>6.14</v>
      </c>
      <c r="C56" s="46" t="n">
        <v>14.2</v>
      </c>
      <c r="D56" s="46" t="n">
        <v>46.45</v>
      </c>
      <c r="E56" s="46" t="n">
        <v>0.83</v>
      </c>
      <c r="F56" s="46" t="n">
        <v>14.33</v>
      </c>
      <c r="G56" s="46" t="n">
        <v>1.69</v>
      </c>
      <c r="H56" s="46" t="n">
        <v>0.1</v>
      </c>
      <c r="I56" s="46" t="n">
        <v>11.53</v>
      </c>
      <c r="J56" s="47" t="n">
        <v>97.89</v>
      </c>
      <c r="K56" s="48" t="n">
        <v>0.146</v>
      </c>
      <c r="L56" s="3" t="n">
        <f aca="false">SUM(A56:I56)</f>
        <v>97.89</v>
      </c>
      <c r="M56" s="3" t="n">
        <f aca="false">K56/(1+K56)</f>
        <v>0.12739965095986</v>
      </c>
      <c r="N56" s="33" t="n">
        <v>1200</v>
      </c>
      <c r="O56" s="2" t="n">
        <v>1E-005</v>
      </c>
      <c r="P56" s="46" t="n">
        <v>-8.05</v>
      </c>
      <c r="Q56" s="0" t="n">
        <f aca="false">N56+273</f>
        <v>1473</v>
      </c>
    </row>
    <row r="57" customFormat="false" ht="16" hidden="false" customHeight="false" outlineLevel="0" collapsed="false">
      <c r="A57" s="46" t="n">
        <v>2.4</v>
      </c>
      <c r="B57" s="46" t="n">
        <v>5.72</v>
      </c>
      <c r="C57" s="46" t="n">
        <v>13.31</v>
      </c>
      <c r="D57" s="46" t="n">
        <v>41.93</v>
      </c>
      <c r="E57" s="46" t="n">
        <v>0.7</v>
      </c>
      <c r="F57" s="46" t="n">
        <v>23.82</v>
      </c>
      <c r="G57" s="46" t="n">
        <v>1.61</v>
      </c>
      <c r="H57" s="46" t="n">
        <v>0.1</v>
      </c>
      <c r="I57" s="46" t="n">
        <v>10.14</v>
      </c>
      <c r="J57" s="47" t="n">
        <v>99.73</v>
      </c>
      <c r="K57" s="48" t="n">
        <v>0.311</v>
      </c>
      <c r="L57" s="3" t="n">
        <f aca="false">SUM(A57:I57)</f>
        <v>99.73</v>
      </c>
      <c r="M57" s="3" t="n">
        <f aca="false">K57/(1+K57)</f>
        <v>0.2372234935164</v>
      </c>
      <c r="N57" s="0" t="n">
        <v>1207</v>
      </c>
      <c r="O57" s="2" t="n">
        <v>1E-005</v>
      </c>
      <c r="P57" s="46" t="n">
        <v>-7.99</v>
      </c>
      <c r="Q57" s="0" t="n">
        <f aca="false">N57+273</f>
        <v>1480</v>
      </c>
    </row>
    <row r="58" customFormat="false" ht="16" hidden="false" customHeight="false" outlineLevel="0" collapsed="false">
      <c r="A58" s="46" t="n">
        <v>2.4</v>
      </c>
      <c r="B58" s="46" t="n">
        <v>5.7</v>
      </c>
      <c r="C58" s="46" t="n">
        <v>12.85</v>
      </c>
      <c r="D58" s="46" t="n">
        <v>41.46</v>
      </c>
      <c r="E58" s="46" t="n">
        <v>0.59</v>
      </c>
      <c r="F58" s="46" t="n">
        <v>23.4</v>
      </c>
      <c r="G58" s="46" t="n">
        <v>1.72</v>
      </c>
      <c r="H58" s="46" t="n">
        <v>0.12</v>
      </c>
      <c r="I58" s="46" t="n">
        <v>10.16</v>
      </c>
      <c r="J58" s="46" t="n">
        <v>98.4</v>
      </c>
      <c r="K58" s="48" t="n">
        <v>0.254</v>
      </c>
      <c r="L58" s="3" t="n">
        <f aca="false">SUM(A58:I58)</f>
        <v>98.4</v>
      </c>
      <c r="M58" s="3" t="n">
        <f aca="false">K58/(1+K58)</f>
        <v>0.202551834130781</v>
      </c>
      <c r="N58" s="0" t="n">
        <v>1211</v>
      </c>
      <c r="O58" s="2" t="n">
        <v>1E-005</v>
      </c>
      <c r="P58" s="46" t="n">
        <v>-7.94</v>
      </c>
      <c r="Q58" s="0" t="n">
        <f aca="false">N58+273</f>
        <v>1484</v>
      </c>
    </row>
    <row r="59" customFormat="false" ht="16" hidden="false" customHeight="false" outlineLevel="0" collapsed="false">
      <c r="A59" s="46" t="n">
        <v>2.72</v>
      </c>
      <c r="B59" s="46" t="n">
        <v>6.72</v>
      </c>
      <c r="C59" s="46" t="n">
        <v>14.8</v>
      </c>
      <c r="D59" s="46" t="n">
        <v>48.28</v>
      </c>
      <c r="E59" s="46" t="n">
        <v>0.8</v>
      </c>
      <c r="F59" s="46" t="n">
        <v>11.62</v>
      </c>
      <c r="G59" s="46" t="n">
        <v>1.86</v>
      </c>
      <c r="H59" s="46" t="n">
        <v>0.23</v>
      </c>
      <c r="I59" s="46" t="n">
        <v>11.75</v>
      </c>
      <c r="J59" s="46" t="n">
        <v>98.78</v>
      </c>
      <c r="K59" s="48" t="n">
        <v>0.216</v>
      </c>
      <c r="L59" s="3" t="n">
        <f aca="false">SUM(A59:I59)</f>
        <v>98.78</v>
      </c>
      <c r="M59" s="3" t="n">
        <f aca="false">K59/(1+K59)</f>
        <v>0.177631578947368</v>
      </c>
      <c r="N59" s="0" t="n">
        <v>1363</v>
      </c>
      <c r="O59" s="2" t="n">
        <v>1E-005</v>
      </c>
      <c r="P59" s="46" t="n">
        <v>-5.07</v>
      </c>
      <c r="Q59" s="0" t="n">
        <f aca="false">N59+273</f>
        <v>1636</v>
      </c>
    </row>
    <row r="60" customFormat="false" ht="16" hidden="false" customHeight="false" outlineLevel="0" collapsed="false">
      <c r="A60" s="46" t="n">
        <v>2.31</v>
      </c>
      <c r="B60" s="46" t="n">
        <v>6.35</v>
      </c>
      <c r="C60" s="46" t="n">
        <v>15.25</v>
      </c>
      <c r="D60" s="46" t="n">
        <v>47.98</v>
      </c>
      <c r="E60" s="46" t="n">
        <v>0.71</v>
      </c>
      <c r="F60" s="46" t="n">
        <v>11.67</v>
      </c>
      <c r="G60" s="46" t="n">
        <v>1.74</v>
      </c>
      <c r="H60" s="46" t="n">
        <v>0.18</v>
      </c>
      <c r="I60" s="46" t="n">
        <v>11.61</v>
      </c>
      <c r="J60" s="46" t="n">
        <v>97.8</v>
      </c>
      <c r="K60" s="50" t="n">
        <v>0.196</v>
      </c>
      <c r="L60" s="3" t="n">
        <f aca="false">SUM(A60:I60)</f>
        <v>97.8</v>
      </c>
      <c r="M60" s="3" t="n">
        <f aca="false">K60/(1+K60)</f>
        <v>0.163879598662207</v>
      </c>
      <c r="N60" s="0" t="n">
        <v>1363</v>
      </c>
      <c r="O60" s="2" t="n">
        <v>1E-005</v>
      </c>
      <c r="P60" s="47" t="n">
        <v>-6.07</v>
      </c>
      <c r="Q60" s="0" t="n">
        <f aca="false">N60+273</f>
        <v>1636</v>
      </c>
    </row>
    <row r="61" customFormat="false" ht="16" hidden="false" customHeight="false" outlineLevel="0" collapsed="false">
      <c r="A61" s="46" t="n">
        <v>1.57</v>
      </c>
      <c r="B61" s="46" t="n">
        <v>6.02</v>
      </c>
      <c r="C61" s="46" t="n">
        <v>13.08</v>
      </c>
      <c r="D61" s="46" t="n">
        <v>42.25</v>
      </c>
      <c r="E61" s="46" t="n">
        <v>0.33</v>
      </c>
      <c r="F61" s="46" t="n">
        <v>24.07</v>
      </c>
      <c r="G61" s="46" t="n">
        <v>1.66</v>
      </c>
      <c r="H61" s="46" t="n">
        <v>0.07</v>
      </c>
      <c r="I61" s="46" t="n">
        <v>9.95</v>
      </c>
      <c r="J61" s="46" t="n">
        <v>99</v>
      </c>
      <c r="K61" s="50" t="n">
        <v>0.474</v>
      </c>
      <c r="L61" s="3" t="n">
        <f aca="false">SUM(A61:I61)</f>
        <v>99</v>
      </c>
      <c r="M61" s="3" t="n">
        <f aca="false">K61/(1+K61)</f>
        <v>0.32157394843962</v>
      </c>
      <c r="N61" s="0" t="n">
        <v>1357</v>
      </c>
      <c r="O61" s="2" t="n">
        <v>1E-005</v>
      </c>
      <c r="P61" s="47" t="n">
        <v>-6.13</v>
      </c>
      <c r="Q61" s="0" t="n">
        <f aca="false">N61+273</f>
        <v>1630</v>
      </c>
    </row>
    <row r="62" customFormat="false" ht="16" hidden="false" customHeight="false" outlineLevel="0" collapsed="false">
      <c r="A62" s="46" t="n">
        <v>1.13</v>
      </c>
      <c r="B62" s="46" t="n">
        <v>5.72</v>
      </c>
      <c r="C62" s="46" t="n">
        <v>13.48</v>
      </c>
      <c r="D62" s="46" t="n">
        <v>42.14</v>
      </c>
      <c r="E62" s="46" t="n">
        <v>0.23</v>
      </c>
      <c r="F62" s="46" t="n">
        <v>24.25</v>
      </c>
      <c r="G62" s="46" t="n">
        <v>1.58</v>
      </c>
      <c r="H62" s="46" t="n">
        <v>0.19</v>
      </c>
      <c r="I62" s="46" t="n">
        <v>9.65</v>
      </c>
      <c r="J62" s="46" t="n">
        <v>98.37</v>
      </c>
      <c r="K62" s="50" t="n">
        <v>0.226</v>
      </c>
      <c r="L62" s="3" t="n">
        <f aca="false">SUM(A62:I62)</f>
        <v>98.37</v>
      </c>
      <c r="M62" s="3" t="n">
        <f aca="false">K62/(1+K62)</f>
        <v>0.184339314845024</v>
      </c>
      <c r="N62" s="0" t="n">
        <v>1359</v>
      </c>
      <c r="O62" s="2" t="n">
        <v>1E-005</v>
      </c>
      <c r="P62" s="46" t="n">
        <v>-6.11</v>
      </c>
      <c r="Q62" s="0" t="n">
        <f aca="false">N62+273</f>
        <v>1632</v>
      </c>
    </row>
    <row r="63" customFormat="false" ht="16" hidden="false" customHeight="false" outlineLevel="0" collapsed="false">
      <c r="A63" s="46" t="n">
        <v>1.85</v>
      </c>
      <c r="B63" s="46" t="n">
        <v>5.46</v>
      </c>
      <c r="C63" s="46" t="n">
        <v>12.88</v>
      </c>
      <c r="D63" s="46" t="n">
        <v>41.72</v>
      </c>
      <c r="E63" s="46" t="n">
        <v>0.62</v>
      </c>
      <c r="F63" s="46" t="n">
        <v>23.92</v>
      </c>
      <c r="G63" s="46" t="n">
        <v>1.45</v>
      </c>
      <c r="H63" s="46" t="n">
        <v>0.25</v>
      </c>
      <c r="I63" s="46" t="n">
        <v>10.11</v>
      </c>
      <c r="J63" s="46" t="n">
        <v>98.26</v>
      </c>
      <c r="K63" s="50" t="n">
        <v>0.292</v>
      </c>
      <c r="L63" s="3" t="n">
        <f aca="false">SUM(A63:I63)</f>
        <v>98.26</v>
      </c>
      <c r="M63" s="3" t="n">
        <f aca="false">K63/(1+K63)</f>
        <v>0.226006191950464</v>
      </c>
      <c r="N63" s="0" t="n">
        <v>1363</v>
      </c>
      <c r="O63" s="2" t="n">
        <v>1E-005</v>
      </c>
      <c r="P63" s="46" t="n">
        <v>-6.07</v>
      </c>
      <c r="Q63" s="0" t="n">
        <f aca="false">N63+273</f>
        <v>1636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30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O23" activeCellId="0" sqref="O23"/>
    </sheetView>
  </sheetViews>
  <sheetFormatPr defaultColWidth="10.51953125" defaultRowHeight="16" zeroHeight="false" outlineLevelRow="0" outlineLevelCol="0"/>
  <cols>
    <col collapsed="false" customWidth="true" hidden="false" outlineLevel="0" max="15" min="1" style="0" width="10.83"/>
  </cols>
  <sheetData>
    <row r="1" customFormat="false" ht="22" hidden="false" customHeight="true" outlineLevel="0" collapsed="false">
      <c r="A1" s="51" t="s">
        <v>141</v>
      </c>
      <c r="B1" s="51" t="s">
        <v>44</v>
      </c>
      <c r="C1" s="51" t="s">
        <v>142</v>
      </c>
      <c r="D1" s="51" t="s">
        <v>15</v>
      </c>
      <c r="E1" s="51" t="s">
        <v>1</v>
      </c>
      <c r="F1" s="51" t="s">
        <v>56</v>
      </c>
      <c r="G1" s="51" t="s">
        <v>2</v>
      </c>
      <c r="H1" s="51" t="s">
        <v>121</v>
      </c>
      <c r="I1" s="51" t="s">
        <v>3</v>
      </c>
      <c r="J1" s="51" t="s">
        <v>4</v>
      </c>
      <c r="K1" s="51" t="s">
        <v>14</v>
      </c>
      <c r="L1" s="51" t="s">
        <v>13</v>
      </c>
      <c r="M1" s="51" t="s">
        <v>16</v>
      </c>
      <c r="N1" s="51" t="s">
        <v>45</v>
      </c>
      <c r="O1" s="51" t="s">
        <v>41</v>
      </c>
    </row>
    <row r="2" customFormat="false" ht="22" hidden="false" customHeight="true" outlineLevel="0" collapsed="false">
      <c r="A2" s="52" t="n">
        <v>1250</v>
      </c>
      <c r="B2" s="53" t="n">
        <v>-0.68</v>
      </c>
      <c r="C2" s="54" t="n">
        <v>72.8</v>
      </c>
      <c r="D2" s="53" t="n">
        <v>0.25</v>
      </c>
      <c r="E2" s="54" t="n">
        <v>10.1</v>
      </c>
      <c r="F2" s="53" t="n">
        <v>5.13</v>
      </c>
      <c r="G2" s="53" t="n">
        <v>0.73</v>
      </c>
      <c r="H2" s="53" t="n">
        <v>0</v>
      </c>
      <c r="I2" s="53" t="n">
        <v>0.01</v>
      </c>
      <c r="J2" s="53" t="n">
        <v>0.2</v>
      </c>
      <c r="K2" s="53" t="n">
        <v>4.76</v>
      </c>
      <c r="L2" s="53" t="n">
        <v>4.21</v>
      </c>
      <c r="M2" s="53" t="n">
        <v>0</v>
      </c>
      <c r="N2" s="23" t="n">
        <f aca="false">A2+273</f>
        <v>1523</v>
      </c>
      <c r="O2" s="55" t="n">
        <f aca="false">SUM(C2:M2)</f>
        <v>98.19</v>
      </c>
    </row>
    <row r="3" customFormat="false" ht="22" hidden="false" customHeight="true" outlineLevel="0" collapsed="false">
      <c r="A3" s="52" t="n">
        <v>1305</v>
      </c>
      <c r="B3" s="53" t="n">
        <v>-0.68</v>
      </c>
      <c r="C3" s="54" t="n">
        <v>73.1</v>
      </c>
      <c r="D3" s="53" t="n">
        <v>0.24</v>
      </c>
      <c r="E3" s="54" t="n">
        <v>9.9</v>
      </c>
      <c r="F3" s="53" t="n">
        <v>5.15</v>
      </c>
      <c r="G3" s="53" t="n">
        <v>0.93</v>
      </c>
      <c r="H3" s="53" t="n">
        <v>0</v>
      </c>
      <c r="I3" s="53" t="n">
        <v>0.01</v>
      </c>
      <c r="J3" s="53" t="n">
        <v>0.13</v>
      </c>
      <c r="K3" s="53" t="n">
        <v>4.76</v>
      </c>
      <c r="L3" s="53" t="n">
        <v>4.52</v>
      </c>
      <c r="M3" s="53" t="n">
        <v>0</v>
      </c>
      <c r="N3" s="23" t="n">
        <f aca="false">A3+273</f>
        <v>1578</v>
      </c>
      <c r="O3" s="55" t="n">
        <f aca="false">SUM(C3:M3)</f>
        <v>98.74</v>
      </c>
    </row>
    <row r="4" customFormat="false" ht="22" hidden="false" customHeight="true" outlineLevel="0" collapsed="false">
      <c r="A4" s="52" t="n">
        <v>1352</v>
      </c>
      <c r="B4" s="53" t="n">
        <v>-0.68</v>
      </c>
      <c r="C4" s="54" t="n">
        <v>73.5</v>
      </c>
      <c r="D4" s="53" t="n">
        <v>0.25</v>
      </c>
      <c r="E4" s="54" t="n">
        <v>10.1</v>
      </c>
      <c r="F4" s="53" t="n">
        <v>5.09</v>
      </c>
      <c r="G4" s="53" t="n">
        <v>1.1</v>
      </c>
      <c r="H4" s="53" t="n">
        <v>0</v>
      </c>
      <c r="I4" s="53" t="n">
        <v>0.03</v>
      </c>
      <c r="J4" s="53" t="n">
        <v>0.23</v>
      </c>
      <c r="K4" s="53" t="n">
        <v>4.14</v>
      </c>
      <c r="L4" s="53" t="n">
        <v>4.02</v>
      </c>
      <c r="M4" s="53" t="n">
        <v>0</v>
      </c>
      <c r="N4" s="23" t="n">
        <f aca="false">A4+273</f>
        <v>1625</v>
      </c>
      <c r="O4" s="55" t="n">
        <f aca="false">SUM(C4:M4)</f>
        <v>98.46</v>
      </c>
    </row>
    <row r="5" customFormat="false" ht="22" hidden="false" customHeight="true" outlineLevel="0" collapsed="false">
      <c r="A5" s="52" t="n">
        <v>1401</v>
      </c>
      <c r="B5" s="53" t="n">
        <v>-0.68</v>
      </c>
      <c r="C5" s="54" t="n">
        <v>74.7</v>
      </c>
      <c r="D5" s="53" t="n">
        <v>0.26</v>
      </c>
      <c r="E5" s="54" t="n">
        <v>10.1</v>
      </c>
      <c r="F5" s="53" t="n">
        <v>4.31</v>
      </c>
      <c r="G5" s="53" t="n">
        <v>1.6</v>
      </c>
      <c r="H5" s="53" t="n">
        <v>0</v>
      </c>
      <c r="I5" s="53" t="n">
        <v>0.02</v>
      </c>
      <c r="J5" s="53" t="n">
        <v>0.27</v>
      </c>
      <c r="K5" s="53" t="n">
        <v>3.76</v>
      </c>
      <c r="L5" s="53" t="n">
        <v>3.62</v>
      </c>
      <c r="M5" s="53" t="n">
        <v>0</v>
      </c>
      <c r="N5" s="23" t="n">
        <f aca="false">A5+273</f>
        <v>1674</v>
      </c>
      <c r="O5" s="55" t="n">
        <f aca="false">SUM(C5:M5)</f>
        <v>98.64</v>
      </c>
    </row>
    <row r="6" customFormat="false" ht="22" hidden="false" customHeight="true" outlineLevel="0" collapsed="false">
      <c r="A6" s="52" t="n">
        <v>1402</v>
      </c>
      <c r="B6" s="53" t="n">
        <v>-0.68</v>
      </c>
      <c r="C6" s="54" t="n">
        <v>73.9</v>
      </c>
      <c r="D6" s="53" t="n">
        <v>0.25</v>
      </c>
      <c r="E6" s="54" t="n">
        <v>10.1</v>
      </c>
      <c r="F6" s="53" t="n">
        <v>4.66</v>
      </c>
      <c r="G6" s="53" t="n">
        <v>1.19</v>
      </c>
      <c r="H6" s="53" t="n">
        <v>0</v>
      </c>
      <c r="I6" s="53" t="n">
        <v>0.01</v>
      </c>
      <c r="J6" s="53" t="n">
        <v>0.23</v>
      </c>
      <c r="K6" s="53" t="n">
        <v>4.08</v>
      </c>
      <c r="L6" s="53" t="n">
        <v>4.09</v>
      </c>
      <c r="M6" s="53" t="n">
        <v>0</v>
      </c>
      <c r="N6" s="23" t="n">
        <f aca="false">A6+273</f>
        <v>1675</v>
      </c>
      <c r="O6" s="55" t="n">
        <f aca="false">SUM(C6:M6)</f>
        <v>98.51</v>
      </c>
    </row>
    <row r="7" customFormat="false" ht="22" hidden="false" customHeight="true" outlineLevel="0" collapsed="false">
      <c r="A7" s="52" t="n">
        <v>1409</v>
      </c>
      <c r="B7" s="53" t="n">
        <v>-0.68</v>
      </c>
      <c r="C7" s="54" t="n">
        <v>74.7</v>
      </c>
      <c r="D7" s="53" t="n">
        <v>0.26</v>
      </c>
      <c r="E7" s="54" t="n">
        <v>10</v>
      </c>
      <c r="F7" s="53" t="n">
        <v>4.06</v>
      </c>
      <c r="G7" s="53" t="n">
        <v>1.55</v>
      </c>
      <c r="H7" s="53" t="n">
        <v>0</v>
      </c>
      <c r="I7" s="53" t="n">
        <v>0.02</v>
      </c>
      <c r="J7" s="53" t="n">
        <v>0.25</v>
      </c>
      <c r="K7" s="53" t="n">
        <v>4</v>
      </c>
      <c r="L7" s="53" t="n">
        <v>3.77</v>
      </c>
      <c r="M7" s="53" t="n">
        <v>0</v>
      </c>
      <c r="N7" s="23" t="n">
        <f aca="false">A7+273</f>
        <v>1682</v>
      </c>
      <c r="O7" s="55" t="n">
        <f aca="false">SUM(C7:M7)</f>
        <v>98.61</v>
      </c>
    </row>
    <row r="8" customFormat="false" ht="22" hidden="false" customHeight="true" outlineLevel="0" collapsed="false">
      <c r="A8" s="52" t="n">
        <v>1452</v>
      </c>
      <c r="B8" s="53" t="n">
        <v>-0.68</v>
      </c>
      <c r="C8" s="54" t="n">
        <v>77.3</v>
      </c>
      <c r="D8" s="53" t="n">
        <v>0.25</v>
      </c>
      <c r="E8" s="54" t="n">
        <v>10.5</v>
      </c>
      <c r="F8" s="53" t="n">
        <v>3.01</v>
      </c>
      <c r="G8" s="53" t="n">
        <v>1.59</v>
      </c>
      <c r="H8" s="53" t="n">
        <v>0</v>
      </c>
      <c r="I8" s="53" t="n">
        <v>0.03</v>
      </c>
      <c r="J8" s="53" t="n">
        <v>0.23</v>
      </c>
      <c r="K8" s="53" t="n">
        <v>3.29</v>
      </c>
      <c r="L8" s="52" t="n">
        <v>3.33</v>
      </c>
      <c r="M8" s="53" t="n">
        <v>0</v>
      </c>
      <c r="N8" s="23" t="n">
        <f aca="false">A8+273</f>
        <v>1725</v>
      </c>
      <c r="O8" s="55" t="n">
        <f aca="false">SUM(C8:M8)</f>
        <v>99.53</v>
      </c>
    </row>
    <row r="9" customFormat="false" ht="23" hidden="false" customHeight="true" outlineLevel="0" collapsed="false">
      <c r="A9" s="56" t="n">
        <v>1501</v>
      </c>
      <c r="B9" s="57" t="n">
        <v>-0.67</v>
      </c>
      <c r="C9" s="58" t="n">
        <v>72.6</v>
      </c>
      <c r="D9" s="57" t="n">
        <v>0.25</v>
      </c>
      <c r="E9" s="58" t="n">
        <v>9.9</v>
      </c>
      <c r="F9" s="57" t="n">
        <v>3.89</v>
      </c>
      <c r="G9" s="58" t="n">
        <v>1.8</v>
      </c>
      <c r="H9" s="53" t="n">
        <v>0</v>
      </c>
      <c r="I9" s="57" t="n">
        <v>0.01</v>
      </c>
      <c r="J9" s="57" t="n">
        <v>0.19</v>
      </c>
      <c r="K9" s="57" t="n">
        <v>4.76</v>
      </c>
      <c r="L9" s="57" t="n">
        <v>4.41</v>
      </c>
      <c r="M9" s="53" t="n">
        <v>0</v>
      </c>
      <c r="N9" s="23" t="n">
        <f aca="false">A9+273</f>
        <v>1774</v>
      </c>
      <c r="O9" s="55" t="n">
        <f aca="false">SUM(C9:M9)</f>
        <v>97.81</v>
      </c>
    </row>
    <row r="10" customFormat="false" ht="23" hidden="false" customHeight="true" outlineLevel="0" collapsed="false">
      <c r="A10" s="56" t="n">
        <v>1557</v>
      </c>
      <c r="B10" s="57" t="n">
        <v>-0.67</v>
      </c>
      <c r="C10" s="58" t="n">
        <v>78.8</v>
      </c>
      <c r="D10" s="57" t="n">
        <v>0.26</v>
      </c>
      <c r="E10" s="58" t="n">
        <v>10.7</v>
      </c>
      <c r="F10" s="57" t="n">
        <v>1.62</v>
      </c>
      <c r="G10" s="57" t="n">
        <v>1.9</v>
      </c>
      <c r="H10" s="53" t="n">
        <v>0</v>
      </c>
      <c r="I10" s="57" t="n">
        <v>0.03</v>
      </c>
      <c r="J10" s="57" t="n">
        <v>0.25</v>
      </c>
      <c r="K10" s="57" t="n">
        <v>2.68</v>
      </c>
      <c r="L10" s="57" t="n">
        <v>2.96</v>
      </c>
      <c r="M10" s="53" t="n">
        <v>0</v>
      </c>
      <c r="N10" s="23" t="n">
        <f aca="false">A10+273</f>
        <v>1830</v>
      </c>
      <c r="O10" s="55" t="n">
        <f aca="false">SUM(C10:M10)</f>
        <v>99.2</v>
      </c>
    </row>
    <row r="11" customFormat="false" ht="23" hidden="false" customHeight="true" outlineLevel="0" collapsed="false">
      <c r="A11" s="56" t="n">
        <v>1434</v>
      </c>
      <c r="B11" s="58" t="n">
        <v>-2.3</v>
      </c>
      <c r="C11" s="58" t="n">
        <v>74.4</v>
      </c>
      <c r="D11" s="57" t="n">
        <v>0.25</v>
      </c>
      <c r="E11" s="58" t="n">
        <v>10.1</v>
      </c>
      <c r="F11" s="57" t="n">
        <v>3.58</v>
      </c>
      <c r="G11" s="57" t="n">
        <v>2.44</v>
      </c>
      <c r="H11" s="53" t="n">
        <v>0</v>
      </c>
      <c r="I11" s="57" t="n">
        <v>0.01</v>
      </c>
      <c r="J11" s="57" t="n">
        <v>0.24</v>
      </c>
      <c r="K11" s="57" t="n">
        <v>4.57</v>
      </c>
      <c r="L11" s="57" t="n">
        <v>4.48</v>
      </c>
      <c r="M11" s="53" t="n">
        <v>0</v>
      </c>
      <c r="N11" s="23" t="n">
        <f aca="false">A11+273</f>
        <v>1707</v>
      </c>
      <c r="O11" s="55" t="n">
        <f aca="false">SUM(C11:M11)</f>
        <v>100.07</v>
      </c>
    </row>
    <row r="12" customFormat="false" ht="23" hidden="false" customHeight="true" outlineLevel="0" collapsed="false">
      <c r="A12" s="56" t="n">
        <v>1005</v>
      </c>
      <c r="B12" s="58" t="n">
        <v>-10.4</v>
      </c>
      <c r="C12" s="58" t="n">
        <v>73.1</v>
      </c>
      <c r="D12" s="57" t="n">
        <v>0.25</v>
      </c>
      <c r="E12" s="58" t="n">
        <v>9.9</v>
      </c>
      <c r="F12" s="57" t="n">
        <v>1.89</v>
      </c>
      <c r="G12" s="57" t="n">
        <v>3.82</v>
      </c>
      <c r="H12" s="53" t="n">
        <v>0</v>
      </c>
      <c r="I12" s="57" t="n">
        <v>0.02</v>
      </c>
      <c r="J12" s="57" t="n">
        <v>0.23</v>
      </c>
      <c r="K12" s="57" t="n">
        <v>5.68</v>
      </c>
      <c r="L12" s="57" t="n">
        <v>4.45</v>
      </c>
      <c r="M12" s="53" t="n">
        <v>0</v>
      </c>
      <c r="N12" s="23" t="n">
        <f aca="false">A12+273</f>
        <v>1278</v>
      </c>
      <c r="O12" s="55" t="n">
        <f aca="false">SUM(C12:M12)</f>
        <v>99.34</v>
      </c>
    </row>
    <row r="13" customFormat="false" ht="23" hidden="false" customHeight="true" outlineLevel="0" collapsed="false">
      <c r="A13" s="56" t="n">
        <v>1103</v>
      </c>
      <c r="B13" s="58" t="n">
        <v>-9.1</v>
      </c>
      <c r="C13" s="58" t="n">
        <v>73.2</v>
      </c>
      <c r="D13" s="57" t="n">
        <v>0.26</v>
      </c>
      <c r="E13" s="58" t="n">
        <v>10</v>
      </c>
      <c r="F13" s="57" t="n">
        <v>2.16</v>
      </c>
      <c r="G13" s="57" t="n">
        <v>3.7</v>
      </c>
      <c r="H13" s="53" t="n">
        <v>0</v>
      </c>
      <c r="I13" s="57" t="n">
        <v>0.09</v>
      </c>
      <c r="J13" s="57" t="n">
        <v>0.35</v>
      </c>
      <c r="K13" s="57" t="n">
        <v>5.32</v>
      </c>
      <c r="L13" s="57" t="n">
        <v>4.45</v>
      </c>
      <c r="M13" s="53" t="n">
        <v>0</v>
      </c>
      <c r="N13" s="23" t="n">
        <f aca="false">A13+273</f>
        <v>1376</v>
      </c>
      <c r="O13" s="55" t="n">
        <f aca="false">SUM(C13:M13)</f>
        <v>99.53</v>
      </c>
    </row>
    <row r="14" customFormat="false" ht="23" hidden="false" customHeight="true" outlineLevel="0" collapsed="false">
      <c r="A14" s="56" t="n">
        <v>1196</v>
      </c>
      <c r="B14" s="58" t="n">
        <v>-7.5</v>
      </c>
      <c r="C14" s="58" t="n">
        <v>73.1</v>
      </c>
      <c r="D14" s="57" t="n">
        <v>0.26</v>
      </c>
      <c r="E14" s="58" t="n">
        <v>9.9</v>
      </c>
      <c r="F14" s="57" t="n">
        <v>1.99</v>
      </c>
      <c r="G14" s="57" t="n">
        <v>3.89</v>
      </c>
      <c r="H14" s="53" t="n">
        <v>0</v>
      </c>
      <c r="I14" s="57" t="n">
        <v>0.01</v>
      </c>
      <c r="J14" s="57" t="n">
        <v>0.24</v>
      </c>
      <c r="K14" s="57" t="n">
        <v>5.01</v>
      </c>
      <c r="L14" s="57" t="n">
        <v>4.36</v>
      </c>
      <c r="M14" s="53" t="n">
        <v>0</v>
      </c>
      <c r="N14" s="23" t="n">
        <f aca="false">A14+273</f>
        <v>1469</v>
      </c>
      <c r="O14" s="55" t="n">
        <f aca="false">SUM(C14:M14)</f>
        <v>98.76</v>
      </c>
    </row>
    <row r="15" customFormat="false" ht="23" hidden="false" customHeight="true" outlineLevel="0" collapsed="false">
      <c r="A15" s="56" t="n">
        <v>1406</v>
      </c>
      <c r="B15" s="58" t="n">
        <v>-5.4</v>
      </c>
      <c r="C15" s="58" t="n">
        <v>75.4</v>
      </c>
      <c r="D15" s="57" t="n">
        <v>0.25</v>
      </c>
      <c r="E15" s="58" t="n">
        <v>10.3</v>
      </c>
      <c r="F15" s="57" t="n">
        <v>1.33</v>
      </c>
      <c r="G15" s="57" t="n">
        <v>4.13</v>
      </c>
      <c r="H15" s="53" t="n">
        <v>0</v>
      </c>
      <c r="I15" s="57" t="n">
        <v>0.02</v>
      </c>
      <c r="J15" s="57" t="n">
        <v>0.2</v>
      </c>
      <c r="K15" s="57" t="n">
        <v>3.1</v>
      </c>
      <c r="L15" s="57" t="n">
        <v>4.44</v>
      </c>
      <c r="M15" s="53" t="n">
        <v>0</v>
      </c>
      <c r="N15" s="23" t="n">
        <f aca="false">A15+273</f>
        <v>1679</v>
      </c>
      <c r="O15" s="55" t="n">
        <f aca="false">SUM(C15:M15)</f>
        <v>99.17</v>
      </c>
    </row>
    <row r="16" customFormat="false" ht="18" hidden="false" customHeight="true" outlineLevel="0" collapsed="false">
      <c r="A16" s="59" t="n">
        <v>1218</v>
      </c>
      <c r="B16" s="60" t="n">
        <v>-7.36</v>
      </c>
      <c r="C16" s="61" t="n">
        <v>54.1</v>
      </c>
      <c r="D16" s="62" t="n">
        <v>1.77</v>
      </c>
      <c r="E16" s="61" t="n">
        <v>13.8</v>
      </c>
      <c r="F16" s="60" t="n">
        <v>1.24</v>
      </c>
      <c r="G16" s="60" t="n">
        <v>4.69</v>
      </c>
      <c r="H16" s="62" t="n">
        <v>0</v>
      </c>
      <c r="I16" s="61" t="n">
        <v>5.9</v>
      </c>
      <c r="J16" s="60" t="n">
        <v>6.3</v>
      </c>
      <c r="K16" s="61" t="n">
        <v>2.9</v>
      </c>
      <c r="L16" s="60" t="n">
        <v>6.08</v>
      </c>
      <c r="M16" s="62" t="n">
        <v>0</v>
      </c>
      <c r="N16" s="23" t="n">
        <f aca="false">A16+273</f>
        <v>1491</v>
      </c>
      <c r="O16" s="55" t="n">
        <f aca="false">SUM(C16:M16)</f>
        <v>96.78</v>
      </c>
    </row>
    <row r="17" customFormat="false" ht="18" hidden="false" customHeight="true" outlineLevel="0" collapsed="false">
      <c r="A17" s="59" t="n">
        <v>1227</v>
      </c>
      <c r="B17" s="60" t="n">
        <v>-7.26</v>
      </c>
      <c r="C17" s="61" t="n">
        <v>54.3</v>
      </c>
      <c r="D17" s="60" t="n">
        <v>1.71</v>
      </c>
      <c r="E17" s="61" t="n">
        <v>14.1</v>
      </c>
      <c r="F17" s="60" t="n">
        <v>1.08</v>
      </c>
      <c r="G17" s="60" t="n">
        <v>5.05</v>
      </c>
      <c r="H17" s="60" t="n">
        <v>0.09</v>
      </c>
      <c r="I17" s="61" t="n">
        <v>5.8</v>
      </c>
      <c r="J17" s="60" t="n">
        <v>6.22</v>
      </c>
      <c r="K17" s="61" t="n">
        <v>3.1</v>
      </c>
      <c r="L17" s="60" t="n">
        <v>6.11</v>
      </c>
      <c r="M17" s="60" t="n">
        <v>1.01</v>
      </c>
      <c r="N17" s="23" t="n">
        <f aca="false">A17+273</f>
        <v>1500</v>
      </c>
      <c r="O17" s="55" t="n">
        <f aca="false">SUM(C17:M17)</f>
        <v>98.57</v>
      </c>
    </row>
    <row r="18" customFormat="false" ht="18" hidden="false" customHeight="true" outlineLevel="0" collapsed="false">
      <c r="A18" s="59" t="n">
        <v>1289</v>
      </c>
      <c r="B18" s="60" t="n">
        <v>-6.6</v>
      </c>
      <c r="C18" s="61" t="n">
        <v>55.8</v>
      </c>
      <c r="D18" s="60" t="n">
        <v>1.73</v>
      </c>
      <c r="E18" s="61" t="n">
        <v>14.2</v>
      </c>
      <c r="F18" s="60" t="n">
        <v>1.21</v>
      </c>
      <c r="G18" s="63" t="n">
        <v>4.875</v>
      </c>
      <c r="H18" s="60" t="n">
        <v>0.09</v>
      </c>
      <c r="I18" s="61" t="n">
        <v>6</v>
      </c>
      <c r="J18" s="60" t="n">
        <v>6.31</v>
      </c>
      <c r="K18" s="61" t="n">
        <v>3</v>
      </c>
      <c r="L18" s="60" t="n">
        <v>5.36</v>
      </c>
      <c r="M18" s="60" t="n">
        <v>0.61</v>
      </c>
      <c r="N18" s="23" t="n">
        <f aca="false">A18+273</f>
        <v>1562</v>
      </c>
      <c r="O18" s="55" t="n">
        <f aca="false">SUM(C18:M18)</f>
        <v>99.185</v>
      </c>
    </row>
    <row r="19" customFormat="false" ht="18" hidden="false" customHeight="true" outlineLevel="0" collapsed="false">
      <c r="A19" s="59" t="n">
        <v>1406</v>
      </c>
      <c r="B19" s="60" t="n">
        <v>-5.49</v>
      </c>
      <c r="C19" s="60" t="n">
        <v>55.96</v>
      </c>
      <c r="D19" s="60" t="n">
        <v>1.73</v>
      </c>
      <c r="E19" s="61" t="n">
        <v>14.5</v>
      </c>
      <c r="F19" s="60" t="n">
        <v>0.52</v>
      </c>
      <c r="G19" s="60" t="n">
        <v>5.49</v>
      </c>
      <c r="H19" s="60" t="n">
        <v>0.08</v>
      </c>
      <c r="I19" s="61" t="n">
        <v>5.9</v>
      </c>
      <c r="J19" s="60" t="n">
        <v>6.26</v>
      </c>
      <c r="K19" s="61" t="n">
        <v>2</v>
      </c>
      <c r="L19" s="60" t="n">
        <v>4.38</v>
      </c>
      <c r="M19" s="60" t="n">
        <v>0.39</v>
      </c>
      <c r="N19" s="23" t="n">
        <f aca="false">A19+273</f>
        <v>1679</v>
      </c>
      <c r="O19" s="55" t="n">
        <f aca="false">SUM(C19:M19)</f>
        <v>97.21</v>
      </c>
    </row>
    <row r="20" customFormat="false" ht="18" hidden="false" customHeight="true" outlineLevel="0" collapsed="false">
      <c r="A20" s="59" t="n">
        <v>1300</v>
      </c>
      <c r="B20" s="60" t="n">
        <v>-2.63</v>
      </c>
      <c r="C20" s="61" t="n">
        <v>53.7</v>
      </c>
      <c r="D20" s="62" t="n">
        <v>1.76</v>
      </c>
      <c r="E20" s="61" t="n">
        <v>14.5</v>
      </c>
      <c r="F20" s="60" t="n">
        <v>3.2</v>
      </c>
      <c r="G20" s="60" t="n">
        <v>2.99</v>
      </c>
      <c r="H20" s="60" t="n">
        <v>0.13</v>
      </c>
      <c r="I20" s="61" t="n">
        <v>5.9</v>
      </c>
      <c r="J20" s="60" t="n">
        <v>6.28</v>
      </c>
      <c r="K20" s="61" t="n">
        <v>3.1</v>
      </c>
      <c r="L20" s="60" t="n">
        <v>5.85</v>
      </c>
      <c r="M20" s="61" t="n">
        <v>1</v>
      </c>
      <c r="N20" s="23" t="n">
        <f aca="false">A20+273</f>
        <v>1573</v>
      </c>
      <c r="O20" s="55" t="n">
        <f aca="false">SUM(C20:M20)</f>
        <v>98.41</v>
      </c>
    </row>
    <row r="21" customFormat="false" ht="18" hidden="false" customHeight="true" outlineLevel="0" collapsed="false">
      <c r="A21" s="59" t="n">
        <v>1400</v>
      </c>
      <c r="B21" s="60" t="n">
        <v>-2.51</v>
      </c>
      <c r="C21" s="61" t="n">
        <v>55.9</v>
      </c>
      <c r="D21" s="60" t="n">
        <v>1.71</v>
      </c>
      <c r="E21" s="59" t="n">
        <v>11.8</v>
      </c>
      <c r="F21" s="60" t="n">
        <v>2.18</v>
      </c>
      <c r="G21" s="60" t="n">
        <v>3.69</v>
      </c>
      <c r="H21" s="60" t="n">
        <v>0.07</v>
      </c>
      <c r="I21" s="61" t="n">
        <v>6</v>
      </c>
      <c r="J21" s="60" t="n">
        <v>6.24</v>
      </c>
      <c r="K21" s="61" t="n">
        <v>2.8</v>
      </c>
      <c r="L21" s="60" t="n">
        <v>5.34</v>
      </c>
      <c r="M21" s="61" t="n">
        <v>0.6</v>
      </c>
      <c r="N21" s="23" t="n">
        <f aca="false">A21+273</f>
        <v>1673</v>
      </c>
      <c r="O21" s="55" t="n">
        <f aca="false">SUM(C21:M21)</f>
        <v>96.33</v>
      </c>
    </row>
    <row r="22" customFormat="false" ht="18" hidden="false" customHeight="true" outlineLevel="0" collapsed="false">
      <c r="A22" s="59" t="n">
        <v>1435</v>
      </c>
      <c r="B22" s="62" t="n">
        <v>-2.31</v>
      </c>
      <c r="C22" s="62" t="n">
        <v>55.9</v>
      </c>
      <c r="D22" s="60" t="n">
        <v>1.71</v>
      </c>
      <c r="E22" s="61" t="n">
        <v>13.8</v>
      </c>
      <c r="F22" s="60" t="n">
        <v>2.5</v>
      </c>
      <c r="G22" s="60" t="n">
        <v>3.4</v>
      </c>
      <c r="H22" s="60" t="n">
        <v>0.07</v>
      </c>
      <c r="I22" s="61" t="n">
        <v>6</v>
      </c>
      <c r="J22" s="60" t="n">
        <v>6.24</v>
      </c>
      <c r="K22" s="61" t="n">
        <v>2.8</v>
      </c>
      <c r="L22" s="60" t="n">
        <v>5.34</v>
      </c>
      <c r="M22" s="61" t="n">
        <v>0.6</v>
      </c>
      <c r="N22" s="23" t="n">
        <f aca="false">A22+273</f>
        <v>1708</v>
      </c>
      <c r="O22" s="55" t="n">
        <f aca="false">SUM(C22:M22)</f>
        <v>98.36</v>
      </c>
    </row>
    <row r="23" customFormat="false" ht="16" hidden="false" customHeight="false" outlineLevel="0" collapsed="false">
      <c r="A23" s="37" t="n">
        <v>1215</v>
      </c>
      <c r="B23" s="35" t="n">
        <v>-0.68</v>
      </c>
      <c r="C23" s="64" t="n">
        <v>54</v>
      </c>
      <c r="D23" s="35" t="n">
        <v>1.7</v>
      </c>
      <c r="E23" s="64" t="n">
        <v>14.3</v>
      </c>
      <c r="F23" s="35" t="n">
        <v>5.81</v>
      </c>
      <c r="G23" s="35" t="n">
        <v>0.72</v>
      </c>
      <c r="H23" s="35" t="n">
        <v>0.09</v>
      </c>
      <c r="I23" s="64" t="n">
        <v>5.8</v>
      </c>
      <c r="J23" s="35" t="n">
        <v>6.3</v>
      </c>
      <c r="K23" s="64" t="n">
        <v>3</v>
      </c>
      <c r="L23" s="35" t="n">
        <v>5.93</v>
      </c>
      <c r="M23" s="35" t="n">
        <v>0.94</v>
      </c>
      <c r="N23" s="23" t="n">
        <f aca="false">A23+273</f>
        <v>1488</v>
      </c>
      <c r="O23" s="55" t="n">
        <f aca="false">SUM(C23:M23)</f>
        <v>98.59</v>
      </c>
    </row>
    <row r="24" customFormat="false" ht="16" hidden="false" customHeight="false" outlineLevel="0" collapsed="false">
      <c r="A24" s="37" t="n">
        <v>1242</v>
      </c>
      <c r="B24" s="35" t="n">
        <v>-0.68</v>
      </c>
      <c r="C24" s="64" t="n">
        <v>54.1</v>
      </c>
      <c r="D24" s="35" t="n">
        <v>1.71</v>
      </c>
      <c r="E24" s="64" t="n">
        <v>14.1</v>
      </c>
      <c r="F24" s="35" t="n">
        <v>5.68</v>
      </c>
      <c r="G24" s="35" t="n">
        <v>0.84</v>
      </c>
      <c r="H24" s="35" t="n">
        <v>0.09</v>
      </c>
      <c r="I24" s="64" t="n">
        <v>5.8</v>
      </c>
      <c r="J24" s="35" t="n">
        <v>6.27</v>
      </c>
      <c r="K24" s="64" t="n">
        <v>3</v>
      </c>
      <c r="L24" s="35" t="n">
        <v>6.2</v>
      </c>
      <c r="M24" s="35" t="n">
        <v>1.35</v>
      </c>
      <c r="N24" s="23" t="n">
        <f aca="false">A24+273</f>
        <v>1515</v>
      </c>
      <c r="O24" s="55" t="n">
        <f aca="false">SUM(C24:M24)</f>
        <v>99.14</v>
      </c>
    </row>
    <row r="25" customFormat="false" ht="16" hidden="false" customHeight="false" outlineLevel="0" collapsed="false">
      <c r="A25" s="37" t="n">
        <v>1242</v>
      </c>
      <c r="B25" s="35" t="n">
        <v>-0.68</v>
      </c>
      <c r="C25" s="64" t="n">
        <v>53.7</v>
      </c>
      <c r="D25" s="35" t="n">
        <v>1.68</v>
      </c>
      <c r="E25" s="64" t="n">
        <v>14</v>
      </c>
      <c r="F25" s="35" t="n">
        <v>5.22</v>
      </c>
      <c r="G25" s="35" t="n">
        <v>1.12</v>
      </c>
      <c r="H25" s="35" t="n">
        <v>0.08</v>
      </c>
      <c r="I25" s="64" t="n">
        <v>5.9</v>
      </c>
      <c r="J25" s="35" t="n">
        <v>6.27</v>
      </c>
      <c r="K25" s="64" t="n">
        <v>3</v>
      </c>
      <c r="L25" s="35" t="n">
        <v>5.89</v>
      </c>
      <c r="M25" s="35" t="n">
        <v>1.12</v>
      </c>
      <c r="N25" s="23" t="n">
        <f aca="false">A25+273</f>
        <v>1515</v>
      </c>
      <c r="O25" s="55" t="n">
        <f aca="false">SUM(C25:M25)</f>
        <v>97.98</v>
      </c>
    </row>
    <row r="26" customFormat="false" ht="16" hidden="false" customHeight="false" outlineLevel="0" collapsed="false">
      <c r="A26" s="37" t="n">
        <v>1242</v>
      </c>
      <c r="B26" s="35" t="n">
        <v>-0.68</v>
      </c>
      <c r="C26" s="64" t="n">
        <v>53</v>
      </c>
      <c r="D26" s="35" t="n">
        <v>1.69</v>
      </c>
      <c r="E26" s="64" t="n">
        <v>14.3</v>
      </c>
      <c r="F26" s="35" t="n">
        <v>5.62</v>
      </c>
      <c r="G26" s="35" t="n">
        <v>0.85</v>
      </c>
      <c r="H26" s="35" t="n">
        <v>0.09</v>
      </c>
      <c r="I26" s="64" t="n">
        <v>5.8</v>
      </c>
      <c r="J26" s="35" t="n">
        <v>6.33</v>
      </c>
      <c r="K26" s="64" t="n">
        <v>2.9</v>
      </c>
      <c r="L26" s="35" t="n">
        <v>5.9</v>
      </c>
      <c r="M26" s="35" t="n">
        <v>0.98</v>
      </c>
      <c r="N26" s="23" t="n">
        <f aca="false">A26+273</f>
        <v>1515</v>
      </c>
      <c r="O26" s="55" t="n">
        <f aca="false">SUM(C26:M26)</f>
        <v>97.46</v>
      </c>
    </row>
    <row r="27" customFormat="false" ht="16" hidden="false" customHeight="false" outlineLevel="0" collapsed="false">
      <c r="A27" s="37" t="n">
        <v>1242</v>
      </c>
      <c r="B27" s="35" t="n">
        <v>-0.68</v>
      </c>
      <c r="C27" s="64" t="n">
        <v>54.2</v>
      </c>
      <c r="D27" s="35" t="n">
        <v>1.7</v>
      </c>
      <c r="E27" s="64" t="n">
        <v>14.3</v>
      </c>
      <c r="F27" s="35" t="n">
        <v>5.55</v>
      </c>
      <c r="G27" s="35" t="n">
        <v>0.91</v>
      </c>
      <c r="H27" s="35" t="n">
        <v>0.09</v>
      </c>
      <c r="I27" s="64" t="n">
        <v>5.8</v>
      </c>
      <c r="J27" s="35" t="n">
        <v>6.33</v>
      </c>
      <c r="K27" s="64" t="n">
        <v>2.9</v>
      </c>
      <c r="L27" s="35" t="n">
        <v>5.77</v>
      </c>
      <c r="M27" s="35" t="n">
        <v>0.73</v>
      </c>
      <c r="N27" s="23" t="n">
        <f aca="false">A27+273</f>
        <v>1515</v>
      </c>
      <c r="O27" s="55" t="n">
        <f aca="false">SUM(C27:M27)</f>
        <v>98.28</v>
      </c>
    </row>
    <row r="28" customFormat="false" ht="16" hidden="false" customHeight="false" outlineLevel="0" collapsed="false">
      <c r="A28" s="37" t="n">
        <v>1550</v>
      </c>
      <c r="B28" s="35" t="n">
        <v>-0.68</v>
      </c>
      <c r="C28" s="64" t="n">
        <v>59.1</v>
      </c>
      <c r="D28" s="35" t="n">
        <v>1.79</v>
      </c>
      <c r="E28" s="64" t="n">
        <v>15.1</v>
      </c>
      <c r="F28" s="35" t="n">
        <v>2.62</v>
      </c>
      <c r="G28" s="35" t="n">
        <v>3.31</v>
      </c>
      <c r="H28" s="35" t="n">
        <v>0.07</v>
      </c>
      <c r="I28" s="64" t="n">
        <v>6.7</v>
      </c>
      <c r="J28" s="35" t="n">
        <v>7.18</v>
      </c>
      <c r="K28" s="35" t="n">
        <v>0.98</v>
      </c>
      <c r="L28" s="35" t="n">
        <v>1.34</v>
      </c>
      <c r="M28" s="35" t="n">
        <v>0.05</v>
      </c>
      <c r="N28" s="23" t="n">
        <f aca="false">A28+273</f>
        <v>1823</v>
      </c>
      <c r="O28" s="55" t="n">
        <f aca="false">SUM(C28:M28)</f>
        <v>98.24</v>
      </c>
    </row>
    <row r="29" customFormat="false" ht="16" hidden="false" customHeight="false" outlineLevel="0" collapsed="false">
      <c r="A29" s="37" t="n">
        <v>1500</v>
      </c>
      <c r="B29" s="35" t="n">
        <v>-0.68</v>
      </c>
      <c r="C29" s="64" t="n">
        <v>56.9</v>
      </c>
      <c r="D29" s="35" t="n">
        <v>1.9</v>
      </c>
      <c r="E29" s="64" t="n">
        <v>14.8</v>
      </c>
      <c r="F29" s="35" t="n">
        <v>3.71</v>
      </c>
      <c r="G29" s="35" t="n">
        <v>2.36</v>
      </c>
      <c r="H29" s="35" t="n">
        <v>0.08</v>
      </c>
      <c r="I29" s="64" t="n">
        <v>6.3</v>
      </c>
      <c r="J29" s="35" t="n">
        <v>6.43</v>
      </c>
      <c r="K29" s="32" t="n">
        <v>3.1</v>
      </c>
      <c r="L29" s="35" t="n">
        <v>4.33</v>
      </c>
      <c r="M29" s="35" t="n">
        <v>0.06</v>
      </c>
      <c r="N29" s="23" t="n">
        <f aca="false">A29+273</f>
        <v>1773</v>
      </c>
      <c r="O29" s="55" t="n">
        <f aca="false">SUM(C29:M29)</f>
        <v>99.97</v>
      </c>
    </row>
    <row r="30" customFormat="false" ht="16" hidden="false" customHeight="false" outlineLevel="0" collapsed="false">
      <c r="A30" s="37" t="n">
        <v>1340</v>
      </c>
      <c r="B30" s="35" t="n">
        <v>-0.68</v>
      </c>
      <c r="C30" s="64" t="n">
        <v>54.3</v>
      </c>
      <c r="D30" s="35" t="n">
        <v>1.65</v>
      </c>
      <c r="E30" s="64" t="n">
        <v>14.2</v>
      </c>
      <c r="F30" s="35" t="n">
        <v>5.03</v>
      </c>
      <c r="G30" s="35" t="n">
        <v>1.3</v>
      </c>
      <c r="H30" s="35" t="n">
        <v>0.08</v>
      </c>
      <c r="I30" s="64" t="n">
        <v>5.9</v>
      </c>
      <c r="J30" s="35" t="n">
        <v>6.25</v>
      </c>
      <c r="K30" s="64" t="n">
        <v>3.1</v>
      </c>
      <c r="L30" s="35" t="n">
        <v>5.35</v>
      </c>
      <c r="M30" s="35" t="n">
        <v>1.39</v>
      </c>
      <c r="N30" s="23" t="n">
        <f aca="false">A30+273</f>
        <v>1613</v>
      </c>
      <c r="O30" s="55" t="n">
        <f aca="false">SUM(C30:M30)</f>
        <v>98.55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25"/>
  <sheetViews>
    <sheetView showFormulas="false" showGridLines="true" showRowColHeaders="true" showZeros="true" rightToLeft="false" tabSelected="false" showOutlineSymbols="true" defaultGridColor="true" view="normal" topLeftCell="A7" colorId="64" zoomScale="150" zoomScaleNormal="150" zoomScalePageLayoutView="100" workbookViewId="0">
      <selection pane="topLeft" activeCell="C21" activeCellId="0" sqref="C21"/>
    </sheetView>
  </sheetViews>
  <sheetFormatPr defaultColWidth="10.51953125" defaultRowHeight="16" zeroHeight="false" outlineLevelRow="0" outlineLevelCol="0"/>
  <sheetData>
    <row r="1" customFormat="false" ht="16" hidden="false" customHeight="false" outlineLevel="0" collapsed="false">
      <c r="H1" s="0" t="s">
        <v>143</v>
      </c>
    </row>
    <row r="2" customFormat="false" ht="16" hidden="false" customHeight="false" outlineLevel="0" collapsed="false">
      <c r="A2" s="65" t="s">
        <v>144</v>
      </c>
      <c r="D2" s="66" t="n">
        <v>57</v>
      </c>
      <c r="E2" s="0" t="n">
        <v>57</v>
      </c>
      <c r="H2" s="0" t="s">
        <v>145</v>
      </c>
    </row>
    <row r="3" customFormat="false" ht="16" hidden="false" customHeight="false" outlineLevel="0" collapsed="false">
      <c r="A3" s="0" t="s">
        <v>146</v>
      </c>
      <c r="E3" s="0" t="n">
        <v>61</v>
      </c>
      <c r="F3" s="0" t="s">
        <v>147</v>
      </c>
      <c r="H3" s="0" t="s">
        <v>145</v>
      </c>
    </row>
    <row r="4" customFormat="false" ht="16" hidden="false" customHeight="false" outlineLevel="0" collapsed="false">
      <c r="A4" s="0" t="s">
        <v>148</v>
      </c>
      <c r="E4" s="0" t="n">
        <v>0</v>
      </c>
      <c r="F4" s="0" t="s">
        <v>149</v>
      </c>
      <c r="G4" s="0" t="s">
        <v>150</v>
      </c>
    </row>
    <row r="5" customFormat="false" ht="16" hidden="false" customHeight="false" outlineLevel="0" collapsed="false">
      <c r="A5" s="0" t="s">
        <v>151</v>
      </c>
      <c r="D5" s="66" t="n">
        <v>46</v>
      </c>
      <c r="E5" s="0" t="n">
        <v>47</v>
      </c>
      <c r="Q5" s="0" t="n">
        <v>11</v>
      </c>
    </row>
    <row r="6" customFormat="false" ht="16" hidden="false" customHeight="false" outlineLevel="0" collapsed="false">
      <c r="A6" s="0" t="s">
        <v>152</v>
      </c>
      <c r="D6" s="0" t="n">
        <v>51</v>
      </c>
      <c r="E6" s="0" t="n">
        <v>18</v>
      </c>
      <c r="G6" s="0" t="s">
        <v>153</v>
      </c>
      <c r="Q6" s="0" t="n">
        <v>11</v>
      </c>
    </row>
    <row r="7" customFormat="false" ht="16" hidden="false" customHeight="false" outlineLevel="0" collapsed="false">
      <c r="A7" s="0" t="s">
        <v>154</v>
      </c>
      <c r="E7" s="0" t="n">
        <v>29</v>
      </c>
      <c r="Q7" s="0" t="n">
        <v>11</v>
      </c>
    </row>
    <row r="8" customFormat="false" ht="16" hidden="false" customHeight="false" outlineLevel="0" collapsed="false">
      <c r="A8" s="0" t="s">
        <v>5</v>
      </c>
      <c r="E8" s="0" t="n">
        <v>15</v>
      </c>
      <c r="Q8" s="0" t="n">
        <v>10</v>
      </c>
    </row>
    <row r="9" customFormat="false" ht="16" hidden="false" customHeight="false" outlineLevel="0" collapsed="false">
      <c r="A9" s="0" t="s">
        <v>155</v>
      </c>
      <c r="E9" s="0" t="n">
        <v>6</v>
      </c>
      <c r="Q9" s="0" t="n">
        <v>5</v>
      </c>
    </row>
    <row r="10" customFormat="false" ht="16" hidden="false" customHeight="false" outlineLevel="0" collapsed="false">
      <c r="A10" s="0" t="s">
        <v>28</v>
      </c>
      <c r="E10" s="0" t="n">
        <v>6</v>
      </c>
    </row>
    <row r="11" customFormat="false" ht="16" hidden="false" customHeight="false" outlineLevel="0" collapsed="false">
      <c r="E11" s="0" t="n">
        <f aca="false">SUM(E2:E10)</f>
        <v>239</v>
      </c>
    </row>
    <row r="14" customFormat="false" ht="16" hidden="false" customHeight="false" outlineLevel="0" collapsed="false">
      <c r="A14" s="0" t="s">
        <v>10</v>
      </c>
      <c r="B14" s="0" t="s">
        <v>156</v>
      </c>
      <c r="C14" s="0" t="s">
        <v>44</v>
      </c>
      <c r="D14" s="0" t="s">
        <v>157</v>
      </c>
      <c r="E14" s="0" t="s">
        <v>158</v>
      </c>
      <c r="F14" s="0" t="s">
        <v>21</v>
      </c>
    </row>
    <row r="15" customFormat="false" ht="16" hidden="false" customHeight="false" outlineLevel="0" collapsed="false">
      <c r="A15" s="2" t="n">
        <v>0.0001</v>
      </c>
      <c r="B15" s="0" t="s">
        <v>159</v>
      </c>
      <c r="C15" s="67" t="s">
        <v>160</v>
      </c>
      <c r="D15" s="0" t="n">
        <v>62</v>
      </c>
      <c r="E15" s="0" t="s">
        <v>161</v>
      </c>
      <c r="F15" s="0" t="s">
        <v>162</v>
      </c>
    </row>
    <row r="16" customFormat="false" ht="16" hidden="false" customHeight="false" outlineLevel="0" collapsed="false">
      <c r="A16" s="2" t="n">
        <v>0.0001</v>
      </c>
      <c r="B16" s="0" t="s">
        <v>163</v>
      </c>
      <c r="C16" s="67" t="s">
        <v>164</v>
      </c>
      <c r="D16" s="0" t="n">
        <v>57</v>
      </c>
      <c r="F16" s="0" t="s">
        <v>165</v>
      </c>
      <c r="H16" s="0" t="s">
        <v>43</v>
      </c>
    </row>
    <row r="17" customFormat="false" ht="16" hidden="false" customHeight="false" outlineLevel="0" collapsed="false">
      <c r="A17" s="2" t="n">
        <v>0.0001</v>
      </c>
      <c r="B17" s="0" t="s">
        <v>166</v>
      </c>
      <c r="C17" s="67" t="s">
        <v>167</v>
      </c>
      <c r="D17" s="0" t="n">
        <v>48</v>
      </c>
      <c r="E17" s="0" t="s">
        <v>168</v>
      </c>
      <c r="F17" s="0" t="s">
        <v>169</v>
      </c>
    </row>
    <row r="18" customFormat="false" ht="16" hidden="false" customHeight="false" outlineLevel="0" collapsed="false">
      <c r="A18" s="2" t="n">
        <v>0.0001</v>
      </c>
      <c r="B18" s="0" t="s">
        <v>170</v>
      </c>
      <c r="C18" s="67" t="s">
        <v>171</v>
      </c>
      <c r="D18" s="0" t="n">
        <v>13</v>
      </c>
      <c r="E18" s="0" t="s">
        <v>172</v>
      </c>
      <c r="F18" s="0" t="s">
        <v>173</v>
      </c>
    </row>
    <row r="19" customFormat="false" ht="16" hidden="false" customHeight="false" outlineLevel="0" collapsed="false">
      <c r="A19" s="2" t="n">
        <v>0.0001</v>
      </c>
      <c r="B19" s="0" t="s">
        <v>174</v>
      </c>
      <c r="C19" s="67" t="s">
        <v>175</v>
      </c>
      <c r="D19" s="0" t="n">
        <v>29</v>
      </c>
      <c r="F19" s="0" t="s">
        <v>176</v>
      </c>
    </row>
    <row r="20" customFormat="false" ht="16" hidden="false" customHeight="false" outlineLevel="0" collapsed="false">
      <c r="A20" s="2" t="n">
        <v>0.0001</v>
      </c>
      <c r="B20" s="0" t="s">
        <v>177</v>
      </c>
      <c r="C20" s="67" t="s">
        <v>178</v>
      </c>
      <c r="D20" s="0" t="n">
        <v>15</v>
      </c>
      <c r="F20" s="0" t="s">
        <v>179</v>
      </c>
      <c r="H20" s="0" t="n">
        <f aca="false">SUM(D15:D20)</f>
        <v>224</v>
      </c>
    </row>
    <row r="21" customFormat="false" ht="16" hidden="false" customHeight="false" outlineLevel="0" collapsed="false">
      <c r="A21" s="0" t="s">
        <v>180</v>
      </c>
      <c r="B21" s="0" t="s">
        <v>177</v>
      </c>
      <c r="C21" s="67" t="s">
        <v>181</v>
      </c>
      <c r="D21" s="0" t="n">
        <v>6</v>
      </c>
      <c r="F21" s="0" t="s">
        <v>182</v>
      </c>
    </row>
    <row r="22" customFormat="false" ht="16" hidden="false" customHeight="false" outlineLevel="0" collapsed="false">
      <c r="A22" s="2" t="s">
        <v>183</v>
      </c>
      <c r="B22" s="0" t="s">
        <v>184</v>
      </c>
      <c r="C22" s="0" t="s">
        <v>185</v>
      </c>
      <c r="D22" s="0" t="n">
        <v>19</v>
      </c>
      <c r="F22" s="0" t="s">
        <v>186</v>
      </c>
    </row>
    <row r="23" customFormat="false" ht="16" hidden="false" customHeight="false" outlineLevel="0" collapsed="false">
      <c r="A23" s="67" t="s">
        <v>187</v>
      </c>
      <c r="B23" s="0" t="s">
        <v>188</v>
      </c>
      <c r="C23" s="67" t="s">
        <v>189</v>
      </c>
      <c r="D23" s="0" t="n">
        <v>8</v>
      </c>
      <c r="E23" s="0" t="s">
        <v>190</v>
      </c>
      <c r="F23" s="0" t="s">
        <v>191</v>
      </c>
      <c r="H23" s="0" t="n">
        <f aca="false">SUM(D21:D23)</f>
        <v>33</v>
      </c>
    </row>
    <row r="24" customFormat="false" ht="16" hidden="false" customHeight="false" outlineLevel="0" collapsed="false">
      <c r="D24" s="0" t="n">
        <f aca="false">SUM(D15:D23)</f>
        <v>257</v>
      </c>
    </row>
    <row r="25" customFormat="false" ht="16" hidden="false" customHeight="false" outlineLevel="0" collapsed="false">
      <c r="A25" s="0" t="s">
        <v>192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264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N1" activeCellId="0" sqref="N1"/>
    </sheetView>
  </sheetViews>
  <sheetFormatPr defaultColWidth="10.51953125" defaultRowHeight="16" zeroHeight="false" outlineLevelRow="0" outlineLevelCol="0"/>
  <cols>
    <col collapsed="false" customWidth="true" hidden="false" outlineLevel="0" max="4" min="4" style="0" width="19.33"/>
    <col collapsed="false" customWidth="true" hidden="false" outlineLevel="0" max="5" min="5" style="0" width="17.83"/>
    <col collapsed="false" customWidth="true" hidden="false" outlineLevel="0" max="6" min="6" style="0" width="15.16"/>
  </cols>
  <sheetData>
    <row r="1" customFormat="false" ht="16" hidden="false" customHeight="false" outlineLevel="0" collapsed="false">
      <c r="A1" s="0" t="s">
        <v>10</v>
      </c>
      <c r="B1" s="0" t="s">
        <v>140</v>
      </c>
      <c r="C1" s="0" t="s">
        <v>18</v>
      </c>
      <c r="D1" s="0" t="s">
        <v>89</v>
      </c>
      <c r="E1" s="1" t="s">
        <v>90</v>
      </c>
      <c r="F1" s="0" t="s">
        <v>86</v>
      </c>
      <c r="G1" s="0" t="s">
        <v>87</v>
      </c>
      <c r="H1" s="0" t="s">
        <v>45</v>
      </c>
      <c r="I1" s="0" t="s">
        <v>193</v>
      </c>
      <c r="J1" s="34" t="s">
        <v>15</v>
      </c>
      <c r="K1" s="34" t="s">
        <v>1</v>
      </c>
      <c r="L1" s="34" t="s">
        <v>56</v>
      </c>
      <c r="M1" s="34" t="s">
        <v>122</v>
      </c>
      <c r="N1" s="34" t="s">
        <v>2</v>
      </c>
      <c r="O1" s="34" t="s">
        <v>121</v>
      </c>
      <c r="P1" s="34" t="s">
        <v>3</v>
      </c>
      <c r="Q1" s="34" t="s">
        <v>4</v>
      </c>
      <c r="R1" s="34" t="s">
        <v>14</v>
      </c>
      <c r="S1" s="34" t="s">
        <v>13</v>
      </c>
      <c r="T1" s="34" t="s">
        <v>16</v>
      </c>
      <c r="U1" s="34" t="s">
        <v>194</v>
      </c>
    </row>
    <row r="2" customFormat="false" ht="16" hidden="false" customHeight="false" outlineLevel="0" collapsed="false">
      <c r="A2" s="2" t="n">
        <v>1E-005</v>
      </c>
      <c r="B2" s="0" t="n">
        <v>0.14</v>
      </c>
      <c r="C2" s="0" t="n">
        <v>0.123</v>
      </c>
      <c r="D2" s="0" t="n">
        <v>0.103</v>
      </c>
      <c r="E2" s="0" t="n">
        <v>0.115586720598733</v>
      </c>
      <c r="F2" s="0" t="n">
        <v>0.133</v>
      </c>
      <c r="G2" s="0" t="n">
        <v>0.114931213965965</v>
      </c>
      <c r="H2" s="0" t="n">
        <v>1473</v>
      </c>
      <c r="I2" s="0" t="n">
        <v>0</v>
      </c>
    </row>
    <row r="3" customFormat="false" ht="16" hidden="false" customHeight="false" outlineLevel="0" collapsed="false">
      <c r="A3" s="2" t="n">
        <v>1E-005</v>
      </c>
      <c r="B3" s="0" t="n">
        <v>0.168</v>
      </c>
      <c r="C3" s="0" t="n">
        <v>0.143835616438356</v>
      </c>
      <c r="D3" s="0" t="n">
        <v>0.105442702661924</v>
      </c>
      <c r="E3" s="0" t="n">
        <v>0.118690532881442</v>
      </c>
      <c r="F3" s="0" t="n">
        <v>0.136420640095881</v>
      </c>
      <c r="G3" s="0" t="n">
        <v>0.11814694517641</v>
      </c>
      <c r="H3" s="0" t="n">
        <v>1473</v>
      </c>
      <c r="I3" s="0" t="n">
        <v>0</v>
      </c>
    </row>
    <row r="4" customFormat="false" ht="16" hidden="false" customHeight="false" outlineLevel="0" collapsed="false">
      <c r="A4" s="2" t="n">
        <v>1E-005</v>
      </c>
      <c r="B4" s="0" t="n">
        <v>0.109999999999999</v>
      </c>
      <c r="C4" s="0" t="n">
        <v>0.099099099099099</v>
      </c>
      <c r="D4" s="0" t="n">
        <v>0.104716466182983</v>
      </c>
      <c r="E4" s="0" t="n">
        <v>0.116932603373676</v>
      </c>
      <c r="F4" s="0" t="n">
        <v>0.138218873620879</v>
      </c>
      <c r="G4" s="0" t="n">
        <v>0.116525823215224</v>
      </c>
      <c r="H4" s="0" t="n">
        <v>1473</v>
      </c>
      <c r="I4" s="0" t="n">
        <v>0</v>
      </c>
    </row>
    <row r="5" customFormat="false" ht="16" hidden="false" customHeight="false" outlineLevel="0" collapsed="false">
      <c r="A5" s="2" t="n">
        <v>1E-005</v>
      </c>
      <c r="B5" s="0" t="n">
        <v>0.133</v>
      </c>
      <c r="C5" s="0" t="n">
        <v>0.11738746690203</v>
      </c>
      <c r="D5" s="0" t="n">
        <v>0.104698147421595</v>
      </c>
      <c r="E5" s="0" t="n">
        <v>0.117792795314774</v>
      </c>
      <c r="F5" s="0" t="n">
        <v>0.136000226444248</v>
      </c>
      <c r="G5" s="0" t="n">
        <v>0.117333415031324</v>
      </c>
      <c r="H5" s="0" t="n">
        <v>1473</v>
      </c>
      <c r="I5" s="0" t="n">
        <v>0</v>
      </c>
    </row>
    <row r="6" customFormat="false" ht="16" hidden="false" customHeight="false" outlineLevel="0" collapsed="false">
      <c r="A6" s="2" t="n">
        <v>1E-005</v>
      </c>
      <c r="B6" s="0" t="n">
        <v>0.238</v>
      </c>
      <c r="C6" s="0" t="n">
        <v>0.192245557350565</v>
      </c>
      <c r="D6" s="0" t="n">
        <v>0.12442350942359</v>
      </c>
      <c r="E6" s="0" t="n">
        <v>0.13814658147162</v>
      </c>
      <c r="F6" s="0" t="n">
        <v>0.15673269453609</v>
      </c>
      <c r="G6" s="0" t="n">
        <v>0.137384213090585</v>
      </c>
      <c r="H6" s="0" t="n">
        <v>1632</v>
      </c>
      <c r="I6" s="0" t="n">
        <v>0</v>
      </c>
    </row>
    <row r="7" customFormat="false" ht="16" hidden="false" customHeight="false" outlineLevel="0" collapsed="false">
      <c r="A7" s="2" t="n">
        <v>1E-005</v>
      </c>
      <c r="B7" s="0" t="n">
        <v>0.25</v>
      </c>
      <c r="C7" s="0" t="n">
        <v>0.2</v>
      </c>
      <c r="D7" s="0" t="n">
        <v>0.122962848629905</v>
      </c>
      <c r="E7" s="0" t="n">
        <v>0.136077340808719</v>
      </c>
      <c r="F7" s="0" t="n">
        <v>0.156836248101393</v>
      </c>
      <c r="G7" s="0" t="n">
        <v>0.135299659160656</v>
      </c>
      <c r="H7" s="0" t="n">
        <v>1628</v>
      </c>
      <c r="I7" s="0" t="n">
        <v>0</v>
      </c>
    </row>
    <row r="8" customFormat="false" ht="16" hidden="false" customHeight="false" outlineLevel="0" collapsed="false">
      <c r="A8" s="2" t="n">
        <v>1E-005</v>
      </c>
      <c r="B8" s="0" t="n">
        <v>0.132</v>
      </c>
      <c r="C8" s="0" t="n">
        <v>0.11660777385159</v>
      </c>
      <c r="D8" s="0" t="n">
        <v>0.122934301712166</v>
      </c>
      <c r="E8" s="0" t="n">
        <v>0.136467503519037</v>
      </c>
      <c r="F8" s="0" t="n">
        <v>0.15429798439903</v>
      </c>
      <c r="G8" s="0" t="n">
        <v>0.135664709832116</v>
      </c>
      <c r="H8" s="0" t="n">
        <v>1638</v>
      </c>
      <c r="I8" s="0" t="n">
        <v>0</v>
      </c>
    </row>
    <row r="9" customFormat="false" ht="16" hidden="false" customHeight="false" outlineLevel="0" collapsed="false">
      <c r="A9" s="2" t="n">
        <v>1E-005</v>
      </c>
      <c r="B9" s="0" t="n">
        <v>0.257</v>
      </c>
      <c r="C9" s="0" t="n">
        <v>0.204455051710421</v>
      </c>
      <c r="D9" s="0" t="n">
        <v>0.135695352027103</v>
      </c>
      <c r="E9" s="0" t="n">
        <v>0.154641727206532</v>
      </c>
      <c r="F9" s="0" t="n">
        <v>0.160691829817336</v>
      </c>
      <c r="G9" s="0" t="n">
        <v>0.146610409497392</v>
      </c>
      <c r="H9" s="0" t="n">
        <v>1475</v>
      </c>
      <c r="I9" s="0" t="n">
        <v>0</v>
      </c>
    </row>
    <row r="10" customFormat="false" ht="16" hidden="false" customHeight="false" outlineLevel="0" collapsed="false">
      <c r="A10" s="2" t="n">
        <v>1E-005</v>
      </c>
      <c r="B10" s="0" t="n">
        <v>0.299</v>
      </c>
      <c r="C10" s="0" t="n">
        <v>0.230177059276366</v>
      </c>
      <c r="D10" s="0" t="n">
        <v>0.13822496621325</v>
      </c>
      <c r="E10" s="0" t="n">
        <v>0.159191237476094</v>
      </c>
      <c r="F10" s="0" t="n">
        <v>0.161806033647257</v>
      </c>
      <c r="G10" s="0" t="n">
        <v>0.15136594165032</v>
      </c>
      <c r="H10" s="0" t="n">
        <v>1476</v>
      </c>
      <c r="I10" s="0" t="n">
        <v>0</v>
      </c>
    </row>
    <row r="11" customFormat="false" ht="16" hidden="false" customHeight="false" outlineLevel="0" collapsed="false">
      <c r="A11" s="2" t="n">
        <v>1E-005</v>
      </c>
      <c r="B11" s="0" t="n">
        <v>0.276</v>
      </c>
      <c r="C11" s="0" t="n">
        <v>0.216300940438871</v>
      </c>
      <c r="D11" s="0" t="n">
        <v>0.130545982305216</v>
      </c>
      <c r="E11" s="0" t="n">
        <v>0.147603208144701</v>
      </c>
      <c r="F11" s="0" t="n">
        <v>0.15318181838717</v>
      </c>
      <c r="G11" s="0" t="n">
        <v>0.140383551139458</v>
      </c>
      <c r="H11" s="0" t="n">
        <v>1476</v>
      </c>
      <c r="I11" s="0" t="n">
        <v>0</v>
      </c>
    </row>
    <row r="12" customFormat="false" ht="16" hidden="false" customHeight="false" outlineLevel="0" collapsed="false">
      <c r="A12" s="2" t="n">
        <v>1E-005</v>
      </c>
      <c r="B12" s="0" t="n">
        <v>0.286</v>
      </c>
      <c r="C12" s="0" t="n">
        <v>0.222395023328149</v>
      </c>
      <c r="D12" s="0" t="n">
        <v>0.139683741636499</v>
      </c>
      <c r="E12" s="0" t="n">
        <v>0.161877211435989</v>
      </c>
      <c r="F12" s="0" t="n">
        <v>0.164645071294287</v>
      </c>
      <c r="G12" s="0" t="n">
        <v>0.154413612112072</v>
      </c>
      <c r="H12" s="0" t="n">
        <v>1476</v>
      </c>
      <c r="I12" s="0" t="n">
        <v>0</v>
      </c>
    </row>
    <row r="13" customFormat="false" ht="16" hidden="false" customHeight="false" outlineLevel="0" collapsed="false">
      <c r="A13" s="2" t="n">
        <v>1E-005</v>
      </c>
      <c r="B13" s="0" t="n">
        <v>0.304999999999999</v>
      </c>
      <c r="C13" s="0" t="n">
        <v>0.233716475095785</v>
      </c>
      <c r="D13" s="0" t="n">
        <v>0.136474803036227</v>
      </c>
      <c r="E13" s="0" t="n">
        <v>0.155519975854302</v>
      </c>
      <c r="F13" s="0" t="n">
        <v>0.157065734918405</v>
      </c>
      <c r="G13" s="0" t="n">
        <v>0.147083816947566</v>
      </c>
      <c r="H13" s="0" t="n">
        <v>1476</v>
      </c>
      <c r="I13" s="0" t="n">
        <v>0</v>
      </c>
    </row>
    <row r="14" customFormat="false" ht="16" hidden="false" customHeight="false" outlineLevel="0" collapsed="false">
      <c r="A14" s="2" t="n">
        <v>1E-005</v>
      </c>
      <c r="B14" s="0" t="n">
        <v>0.3</v>
      </c>
      <c r="C14" s="0" t="n">
        <v>0.23076923076923</v>
      </c>
      <c r="D14" s="0" t="n">
        <v>0.172565679734549</v>
      </c>
      <c r="E14" s="0" t="n">
        <v>0.193766339344124</v>
      </c>
      <c r="F14" s="0" t="n">
        <v>0.196591200429971</v>
      </c>
      <c r="G14" s="0" t="n">
        <v>0.18189906875272</v>
      </c>
      <c r="H14" s="0" t="n">
        <v>1476</v>
      </c>
      <c r="I14" s="0" t="n">
        <v>0</v>
      </c>
    </row>
    <row r="15" customFormat="false" ht="16" hidden="false" customHeight="false" outlineLevel="0" collapsed="false">
      <c r="A15" s="2" t="n">
        <v>1E-005</v>
      </c>
      <c r="B15" s="0" t="n">
        <v>0.32</v>
      </c>
      <c r="C15" s="0" t="n">
        <v>0.242424242424242</v>
      </c>
      <c r="D15" s="0" t="n">
        <v>0.171318835887402</v>
      </c>
      <c r="E15" s="0" t="n">
        <v>0.189471365774493</v>
      </c>
      <c r="F15" s="0" t="n">
        <v>0.187385798079851</v>
      </c>
      <c r="G15" s="0" t="n">
        <v>0.175528470546241</v>
      </c>
      <c r="H15" s="0" t="n">
        <v>1476</v>
      </c>
      <c r="I15" s="0" t="n">
        <v>0</v>
      </c>
    </row>
    <row r="16" customFormat="false" ht="16" hidden="false" customHeight="false" outlineLevel="0" collapsed="false">
      <c r="A16" s="2" t="n">
        <v>1E-005</v>
      </c>
      <c r="B16" s="0" t="n">
        <v>0.221</v>
      </c>
      <c r="C16" s="0" t="n">
        <v>0.180999180999181</v>
      </c>
      <c r="D16" s="0" t="n">
        <v>0.172108793147604</v>
      </c>
      <c r="E16" s="0" t="n">
        <v>0.191822371594037</v>
      </c>
      <c r="F16" s="0" t="n">
        <v>0.193801581703388</v>
      </c>
      <c r="G16" s="0" t="n">
        <v>0.179553496570438</v>
      </c>
      <c r="H16" s="0" t="n">
        <v>1469</v>
      </c>
      <c r="I16" s="0" t="n">
        <v>0</v>
      </c>
    </row>
    <row r="17" customFormat="false" ht="16" hidden="false" customHeight="false" outlineLevel="0" collapsed="false">
      <c r="A17" s="2" t="n">
        <v>1E-005</v>
      </c>
      <c r="B17" s="0" t="n">
        <v>0.259</v>
      </c>
      <c r="C17" s="0" t="n">
        <v>0.20571882446386</v>
      </c>
      <c r="D17" s="0" t="n">
        <v>0.154483813865929</v>
      </c>
      <c r="E17" s="0" t="n">
        <v>0.170040783273833</v>
      </c>
      <c r="F17" s="0" t="n">
        <v>0.176563751656614</v>
      </c>
      <c r="G17" s="0" t="n">
        <v>0.161519369951552</v>
      </c>
      <c r="H17" s="0" t="n">
        <v>1636</v>
      </c>
      <c r="I17" s="0" t="n">
        <v>0</v>
      </c>
    </row>
    <row r="18" customFormat="false" ht="16" hidden="false" customHeight="false" outlineLevel="0" collapsed="false">
      <c r="A18" s="2" t="n">
        <v>1E-005</v>
      </c>
      <c r="B18" s="0" t="n">
        <v>0.237</v>
      </c>
      <c r="C18" s="0" t="n">
        <v>0.191592562651576</v>
      </c>
      <c r="D18" s="0" t="n">
        <v>0.153637709148623</v>
      </c>
      <c r="E18" s="0" t="n">
        <v>0.169088781540336</v>
      </c>
      <c r="F18" s="0" t="n">
        <v>0.176153555450537</v>
      </c>
      <c r="G18" s="0" t="n">
        <v>0.160831165588728</v>
      </c>
      <c r="H18" s="0" t="n">
        <v>1632</v>
      </c>
      <c r="I18" s="0" t="n">
        <v>0</v>
      </c>
    </row>
    <row r="19" customFormat="false" ht="16" hidden="false" customHeight="false" outlineLevel="0" collapsed="false">
      <c r="A19" s="2" t="n">
        <v>1E-005</v>
      </c>
      <c r="B19" s="0" t="n">
        <v>0.251</v>
      </c>
      <c r="C19" s="0" t="n">
        <v>0.200639488409272</v>
      </c>
      <c r="D19" s="0" t="n">
        <v>0.165383739738498</v>
      </c>
      <c r="E19" s="0" t="n">
        <v>0.181805413534026</v>
      </c>
      <c r="F19" s="0" t="n">
        <v>0.176161388824479</v>
      </c>
      <c r="G19" s="0" t="n">
        <v>0.169120876162501</v>
      </c>
      <c r="H19" s="0" t="n">
        <v>1636</v>
      </c>
      <c r="I19" s="0" t="n">
        <v>0</v>
      </c>
    </row>
    <row r="20" customFormat="false" ht="16" hidden="false" customHeight="false" outlineLevel="0" collapsed="false">
      <c r="A20" s="2" t="n">
        <v>1E-005</v>
      </c>
      <c r="B20" s="0" t="n">
        <v>0.3</v>
      </c>
      <c r="C20" s="0" t="n">
        <v>0.23076923076923</v>
      </c>
      <c r="D20" s="0" t="n">
        <v>0.170326176910724</v>
      </c>
      <c r="E20" s="0" t="n">
        <v>0.186622615874537</v>
      </c>
      <c r="F20" s="0" t="n">
        <v>0.182645698433672</v>
      </c>
      <c r="G20" s="0" t="n">
        <v>0.173215415748622</v>
      </c>
      <c r="H20" s="0" t="n">
        <v>1632</v>
      </c>
      <c r="I20" s="0" t="n">
        <v>0</v>
      </c>
    </row>
    <row r="21" customFormat="false" ht="16" hidden="false" customHeight="false" outlineLevel="0" collapsed="false">
      <c r="A21" s="2" t="n">
        <v>1E-005</v>
      </c>
      <c r="B21" s="0" t="n">
        <v>0.286</v>
      </c>
      <c r="C21" s="0" t="n">
        <v>0.222395023328149</v>
      </c>
      <c r="D21" s="0" t="n">
        <v>0.188879424213135</v>
      </c>
      <c r="E21" s="0" t="n">
        <v>0.205887465767374</v>
      </c>
      <c r="F21" s="0" t="n">
        <v>0.197466800300418</v>
      </c>
      <c r="G21" s="0" t="n">
        <v>0.18811050499377</v>
      </c>
      <c r="H21" s="0" t="n">
        <v>1639</v>
      </c>
      <c r="I21" s="0" t="n">
        <v>0</v>
      </c>
    </row>
    <row r="22" customFormat="false" ht="16" hidden="false" customHeight="false" outlineLevel="0" collapsed="false">
      <c r="A22" s="2" t="n">
        <v>1E-005</v>
      </c>
      <c r="B22" s="0" t="n">
        <v>0.0719999999999999</v>
      </c>
      <c r="C22" s="0" t="n">
        <v>0.0671641791044776</v>
      </c>
      <c r="D22" s="0" t="n">
        <v>0.105475918307725</v>
      </c>
      <c r="E22" s="0" t="n">
        <v>0.118450241302179</v>
      </c>
      <c r="F22" s="0" t="n">
        <v>0.139796950036122</v>
      </c>
      <c r="G22" s="0" t="n">
        <v>0.117833665488101</v>
      </c>
      <c r="H22" s="0" t="n">
        <v>1473</v>
      </c>
      <c r="I22" s="0" t="n">
        <v>0</v>
      </c>
    </row>
    <row r="23" customFormat="false" ht="16" hidden="false" customHeight="false" outlineLevel="0" collapsed="false">
      <c r="A23" s="2" t="n">
        <v>1E-005</v>
      </c>
      <c r="B23" s="0" t="n">
        <v>0.142999999999999</v>
      </c>
      <c r="C23" s="0" t="n">
        <v>0.125109361329833</v>
      </c>
      <c r="D23" s="0" t="n">
        <v>0.106979189478791</v>
      </c>
      <c r="E23" s="0" t="n">
        <v>0.119378711881823</v>
      </c>
      <c r="F23" s="0" t="n">
        <v>0.147874872496673</v>
      </c>
      <c r="G23" s="0" t="n">
        <v>0.118762668393377</v>
      </c>
      <c r="H23" s="0" t="n">
        <v>1475</v>
      </c>
      <c r="I23" s="0" t="n">
        <v>0</v>
      </c>
    </row>
    <row r="24" customFormat="false" ht="16" hidden="false" customHeight="false" outlineLevel="0" collapsed="false">
      <c r="A24" s="2" t="n">
        <v>1E-005</v>
      </c>
      <c r="B24" s="0" t="n">
        <v>0.159</v>
      </c>
      <c r="C24" s="0" t="n">
        <v>0.137187230371009</v>
      </c>
      <c r="D24" s="0" t="n">
        <v>0.104984201507338</v>
      </c>
      <c r="E24" s="0" t="n">
        <v>0.11678103013982</v>
      </c>
      <c r="F24" s="0" t="n">
        <v>0.147253144712275</v>
      </c>
      <c r="G24" s="0" t="n">
        <v>0.116209842235853</v>
      </c>
      <c r="H24" s="0" t="n">
        <v>1470</v>
      </c>
      <c r="I24" s="0" t="n">
        <v>0</v>
      </c>
    </row>
    <row r="25" customFormat="false" ht="16" hidden="false" customHeight="false" outlineLevel="0" collapsed="false">
      <c r="A25" s="2" t="n">
        <v>1E-005</v>
      </c>
      <c r="B25" s="0" t="n">
        <v>0.119</v>
      </c>
      <c r="C25" s="0" t="n">
        <v>0.106344950848972</v>
      </c>
      <c r="D25" s="0" t="n">
        <v>0.105704628447879</v>
      </c>
      <c r="E25" s="0" t="n">
        <v>0.117812167011637</v>
      </c>
      <c r="F25" s="0" t="n">
        <v>0.148277206662651</v>
      </c>
      <c r="G25" s="0" t="n">
        <v>0.1171618520952</v>
      </c>
      <c r="H25" s="0" t="n">
        <v>1472</v>
      </c>
      <c r="I25" s="0" t="n">
        <v>0</v>
      </c>
    </row>
    <row r="26" customFormat="false" ht="16" hidden="false" customHeight="false" outlineLevel="0" collapsed="false">
      <c r="A26" s="2" t="n">
        <v>1E-005</v>
      </c>
      <c r="B26" s="0" t="n">
        <v>0.220999999999999</v>
      </c>
      <c r="C26" s="0" t="n">
        <v>0.180999180999181</v>
      </c>
      <c r="D26" s="0" t="n">
        <v>0.109555322360825</v>
      </c>
      <c r="E26" s="0" t="n">
        <v>0.12324207545415</v>
      </c>
      <c r="F26" s="0" t="n">
        <v>0.154235013671857</v>
      </c>
      <c r="G26" s="0" t="n">
        <v>0.123058772511188</v>
      </c>
      <c r="H26" s="0" t="n">
        <v>1473</v>
      </c>
      <c r="I26" s="0" t="n">
        <v>0</v>
      </c>
    </row>
    <row r="27" customFormat="false" ht="16" hidden="false" customHeight="false" outlineLevel="0" collapsed="false">
      <c r="A27" s="2" t="n">
        <v>1E-005</v>
      </c>
      <c r="B27" s="0" t="n">
        <v>0.252999999999999</v>
      </c>
      <c r="C27" s="0" t="n">
        <v>0.201915403032721</v>
      </c>
      <c r="D27" s="0" t="n">
        <v>0.107065274320684</v>
      </c>
      <c r="E27" s="0" t="n">
        <v>0.117978664849451</v>
      </c>
      <c r="F27" s="0" t="n">
        <v>0.157814477250926</v>
      </c>
      <c r="G27" s="0" t="n">
        <v>0.116964000963126</v>
      </c>
      <c r="H27" s="0" t="n">
        <v>1479</v>
      </c>
      <c r="I27" s="0" t="n">
        <v>0</v>
      </c>
    </row>
    <row r="28" customFormat="false" ht="16" hidden="false" customHeight="false" outlineLevel="0" collapsed="false">
      <c r="A28" s="2" t="n">
        <v>1E-005</v>
      </c>
      <c r="B28" s="0" t="n">
        <v>0.183</v>
      </c>
      <c r="C28" s="0" t="n">
        <v>0.15469146238377</v>
      </c>
      <c r="D28" s="0" t="n">
        <v>0.337434116277743</v>
      </c>
      <c r="E28" s="0" t="n">
        <v>0.36888300341793</v>
      </c>
      <c r="F28" s="0" t="n">
        <v>0.501719088603538</v>
      </c>
      <c r="G28" s="0" t="n">
        <v>0.365636020507687</v>
      </c>
      <c r="H28" s="0" t="n">
        <v>1473</v>
      </c>
      <c r="I28" s="0" t="n">
        <v>0</v>
      </c>
    </row>
    <row r="29" customFormat="false" ht="16" hidden="false" customHeight="false" outlineLevel="0" collapsed="false">
      <c r="A29" s="2" t="n">
        <v>1E-005</v>
      </c>
      <c r="B29" s="0" t="n">
        <v>0.221999999999999</v>
      </c>
      <c r="C29" s="0" t="n">
        <v>0.181669394435351</v>
      </c>
      <c r="D29" s="0" t="n">
        <v>0.109372154675852</v>
      </c>
      <c r="E29" s="0" t="n">
        <v>0.120340393062304</v>
      </c>
      <c r="F29" s="0" t="n">
        <v>0.165442029191584</v>
      </c>
      <c r="G29" s="0" t="n">
        <v>0.119293961818305</v>
      </c>
      <c r="H29" s="0" t="n">
        <v>1473</v>
      </c>
      <c r="I29" s="0" t="n">
        <v>0</v>
      </c>
    </row>
    <row r="30" customFormat="false" ht="16" hidden="false" customHeight="false" outlineLevel="0" collapsed="false">
      <c r="A30" s="2" t="n">
        <v>1E-005</v>
      </c>
      <c r="B30" s="0" t="n">
        <v>0.323</v>
      </c>
      <c r="C30" s="0" t="n">
        <v>0.244142101284958</v>
      </c>
      <c r="D30" s="0" t="n">
        <v>0.107162588307357</v>
      </c>
      <c r="E30" s="0" t="n">
        <v>0.118094653162872</v>
      </c>
      <c r="F30" s="0" t="n">
        <v>0.162960094330416</v>
      </c>
      <c r="G30" s="0" t="n">
        <v>0.117145285733544</v>
      </c>
      <c r="H30" s="0" t="n">
        <v>1473</v>
      </c>
      <c r="I30" s="0" t="n">
        <v>0</v>
      </c>
    </row>
    <row r="31" customFormat="false" ht="16" hidden="false" customHeight="false" outlineLevel="0" collapsed="false">
      <c r="A31" s="2" t="n">
        <v>1E-005</v>
      </c>
      <c r="B31" s="0" t="n">
        <v>0.227999999999999</v>
      </c>
      <c r="C31" s="0" t="n">
        <v>0.185667752442996</v>
      </c>
      <c r="D31" s="0" t="n">
        <v>0.10953594770293</v>
      </c>
      <c r="E31" s="0" t="n">
        <v>0.121310778337686</v>
      </c>
      <c r="F31" s="0" t="n">
        <v>0.162011821781023</v>
      </c>
      <c r="G31" s="0" t="n">
        <v>0.120479668545284</v>
      </c>
      <c r="H31" s="0" t="n">
        <v>1473</v>
      </c>
      <c r="I31" s="0" t="n">
        <v>0</v>
      </c>
    </row>
    <row r="32" customFormat="false" ht="16" hidden="false" customHeight="false" outlineLevel="0" collapsed="false">
      <c r="A32" s="2" t="n">
        <v>1E-005</v>
      </c>
      <c r="B32" s="0" t="n">
        <v>0.283999999999999</v>
      </c>
      <c r="C32" s="0" t="n">
        <v>0.221183800623052</v>
      </c>
      <c r="D32" s="0" t="n">
        <v>0.124658950595985</v>
      </c>
      <c r="E32" s="0" t="n">
        <v>0.136777072466928</v>
      </c>
      <c r="F32" s="0" t="n">
        <v>0.167907318764131</v>
      </c>
      <c r="G32" s="0" t="n">
        <v>0.135690660075178</v>
      </c>
      <c r="H32" s="0" t="n">
        <v>1633</v>
      </c>
      <c r="I32" s="0" t="n">
        <v>0</v>
      </c>
    </row>
    <row r="33" customFormat="false" ht="16" hidden="false" customHeight="false" outlineLevel="0" collapsed="false">
      <c r="A33" s="2" t="n">
        <v>1E-005</v>
      </c>
      <c r="B33" s="0" t="n">
        <v>0.245</v>
      </c>
      <c r="C33" s="0" t="n">
        <v>0.196787148594377</v>
      </c>
      <c r="D33" s="0" t="n">
        <v>0.123585977131452</v>
      </c>
      <c r="E33" s="0" t="n">
        <v>0.136452525480681</v>
      </c>
      <c r="F33" s="0" t="n">
        <v>0.169046977635558</v>
      </c>
      <c r="G33" s="0" t="n">
        <v>0.135948909207091</v>
      </c>
      <c r="H33" s="0" t="n">
        <v>1629</v>
      </c>
      <c r="I33" s="0" t="n">
        <v>0</v>
      </c>
    </row>
    <row r="34" customFormat="false" ht="16" hidden="false" customHeight="false" outlineLevel="0" collapsed="false">
      <c r="A34" s="2" t="n">
        <v>1E-005</v>
      </c>
      <c r="B34" s="0" t="n">
        <v>0.292999999999999</v>
      </c>
      <c r="C34" s="0" t="n">
        <v>0.22660479505027</v>
      </c>
      <c r="D34" s="0" t="n">
        <v>0.125925650442503</v>
      </c>
      <c r="E34" s="0" t="n">
        <v>0.138251021722275</v>
      </c>
      <c r="F34" s="0" t="n">
        <v>0.177988415042352</v>
      </c>
      <c r="G34" s="0" t="n">
        <v>0.137386184635133</v>
      </c>
      <c r="H34" s="0" t="n">
        <v>1633</v>
      </c>
      <c r="I34" s="0" t="n">
        <v>0</v>
      </c>
    </row>
    <row r="35" customFormat="false" ht="16" hidden="false" customHeight="false" outlineLevel="0" collapsed="false">
      <c r="A35" s="2" t="n">
        <v>1E-005</v>
      </c>
      <c r="B35" s="0" t="n">
        <v>0.249</v>
      </c>
      <c r="C35" s="0" t="n">
        <v>0.199359487590072</v>
      </c>
      <c r="D35" s="0" t="n">
        <v>0.126668108457787</v>
      </c>
      <c r="E35" s="0" t="n">
        <v>0.140945205942712</v>
      </c>
      <c r="F35" s="0" t="n">
        <v>0.17739252772362</v>
      </c>
      <c r="G35" s="0" t="n">
        <v>0.140447715262592</v>
      </c>
      <c r="H35" s="0" t="n">
        <v>1637</v>
      </c>
      <c r="I35" s="0" t="n">
        <v>0</v>
      </c>
    </row>
    <row r="36" customFormat="false" ht="16" hidden="false" customHeight="false" outlineLevel="0" collapsed="false">
      <c r="A36" s="2" t="n">
        <v>1E-005</v>
      </c>
      <c r="B36" s="0" t="n">
        <v>0.196</v>
      </c>
      <c r="C36" s="0" t="n">
        <v>0.163879598662207</v>
      </c>
      <c r="D36" s="0" t="n">
        <v>0.0928537656372963</v>
      </c>
      <c r="E36" s="0" t="n">
        <v>0.105758342423186</v>
      </c>
      <c r="F36" s="0" t="n">
        <v>0.122402166302836</v>
      </c>
      <c r="G36" s="0" t="n">
        <v>0.106615105640379</v>
      </c>
      <c r="H36" s="0" t="n">
        <v>1470</v>
      </c>
      <c r="I36" s="0" t="n">
        <v>0</v>
      </c>
    </row>
    <row r="37" customFormat="false" ht="16" hidden="false" customHeight="false" outlineLevel="0" collapsed="false">
      <c r="A37" s="2" t="n">
        <v>1E-005</v>
      </c>
      <c r="B37" s="0" t="n">
        <v>0.19</v>
      </c>
      <c r="C37" s="0" t="n">
        <v>0.159663865546218</v>
      </c>
      <c r="D37" s="0" t="n">
        <v>0.0939347954007174</v>
      </c>
      <c r="E37" s="0" t="n">
        <v>0.105457878142067</v>
      </c>
      <c r="F37" s="0" t="n">
        <v>0.122612378438668</v>
      </c>
      <c r="G37" s="0" t="n">
        <v>0.105821329417108</v>
      </c>
      <c r="H37" s="0" t="n">
        <v>1468</v>
      </c>
      <c r="I37" s="0" t="n">
        <v>0</v>
      </c>
    </row>
    <row r="38" customFormat="false" ht="16" hidden="false" customHeight="false" outlineLevel="0" collapsed="false">
      <c r="A38" s="2" t="n">
        <v>1E-005</v>
      </c>
      <c r="B38" s="0" t="n">
        <v>0.204</v>
      </c>
      <c r="C38" s="0" t="n">
        <v>0.169435215946843</v>
      </c>
      <c r="D38" s="0" t="n">
        <v>0.0843664866235995</v>
      </c>
      <c r="E38" s="0" t="n">
        <v>0.0980493973902574</v>
      </c>
      <c r="F38" s="0" t="n">
        <v>0.111581382590166</v>
      </c>
      <c r="G38" s="0" t="n">
        <v>0.100007793510554</v>
      </c>
      <c r="H38" s="0" t="n">
        <v>1478</v>
      </c>
      <c r="I38" s="0" t="n">
        <v>0</v>
      </c>
    </row>
    <row r="39" customFormat="false" ht="16" hidden="false" customHeight="false" outlineLevel="0" collapsed="false">
      <c r="A39" s="2" t="n">
        <v>1E-005</v>
      </c>
      <c r="B39" s="0" t="n">
        <v>0.237999999999999</v>
      </c>
      <c r="C39" s="0" t="n">
        <v>0.192245557350565</v>
      </c>
      <c r="D39" s="0" t="n">
        <v>0.0853600515855257</v>
      </c>
      <c r="E39" s="0" t="n">
        <v>0.0978863742179642</v>
      </c>
      <c r="F39" s="0" t="n">
        <v>0.113395093343766</v>
      </c>
      <c r="G39" s="0" t="n">
        <v>0.0989140073237406</v>
      </c>
      <c r="H39" s="0" t="n">
        <v>1473</v>
      </c>
      <c r="I39" s="0" t="n">
        <v>0</v>
      </c>
    </row>
    <row r="40" customFormat="false" ht="16" hidden="false" customHeight="false" outlineLevel="0" collapsed="false">
      <c r="A40" s="2" t="n">
        <v>1E-005</v>
      </c>
      <c r="B40" s="0" t="n">
        <v>0.098</v>
      </c>
      <c r="C40" s="0" t="n">
        <v>0.0892531876138433</v>
      </c>
      <c r="D40" s="0" t="n">
        <v>0.0874119839497814</v>
      </c>
      <c r="E40" s="0" t="n">
        <v>0.100846156869648</v>
      </c>
      <c r="F40" s="0" t="n">
        <v>0.11564867681353</v>
      </c>
      <c r="G40" s="0" t="n">
        <v>0.102423715000448</v>
      </c>
      <c r="H40" s="0" t="n">
        <v>1473</v>
      </c>
      <c r="I40" s="0" t="n">
        <v>0</v>
      </c>
    </row>
    <row r="41" customFormat="false" ht="16" hidden="false" customHeight="false" outlineLevel="0" collapsed="false">
      <c r="A41" s="2" t="n">
        <v>1E-005</v>
      </c>
      <c r="B41" s="0" t="n">
        <v>0.134</v>
      </c>
      <c r="C41" s="0" t="n">
        <v>0.118165784832451</v>
      </c>
      <c r="D41" s="0" t="n">
        <v>0.100034361636452</v>
      </c>
      <c r="E41" s="0" t="n">
        <v>0.114579869759441</v>
      </c>
      <c r="F41" s="0" t="n">
        <v>0.126193540991492</v>
      </c>
      <c r="G41" s="0" t="n">
        <v>0.116924190023659</v>
      </c>
      <c r="H41" s="0" t="n">
        <v>1632</v>
      </c>
      <c r="I41" s="0" t="n">
        <v>0</v>
      </c>
    </row>
    <row r="42" customFormat="false" ht="16" hidden="false" customHeight="false" outlineLevel="0" collapsed="false">
      <c r="A42" s="2" t="n">
        <v>1E-005</v>
      </c>
      <c r="B42" s="0" t="n">
        <v>0.168999999999999</v>
      </c>
      <c r="C42" s="0" t="n">
        <v>0.144568006843455</v>
      </c>
      <c r="D42" s="0" t="n">
        <v>0.101176023891778</v>
      </c>
      <c r="E42" s="0" t="n">
        <v>0.115924629877789</v>
      </c>
      <c r="F42" s="0" t="n">
        <v>0.126950704466658</v>
      </c>
      <c r="G42" s="0" t="n">
        <v>0.118382644076699</v>
      </c>
      <c r="H42" s="0" t="n">
        <v>1636</v>
      </c>
      <c r="I42" s="0" t="n">
        <v>0</v>
      </c>
    </row>
    <row r="43" customFormat="false" ht="16" hidden="false" customHeight="false" outlineLevel="0" collapsed="false">
      <c r="A43" s="2" t="n">
        <v>1E-005</v>
      </c>
      <c r="B43" s="0" t="n">
        <v>0.176</v>
      </c>
      <c r="C43" s="0" t="n">
        <v>0.149659863945578</v>
      </c>
      <c r="D43" s="0" t="n">
        <v>0.0859615504957196</v>
      </c>
      <c r="E43" s="0" t="n">
        <v>0.102103499796196</v>
      </c>
      <c r="F43" s="0" t="n">
        <v>0.108924722223009</v>
      </c>
      <c r="G43" s="0" t="n">
        <v>0.106787574663721</v>
      </c>
      <c r="H43" s="0" t="n">
        <v>1636</v>
      </c>
      <c r="I43" s="0" t="n">
        <v>0</v>
      </c>
    </row>
    <row r="44" customFormat="false" ht="16" hidden="false" customHeight="false" outlineLevel="0" collapsed="false">
      <c r="A44" s="2" t="n">
        <v>1E-005</v>
      </c>
      <c r="B44" s="0" t="n">
        <v>0.151</v>
      </c>
      <c r="C44" s="0" t="n">
        <v>0.131190269331016</v>
      </c>
      <c r="D44" s="0" t="n">
        <v>0.086914337245838</v>
      </c>
      <c r="E44" s="0" t="n">
        <v>0.103515760047154</v>
      </c>
      <c r="F44" s="0" t="n">
        <v>0.108920174573964</v>
      </c>
      <c r="G44" s="0" t="n">
        <v>0.108440060871308</v>
      </c>
      <c r="H44" s="0" t="n">
        <v>1632</v>
      </c>
      <c r="I44" s="0" t="n">
        <v>0</v>
      </c>
    </row>
    <row r="45" customFormat="false" ht="16" hidden="false" customHeight="false" outlineLevel="0" collapsed="false">
      <c r="A45" s="2" t="n">
        <v>1E-005</v>
      </c>
      <c r="B45" s="0" t="n">
        <v>0.144999999999999</v>
      </c>
      <c r="C45" s="0" t="n">
        <v>0.126637554585152</v>
      </c>
      <c r="D45" s="0" t="n">
        <v>0.103973549911064</v>
      </c>
      <c r="E45" s="0" t="n">
        <v>0.118845540985534</v>
      </c>
      <c r="F45" s="0" t="n">
        <v>0.135681124372895</v>
      </c>
      <c r="G45" s="0" t="n">
        <v>0.116780681374683</v>
      </c>
      <c r="H45" s="0" t="n">
        <v>1480</v>
      </c>
      <c r="I45" s="0" t="n">
        <v>0</v>
      </c>
    </row>
    <row r="46" customFormat="false" ht="16" hidden="false" customHeight="false" outlineLevel="0" collapsed="false">
      <c r="A46" s="2" t="n">
        <v>1E-005</v>
      </c>
      <c r="B46" s="0" t="n">
        <v>0.305</v>
      </c>
      <c r="C46" s="0" t="n">
        <v>0.233716475095785</v>
      </c>
      <c r="D46" s="0" t="n">
        <v>0.105597921648565</v>
      </c>
      <c r="E46" s="0" t="n">
        <v>0.121644967069523</v>
      </c>
      <c r="F46" s="0" t="n">
        <v>0.138365149864516</v>
      </c>
      <c r="G46" s="0" t="n">
        <v>0.118843352819321</v>
      </c>
      <c r="H46" s="0" t="n">
        <v>1480</v>
      </c>
      <c r="I46" s="0" t="n">
        <v>0</v>
      </c>
    </row>
    <row r="47" customFormat="false" ht="16" hidden="false" customHeight="false" outlineLevel="0" collapsed="false">
      <c r="A47" s="2" t="n">
        <v>1E-005</v>
      </c>
      <c r="B47" s="0" t="n">
        <v>0.183999999999999</v>
      </c>
      <c r="C47" s="0" t="n">
        <v>0.155405405405405</v>
      </c>
      <c r="D47" s="0" t="n">
        <v>0.107119439068713</v>
      </c>
      <c r="E47" s="0" t="n">
        <v>0.120633489814731</v>
      </c>
      <c r="F47" s="0" t="n">
        <v>0.138099488848591</v>
      </c>
      <c r="G47" s="0" t="n">
        <v>0.118348020950952</v>
      </c>
      <c r="H47" s="0" t="n">
        <v>1469</v>
      </c>
      <c r="I47" s="0" t="n">
        <v>0</v>
      </c>
    </row>
    <row r="48" customFormat="false" ht="16" hidden="false" customHeight="false" outlineLevel="0" collapsed="false">
      <c r="A48" s="2" t="n">
        <v>1E-005</v>
      </c>
      <c r="B48" s="0" t="n">
        <v>0.242</v>
      </c>
      <c r="C48" s="0" t="n">
        <v>0.194847020933977</v>
      </c>
      <c r="D48" s="0" t="n">
        <v>0.107474895003114</v>
      </c>
      <c r="E48" s="0" t="n">
        <v>0.122402152889293</v>
      </c>
      <c r="F48" s="0" t="n">
        <v>0.141449376121921</v>
      </c>
      <c r="G48" s="0" t="n">
        <v>0.118968143645147</v>
      </c>
      <c r="H48" s="0" t="n">
        <v>1473</v>
      </c>
      <c r="I48" s="0" t="n">
        <v>0</v>
      </c>
    </row>
    <row r="49" customFormat="false" ht="16" hidden="false" customHeight="false" outlineLevel="0" collapsed="false">
      <c r="A49" s="2" t="n">
        <v>1E-005</v>
      </c>
      <c r="B49" s="0" t="n">
        <v>0.182</v>
      </c>
      <c r="C49" s="0" t="n">
        <v>0.153976311336717</v>
      </c>
      <c r="D49" s="0" t="n">
        <v>0.107262138587199</v>
      </c>
      <c r="E49" s="0" t="n">
        <v>0.123502715391114</v>
      </c>
      <c r="F49" s="0" t="n">
        <v>0.138981490490241</v>
      </c>
      <c r="G49" s="0" t="n">
        <v>0.120025982331332</v>
      </c>
      <c r="H49" s="0" t="n">
        <v>1471</v>
      </c>
      <c r="I49" s="0" t="n">
        <v>0</v>
      </c>
    </row>
    <row r="50" customFormat="false" ht="16" hidden="false" customHeight="false" outlineLevel="0" collapsed="false">
      <c r="A50" s="2" t="n">
        <v>1E-005</v>
      </c>
      <c r="B50" s="0" t="n">
        <v>0.268</v>
      </c>
      <c r="C50" s="0" t="n">
        <v>0.211356466876971</v>
      </c>
      <c r="D50" s="0" t="n">
        <v>0.0518198789761611</v>
      </c>
      <c r="E50" s="0" t="n">
        <v>0.0568219104961104</v>
      </c>
      <c r="F50" s="0" t="n">
        <v>0.0641785430954132</v>
      </c>
      <c r="G50" s="0" t="n">
        <v>0.0557922067363821</v>
      </c>
      <c r="H50" s="0" t="n">
        <v>1836</v>
      </c>
      <c r="I50" s="0" t="n">
        <v>0</v>
      </c>
    </row>
    <row r="51" customFormat="false" ht="16" hidden="false" customHeight="false" outlineLevel="0" collapsed="false">
      <c r="A51" s="2" t="n">
        <v>1E-005</v>
      </c>
      <c r="B51" s="0" t="n">
        <v>0.212999999999999</v>
      </c>
      <c r="C51" s="0" t="n">
        <v>0.175597691673536</v>
      </c>
      <c r="D51" s="0" t="n">
        <v>0.125608091960183</v>
      </c>
      <c r="E51" s="0" t="n">
        <v>0.139290558918541</v>
      </c>
      <c r="F51" s="0" t="n">
        <v>0.158251559037376</v>
      </c>
      <c r="G51" s="0" t="n">
        <v>0.136722161742779</v>
      </c>
      <c r="H51" s="0" t="n">
        <v>1633</v>
      </c>
      <c r="I51" s="0" t="n">
        <v>0</v>
      </c>
    </row>
    <row r="52" customFormat="false" ht="16" hidden="false" customHeight="false" outlineLevel="0" collapsed="false">
      <c r="A52" s="2" t="n">
        <v>1E-005</v>
      </c>
      <c r="B52" s="0" t="n">
        <v>0.184999999999999</v>
      </c>
      <c r="C52" s="0" t="n">
        <v>0.156118143459915</v>
      </c>
      <c r="D52" s="0" t="n">
        <v>0.12782454368029</v>
      </c>
      <c r="E52" s="0" t="n">
        <v>0.146879669468553</v>
      </c>
      <c r="F52" s="0" t="n">
        <v>0.162322216968145</v>
      </c>
      <c r="G52" s="0" t="n">
        <v>0.143015594863081</v>
      </c>
      <c r="H52" s="0" t="n">
        <v>1635</v>
      </c>
      <c r="I52" s="0" t="n">
        <v>0</v>
      </c>
    </row>
    <row r="53" customFormat="false" ht="16" hidden="false" customHeight="false" outlineLevel="0" collapsed="false">
      <c r="A53" s="2" t="n">
        <v>1E-005</v>
      </c>
      <c r="B53" s="0" t="n">
        <v>0.162999999999999</v>
      </c>
      <c r="C53" s="0" t="n">
        <v>0.140154772141014</v>
      </c>
      <c r="D53" s="0" t="n">
        <v>0.130052764944192</v>
      </c>
      <c r="E53" s="0" t="n">
        <v>0.148381501543497</v>
      </c>
      <c r="F53" s="0" t="n">
        <v>0.164882833701743</v>
      </c>
      <c r="G53" s="0" t="n">
        <v>0.144714578739911</v>
      </c>
      <c r="H53" s="0" t="n">
        <v>1636</v>
      </c>
      <c r="I53" s="0" t="n">
        <v>0</v>
      </c>
    </row>
    <row r="54" customFormat="false" ht="16" hidden="false" customHeight="false" outlineLevel="0" collapsed="false">
      <c r="A54" s="2" t="n">
        <v>1E-005</v>
      </c>
      <c r="B54" s="0" t="n">
        <v>0.184999999999999</v>
      </c>
      <c r="C54" s="0" t="n">
        <v>0.156118143459915</v>
      </c>
      <c r="D54" s="0" t="n">
        <v>0.118972712476627</v>
      </c>
      <c r="E54" s="0" t="n">
        <v>0.136650236003279</v>
      </c>
      <c r="F54" s="0" t="n">
        <v>0.146121119012623</v>
      </c>
      <c r="G54" s="0" t="n">
        <v>0.137392694238464</v>
      </c>
      <c r="H54" s="0" t="n">
        <v>1478</v>
      </c>
      <c r="I54" s="0" t="n">
        <v>0</v>
      </c>
    </row>
    <row r="55" customFormat="false" ht="16" hidden="false" customHeight="false" outlineLevel="0" collapsed="false">
      <c r="A55" s="2" t="n">
        <v>1E-005</v>
      </c>
      <c r="B55" s="0" t="n">
        <v>0.202</v>
      </c>
      <c r="C55" s="0" t="n">
        <v>0.168053244592346</v>
      </c>
      <c r="D55" s="0" t="n">
        <v>0.118335271534397</v>
      </c>
      <c r="E55" s="0" t="n">
        <v>0.133853096452124</v>
      </c>
      <c r="F55" s="0" t="n">
        <v>0.14945372734981</v>
      </c>
      <c r="G55" s="0" t="n">
        <v>0.134289039143408</v>
      </c>
      <c r="H55" s="0" t="n">
        <v>1478</v>
      </c>
      <c r="I55" s="0" t="n">
        <v>0</v>
      </c>
    </row>
    <row r="56" customFormat="false" ht="16" hidden="false" customHeight="false" outlineLevel="0" collapsed="false">
      <c r="A56" s="2" t="n">
        <v>1E-005</v>
      </c>
      <c r="B56" s="0" t="n">
        <v>0.146</v>
      </c>
      <c r="C56" s="0" t="n">
        <v>0.12739965095986</v>
      </c>
      <c r="D56" s="0" t="n">
        <v>0.141216930536245</v>
      </c>
      <c r="E56" s="0" t="n">
        <v>0.166129150260444</v>
      </c>
      <c r="F56" s="0" t="n">
        <v>0.170458336632126</v>
      </c>
      <c r="G56" s="0" t="n">
        <v>0.169301192921366</v>
      </c>
      <c r="H56" s="0" t="n">
        <v>1473</v>
      </c>
      <c r="I56" s="0" t="n">
        <v>0</v>
      </c>
    </row>
    <row r="57" customFormat="false" ht="16" hidden="false" customHeight="false" outlineLevel="0" collapsed="false">
      <c r="A57" s="2" t="n">
        <v>1E-005</v>
      </c>
      <c r="B57" s="0" t="n">
        <v>0.311</v>
      </c>
      <c r="C57" s="0" t="n">
        <v>0.237223493516399</v>
      </c>
      <c r="D57" s="0" t="n">
        <v>0.216427512159645</v>
      </c>
      <c r="E57" s="0" t="n">
        <v>0.272073805650104</v>
      </c>
      <c r="F57" s="0" t="n">
        <v>0.241702623810472</v>
      </c>
      <c r="G57" s="0" t="n">
        <v>0.288786079322685</v>
      </c>
      <c r="H57" s="0" t="n">
        <v>1480</v>
      </c>
      <c r="I57" s="0" t="n">
        <v>0</v>
      </c>
    </row>
    <row r="58" customFormat="false" ht="16" hidden="false" customHeight="false" outlineLevel="0" collapsed="false">
      <c r="A58" s="2" t="n">
        <v>1E-005</v>
      </c>
      <c r="B58" s="0" t="n">
        <v>0.254</v>
      </c>
      <c r="C58" s="0" t="n">
        <v>0.202551834130781</v>
      </c>
      <c r="D58" s="0" t="n">
        <v>0.217129425864201</v>
      </c>
      <c r="E58" s="0" t="n">
        <v>0.271663131649075</v>
      </c>
      <c r="F58" s="0" t="n">
        <v>0.244283204816731</v>
      </c>
      <c r="G58" s="0" t="n">
        <v>0.28841595059004</v>
      </c>
      <c r="H58" s="0" t="n">
        <v>1484</v>
      </c>
      <c r="I58" s="0" t="n">
        <v>0</v>
      </c>
    </row>
    <row r="59" customFormat="false" ht="16" hidden="false" customHeight="false" outlineLevel="0" collapsed="false">
      <c r="A59" s="2" t="n">
        <v>1E-005</v>
      </c>
      <c r="B59" s="0" t="n">
        <v>0.215999999999999</v>
      </c>
      <c r="C59" s="0" t="n">
        <v>0.177631578947368</v>
      </c>
      <c r="D59" s="0" t="n">
        <v>0.248362349394156</v>
      </c>
      <c r="E59" s="0" t="n">
        <v>0.278273113324682</v>
      </c>
      <c r="F59" s="0" t="n">
        <v>0.306154210842454</v>
      </c>
      <c r="G59" s="0" t="n">
        <v>0.279216748537315</v>
      </c>
      <c r="H59" s="0" t="n">
        <v>1636</v>
      </c>
      <c r="I59" s="0" t="n">
        <v>0</v>
      </c>
    </row>
    <row r="60" customFormat="false" ht="16" hidden="false" customHeight="false" outlineLevel="0" collapsed="false">
      <c r="A60" s="2" t="n">
        <v>1E-005</v>
      </c>
      <c r="B60" s="0" t="n">
        <v>0.196</v>
      </c>
      <c r="C60" s="0" t="n">
        <v>0.163879598662207</v>
      </c>
      <c r="D60" s="0" t="n">
        <v>0.138277684714261</v>
      </c>
      <c r="E60" s="0" t="n">
        <v>0.157634918461637</v>
      </c>
      <c r="F60" s="0" t="n">
        <v>0.168043791511392</v>
      </c>
      <c r="G60" s="0" t="n">
        <v>0.159179707610551</v>
      </c>
      <c r="H60" s="0" t="n">
        <v>1636</v>
      </c>
      <c r="I60" s="0" t="n">
        <v>0</v>
      </c>
    </row>
    <row r="61" customFormat="false" ht="16" hidden="false" customHeight="false" outlineLevel="0" collapsed="false">
      <c r="A61" s="2" t="n">
        <v>1E-005</v>
      </c>
      <c r="B61" s="0" t="n">
        <v>0.473999999999999</v>
      </c>
      <c r="C61" s="0" t="n">
        <v>0.32157394843962</v>
      </c>
      <c r="D61" s="0" t="n">
        <v>0.237893506909232</v>
      </c>
      <c r="E61" s="0" t="n">
        <v>0.290563858216359</v>
      </c>
      <c r="F61" s="0" t="n">
        <v>0.262002766156906</v>
      </c>
      <c r="G61" s="0" t="n">
        <v>0.307073021590002</v>
      </c>
      <c r="H61" s="0" t="n">
        <v>1630</v>
      </c>
      <c r="I61" s="0" t="n">
        <v>0</v>
      </c>
    </row>
    <row r="62" customFormat="false" ht="16" hidden="false" customHeight="false" outlineLevel="0" collapsed="false">
      <c r="A62" s="2" t="n">
        <v>1E-005</v>
      </c>
      <c r="B62" s="0" t="n">
        <v>0.226</v>
      </c>
      <c r="C62" s="0" t="n">
        <v>0.184339314845024</v>
      </c>
      <c r="D62" s="0" t="n">
        <v>0.24084299826862</v>
      </c>
      <c r="E62" s="0" t="n">
        <v>0.299686606112225</v>
      </c>
      <c r="F62" s="0" t="n">
        <v>0.258193825516175</v>
      </c>
      <c r="G62" s="0" t="n">
        <v>0.319428222594516</v>
      </c>
      <c r="H62" s="0" t="n">
        <v>1632</v>
      </c>
      <c r="I62" s="0" t="n">
        <v>0</v>
      </c>
    </row>
    <row r="63" customFormat="false" ht="16" hidden="false" customHeight="false" outlineLevel="0" collapsed="false">
      <c r="A63" s="2" t="n">
        <v>1E-005</v>
      </c>
      <c r="B63" s="0" t="n">
        <v>0.291999999999999</v>
      </c>
      <c r="C63" s="0" t="n">
        <v>0.226006191950464</v>
      </c>
      <c r="D63" s="0" t="n">
        <v>0.250842899658875</v>
      </c>
      <c r="E63" s="0" t="n">
        <v>0.311736139840548</v>
      </c>
      <c r="F63" s="0" t="n">
        <v>0.270673076982444</v>
      </c>
      <c r="G63" s="0" t="n">
        <v>0.329750813082549</v>
      </c>
      <c r="H63" s="0" t="n">
        <v>1636</v>
      </c>
      <c r="I63" s="0" t="n">
        <v>0</v>
      </c>
    </row>
    <row r="64" customFormat="false" ht="16" hidden="false" customHeight="false" outlineLevel="0" collapsed="false">
      <c r="A64" s="0" t="n">
        <v>0.0001</v>
      </c>
      <c r="B64" s="0" t="n">
        <v>0.0948742746615087</v>
      </c>
      <c r="C64" s="0" t="n">
        <v>0.0866531225156788</v>
      </c>
      <c r="D64" s="0" t="n">
        <v>0.0452370170267282</v>
      </c>
      <c r="E64" s="0" t="n">
        <v>0.0497883798963009</v>
      </c>
      <c r="F64" s="0" t="n">
        <v>0.053967072713228</v>
      </c>
      <c r="G64" s="0" t="n">
        <v>0.0494584146766317</v>
      </c>
      <c r="H64" s="0" t="n">
        <v>1734</v>
      </c>
      <c r="I64" s="21" t="n">
        <v>0</v>
      </c>
      <c r="J64" s="68" t="n">
        <v>1.9</v>
      </c>
      <c r="K64" s="68" t="n">
        <v>14.02</v>
      </c>
      <c r="L64" s="68" t="n">
        <v>1.09</v>
      </c>
      <c r="M64" s="68" t="n">
        <v>0.02</v>
      </c>
      <c r="N64" s="68" t="n">
        <v>10.34</v>
      </c>
      <c r="O64" s="68" t="n">
        <v>0.25</v>
      </c>
      <c r="P64" s="68" t="n">
        <v>6.93</v>
      </c>
      <c r="Q64" s="68" t="n">
        <v>10.5</v>
      </c>
      <c r="R64" s="68" t="n">
        <v>2.29</v>
      </c>
      <c r="S64" s="68" t="n">
        <v>0.72</v>
      </c>
      <c r="T64" s="68" t="n">
        <v>0.2</v>
      </c>
      <c r="U64" s="68" t="n">
        <v>0.06</v>
      </c>
    </row>
    <row r="65" customFormat="false" ht="16" hidden="false" customHeight="false" outlineLevel="0" collapsed="false">
      <c r="A65" s="0" t="n">
        <v>0.0001</v>
      </c>
      <c r="B65" s="0" t="n">
        <v>0.148970840480274</v>
      </c>
      <c r="C65" s="0" t="n">
        <v>0.129655893110397</v>
      </c>
      <c r="D65" s="0" t="n">
        <v>0.0644541792993693</v>
      </c>
      <c r="E65" s="0" t="n">
        <v>0.0694585264775529</v>
      </c>
      <c r="F65" s="0" t="n">
        <v>0.0853797222136984</v>
      </c>
      <c r="G65" s="0" t="n">
        <v>0.0705106352239771</v>
      </c>
      <c r="H65" s="0" t="n">
        <v>1734</v>
      </c>
      <c r="I65" s="21" t="n">
        <v>1</v>
      </c>
      <c r="J65" s="68" t="n">
        <v>6.06</v>
      </c>
      <c r="K65" s="68" t="n">
        <v>10.58</v>
      </c>
      <c r="L65" s="68" t="n">
        <v>1.93</v>
      </c>
      <c r="M65" s="68" t="n">
        <v>0.02</v>
      </c>
      <c r="N65" s="68" t="n">
        <v>11.66</v>
      </c>
      <c r="O65" s="68" t="n">
        <v>0.31</v>
      </c>
      <c r="P65" s="68" t="n">
        <v>7.33</v>
      </c>
      <c r="Q65" s="68" t="n">
        <v>15.51</v>
      </c>
      <c r="R65" s="68" t="n">
        <v>0.62</v>
      </c>
      <c r="S65" s="68" t="n">
        <v>1.53</v>
      </c>
      <c r="T65" s="68" t="n">
        <v>0.09</v>
      </c>
      <c r="U65" s="68" t="n">
        <v>0.12</v>
      </c>
    </row>
    <row r="66" customFormat="false" ht="16" hidden="false" customHeight="false" outlineLevel="0" collapsed="false">
      <c r="A66" s="0" t="n">
        <v>0.0001</v>
      </c>
      <c r="B66" s="0" t="n">
        <v>0.0614334470989761</v>
      </c>
      <c r="C66" s="0" t="n">
        <v>0.0578778135048231</v>
      </c>
      <c r="D66" s="0" t="n">
        <v>0.0253026526030881</v>
      </c>
      <c r="E66" s="0" t="n">
        <v>0.0278921901303833</v>
      </c>
      <c r="F66" s="0" t="n">
        <v>0.0303664756231612</v>
      </c>
      <c r="G66" s="0" t="n">
        <v>0.0275622660403391</v>
      </c>
      <c r="H66" s="0" t="n">
        <v>1732</v>
      </c>
      <c r="I66" s="21" t="n">
        <v>1</v>
      </c>
      <c r="J66" s="68" t="n">
        <v>1.94</v>
      </c>
      <c r="K66" s="68" t="n">
        <v>14.23</v>
      </c>
      <c r="L66" s="34" t="n">
        <v>0.6</v>
      </c>
      <c r="M66" s="68" t="n">
        <v>0.02</v>
      </c>
      <c r="N66" s="68" t="n">
        <v>8.79</v>
      </c>
      <c r="O66" s="68" t="n">
        <v>0.25</v>
      </c>
      <c r="P66" s="68" t="n">
        <v>7.03</v>
      </c>
      <c r="Q66" s="68" t="n">
        <v>10.7</v>
      </c>
      <c r="R66" s="69" t="n">
        <v>2.28</v>
      </c>
      <c r="S66" s="68" t="n">
        <v>1.08</v>
      </c>
      <c r="T66" s="68" t="n">
        <v>0.13</v>
      </c>
      <c r="U66" s="68" t="n">
        <v>0.06</v>
      </c>
    </row>
    <row r="67" customFormat="false" ht="16" hidden="false" customHeight="false" outlineLevel="0" collapsed="false">
      <c r="A67" s="0" t="n">
        <v>0.0001</v>
      </c>
      <c r="B67" s="0" t="n">
        <v>0.0702</v>
      </c>
      <c r="C67" s="0" t="n">
        <v>0.0655952158475051</v>
      </c>
      <c r="D67" s="0" t="n">
        <v>0.0250295133153349</v>
      </c>
      <c r="E67" s="0" t="n">
        <v>0.0274902010002745</v>
      </c>
      <c r="F67" s="0" t="n">
        <v>0.029979213332984</v>
      </c>
      <c r="G67" s="0" t="n">
        <v>0.0272564561860496</v>
      </c>
      <c r="H67" s="0" t="n">
        <v>1732</v>
      </c>
      <c r="I67" s="21" t="n">
        <v>1</v>
      </c>
      <c r="J67" s="69" t="n">
        <v>1.95</v>
      </c>
      <c r="K67" s="69" t="n">
        <v>14.16</v>
      </c>
      <c r="L67" s="68" t="n">
        <v>0.78</v>
      </c>
      <c r="M67" s="68" t="n">
        <v>0.02</v>
      </c>
      <c r="N67" s="68" t="n">
        <v>10</v>
      </c>
      <c r="O67" s="68" t="n">
        <v>0.24</v>
      </c>
      <c r="P67" s="68" t="n">
        <v>7.06</v>
      </c>
      <c r="Q67" s="68" t="n">
        <v>10.53</v>
      </c>
      <c r="R67" s="68" t="n">
        <v>2.26</v>
      </c>
      <c r="S67" s="68" t="n">
        <v>0.84</v>
      </c>
      <c r="T67" s="68" t="n">
        <v>0.15</v>
      </c>
      <c r="U67" s="68" t="n">
        <v>0.05</v>
      </c>
    </row>
    <row r="68" customFormat="false" ht="16" hidden="false" customHeight="false" outlineLevel="0" collapsed="false">
      <c r="A68" s="0" t="n">
        <v>0.0001</v>
      </c>
      <c r="B68" s="0" t="n">
        <v>0.0736842105263158</v>
      </c>
      <c r="C68" s="0" t="n">
        <v>0.0686274509803921</v>
      </c>
      <c r="D68" s="0" t="n">
        <v>0.0342619269604871</v>
      </c>
      <c r="E68" s="0" t="n">
        <v>0.037074010139217</v>
      </c>
      <c r="F68" s="0" t="n">
        <v>0.046693418434823</v>
      </c>
      <c r="G68" s="0" t="n">
        <v>0.0381713181588202</v>
      </c>
      <c r="H68" s="0" t="n">
        <v>1732</v>
      </c>
      <c r="I68" s="21" t="n">
        <v>1</v>
      </c>
      <c r="J68" s="68" t="n">
        <v>6.19</v>
      </c>
      <c r="K68" s="68" t="n">
        <v>10.65</v>
      </c>
      <c r="L68" s="68" t="n">
        <v>0.98</v>
      </c>
      <c r="M68" s="68" t="n">
        <v>0.02</v>
      </c>
      <c r="N68" s="68" t="n">
        <v>11.97</v>
      </c>
      <c r="O68" s="68" t="n">
        <v>0.32</v>
      </c>
      <c r="P68" s="68" t="n">
        <v>7.4</v>
      </c>
      <c r="Q68" s="68" t="n">
        <v>15.9</v>
      </c>
      <c r="R68" s="68" t="n">
        <v>0.7</v>
      </c>
      <c r="S68" s="68" t="n">
        <v>0.52</v>
      </c>
      <c r="T68" s="68" t="n">
        <v>0.1</v>
      </c>
      <c r="U68" s="68" t="n">
        <v>0.12</v>
      </c>
    </row>
    <row r="69" customFormat="false" ht="16" hidden="false" customHeight="false" outlineLevel="0" collapsed="false">
      <c r="A69" s="0" t="n">
        <v>0.0001</v>
      </c>
      <c r="B69" s="0" t="n">
        <v>0.0592508513053348</v>
      </c>
      <c r="C69" s="0" t="n">
        <v>0.0559365623660522</v>
      </c>
      <c r="D69" s="0" t="n">
        <v>0.0147004602693476</v>
      </c>
      <c r="E69" s="0" t="n">
        <v>0.0161887799639619</v>
      </c>
      <c r="F69" s="0" t="n">
        <v>0.0172653768656649</v>
      </c>
      <c r="G69" s="0" t="n">
        <v>0.015908676802364</v>
      </c>
      <c r="H69" s="0" t="n">
        <v>1732</v>
      </c>
      <c r="I69" s="21" t="n">
        <v>1</v>
      </c>
      <c r="J69" s="68" t="n">
        <v>1.95</v>
      </c>
      <c r="K69" s="68" t="n">
        <v>14.23</v>
      </c>
      <c r="L69" s="68" t="n">
        <v>0.58</v>
      </c>
      <c r="M69" s="68" t="n">
        <v>0.02</v>
      </c>
      <c r="N69" s="34" t="n">
        <v>8.81</v>
      </c>
      <c r="O69" s="68" t="n">
        <v>0.25</v>
      </c>
      <c r="P69" s="69" t="n">
        <v>7.04</v>
      </c>
      <c r="Q69" s="68" t="n">
        <v>10.77</v>
      </c>
      <c r="R69" s="68" t="n">
        <v>2.06</v>
      </c>
      <c r="S69" s="68" t="n">
        <v>1.64</v>
      </c>
      <c r="T69" s="68" t="n">
        <v>0.14</v>
      </c>
      <c r="U69" s="68" t="n">
        <v>0.06</v>
      </c>
    </row>
    <row r="70" customFormat="false" ht="16" hidden="false" customHeight="false" outlineLevel="0" collapsed="false">
      <c r="A70" s="0" t="n">
        <v>0.0001</v>
      </c>
      <c r="B70" s="0" t="n">
        <v>0.0663157894736842</v>
      </c>
      <c r="C70" s="0" t="n">
        <v>0.0621915103652517</v>
      </c>
      <c r="D70" s="0" t="n">
        <v>0.0187444610931695</v>
      </c>
      <c r="E70" s="0" t="n">
        <v>0.0220099787783984</v>
      </c>
      <c r="F70" s="0" t="n">
        <v>0.0216129206777309</v>
      </c>
      <c r="G70" s="0" t="n">
        <v>0.023154264746345</v>
      </c>
      <c r="H70" s="0" t="n">
        <v>1732</v>
      </c>
      <c r="I70" s="21" t="n">
        <v>1</v>
      </c>
      <c r="J70" s="68" t="n">
        <v>3.2</v>
      </c>
      <c r="K70" s="68" t="n">
        <v>14.77</v>
      </c>
      <c r="L70" s="68" t="n">
        <v>0.7</v>
      </c>
      <c r="M70" s="68" t="n">
        <v>0.02</v>
      </c>
      <c r="N70" s="68" t="n">
        <v>9.5</v>
      </c>
      <c r="O70" s="68" t="n">
        <v>0.43</v>
      </c>
      <c r="P70" s="68" t="n">
        <v>6.4</v>
      </c>
      <c r="Q70" s="68" t="n">
        <v>18.79</v>
      </c>
      <c r="R70" s="47" t="n">
        <v>0.63</v>
      </c>
      <c r="S70" s="68" t="n">
        <v>0.33</v>
      </c>
      <c r="T70" s="68" t="n">
        <v>0.21</v>
      </c>
      <c r="U70" s="68" t="n">
        <v>0.08</v>
      </c>
    </row>
    <row r="71" customFormat="false" ht="16" hidden="false" customHeight="false" outlineLevel="0" collapsed="false">
      <c r="A71" s="0" t="n">
        <v>0.0001</v>
      </c>
      <c r="B71" s="0" t="n">
        <v>0.152062868369351</v>
      </c>
      <c r="C71" s="0" t="n">
        <v>0.131991814461118</v>
      </c>
      <c r="D71" s="0" t="n">
        <v>0.070098097652778</v>
      </c>
      <c r="E71" s="0" t="n">
        <v>0.0791079930694226</v>
      </c>
      <c r="F71" s="0" t="n">
        <v>0.0860155643212806</v>
      </c>
      <c r="G71" s="0" t="n">
        <v>0.0770305112382929</v>
      </c>
      <c r="H71" s="0" t="n">
        <v>1732</v>
      </c>
      <c r="I71" s="21" t="n">
        <v>0</v>
      </c>
      <c r="J71" s="68" t="n">
        <v>0.74</v>
      </c>
      <c r="K71" s="68" t="n">
        <v>17.01</v>
      </c>
      <c r="L71" s="34" t="n">
        <v>0.86</v>
      </c>
      <c r="M71" s="68" t="n">
        <v>0.03</v>
      </c>
      <c r="N71" s="68" t="n">
        <v>5.09</v>
      </c>
      <c r="O71" s="68" t="n">
        <v>0.15</v>
      </c>
      <c r="P71" s="68" t="n">
        <v>6.26</v>
      </c>
      <c r="Q71" s="68" t="n">
        <v>7.28</v>
      </c>
      <c r="R71" s="68" t="n">
        <v>4.12</v>
      </c>
      <c r="S71" s="34" t="n">
        <v>1.8</v>
      </c>
      <c r="T71" s="68" t="n">
        <v>0.15</v>
      </c>
      <c r="U71" s="68" t="n">
        <v>0.02</v>
      </c>
    </row>
    <row r="72" customFormat="false" ht="16" hidden="false" customHeight="false" outlineLevel="0" collapsed="false">
      <c r="A72" s="0" t="n">
        <v>0.0001</v>
      </c>
      <c r="B72" s="0" t="n">
        <v>0.199140708915145</v>
      </c>
      <c r="C72" s="0" t="n">
        <v>0.16606950913651</v>
      </c>
      <c r="D72" s="0" t="n">
        <v>0.113815640089256</v>
      </c>
      <c r="E72" s="0" t="n">
        <v>0.132058913270114</v>
      </c>
      <c r="F72" s="0" t="n">
        <v>0.128420818233771</v>
      </c>
      <c r="G72" s="0" t="n">
        <v>0.136785280601598</v>
      </c>
      <c r="H72" s="0" t="n">
        <v>1732</v>
      </c>
      <c r="I72" s="21" t="n">
        <v>0</v>
      </c>
      <c r="J72" s="68" t="n">
        <v>3.07</v>
      </c>
      <c r="K72" s="68" t="n">
        <v>14.36</v>
      </c>
      <c r="L72" s="68" t="n">
        <v>2.06</v>
      </c>
      <c r="M72" s="34" t="n">
        <v>0.02</v>
      </c>
      <c r="N72" s="34" t="n">
        <v>9.31</v>
      </c>
      <c r="O72" s="68" t="n">
        <v>0.41</v>
      </c>
      <c r="P72" s="68" t="n">
        <v>6.3</v>
      </c>
      <c r="Q72" s="68" t="n">
        <v>18.02</v>
      </c>
      <c r="R72" s="68" t="n">
        <v>1.42</v>
      </c>
      <c r="S72" s="68" t="n">
        <v>1.32</v>
      </c>
      <c r="T72" s="68" t="n">
        <v>0.42</v>
      </c>
      <c r="U72" s="68" t="n">
        <v>0.08</v>
      </c>
    </row>
    <row r="73" customFormat="false" ht="16" hidden="false" customHeight="false" outlineLevel="0" collapsed="false">
      <c r="A73" s="0" t="n">
        <v>0.0001</v>
      </c>
      <c r="B73" s="0" t="n">
        <v>0.249951783992285</v>
      </c>
      <c r="C73" s="0" t="n">
        <v>0.199969140564727</v>
      </c>
      <c r="D73" s="0" t="n">
        <v>0.119608800599377</v>
      </c>
      <c r="E73" s="0" t="n">
        <v>0.129587992121541</v>
      </c>
      <c r="F73" s="0" t="n">
        <v>0.158978774691285</v>
      </c>
      <c r="G73" s="0" t="n">
        <v>0.130952323844793</v>
      </c>
      <c r="H73" s="0" t="n">
        <v>1732</v>
      </c>
      <c r="I73" s="21" t="n">
        <v>0</v>
      </c>
      <c r="J73" s="68" t="n">
        <v>5.91</v>
      </c>
      <c r="K73" s="68" t="n">
        <v>10.48</v>
      </c>
      <c r="L73" s="68" t="n">
        <v>2.88</v>
      </c>
      <c r="M73" s="68" t="n">
        <v>0.01</v>
      </c>
      <c r="N73" s="34" t="n">
        <v>10.37</v>
      </c>
      <c r="O73" s="68" t="n">
        <v>0.32</v>
      </c>
      <c r="P73" s="68" t="n">
        <v>7.05</v>
      </c>
      <c r="Q73" s="68" t="n">
        <v>15.48</v>
      </c>
      <c r="R73" s="68" t="n">
        <v>1.3</v>
      </c>
      <c r="S73" s="69" t="n">
        <v>1.87</v>
      </c>
      <c r="T73" s="68" t="n">
        <v>0.19</v>
      </c>
      <c r="U73" s="68" t="n">
        <v>0.12</v>
      </c>
    </row>
    <row r="74" customFormat="false" ht="16" hidden="false" customHeight="false" outlineLevel="0" collapsed="false">
      <c r="A74" s="0" t="n">
        <v>0.0001</v>
      </c>
      <c r="B74" s="0" t="n">
        <v>0.193875395987328</v>
      </c>
      <c r="C74" s="0" t="n">
        <v>0.162391650451087</v>
      </c>
      <c r="D74" s="0" t="n">
        <v>0.0809650871413034</v>
      </c>
      <c r="E74" s="0" t="n">
        <v>0.0888315942184826</v>
      </c>
      <c r="F74" s="0" t="n">
        <v>0.0990342802755892</v>
      </c>
      <c r="G74" s="0" t="n">
        <v>0.0881503899576798</v>
      </c>
      <c r="H74" s="0" t="n">
        <v>1732</v>
      </c>
      <c r="I74" s="21" t="n">
        <v>1</v>
      </c>
      <c r="J74" s="68" t="n">
        <v>1.91</v>
      </c>
      <c r="K74" s="68" t="n">
        <v>13.99</v>
      </c>
      <c r="L74" s="68" t="n">
        <v>2.04</v>
      </c>
      <c r="M74" s="68" t="n">
        <v>0.02</v>
      </c>
      <c r="N74" s="68" t="n">
        <v>9.47</v>
      </c>
      <c r="O74" s="68" t="n">
        <v>0.25</v>
      </c>
      <c r="P74" s="34" t="n">
        <v>6.93</v>
      </c>
      <c r="Q74" s="68" t="n">
        <v>10.35</v>
      </c>
      <c r="R74" s="34" t="n">
        <v>2.7</v>
      </c>
      <c r="S74" s="68" t="n">
        <v>0.66</v>
      </c>
      <c r="T74" s="68" t="n">
        <v>0.16</v>
      </c>
      <c r="U74" s="68" t="n">
        <v>0.05</v>
      </c>
    </row>
    <row r="75" customFormat="false" ht="16" hidden="false" customHeight="false" outlineLevel="0" collapsed="false">
      <c r="A75" s="0" t="n">
        <v>0.0001</v>
      </c>
      <c r="B75" s="0" t="n">
        <v>0.156435643564356</v>
      </c>
      <c r="C75" s="0" t="n">
        <v>0.135273972602739</v>
      </c>
      <c r="D75" s="0" t="n">
        <v>0.084557310398583</v>
      </c>
      <c r="E75" s="0" t="n">
        <v>0.0921294935131174</v>
      </c>
      <c r="F75" s="0" t="n">
        <v>0.10563026495199</v>
      </c>
      <c r="G75" s="0" t="n">
        <v>0.0914403266351321</v>
      </c>
      <c r="H75" s="0" t="n">
        <v>1732</v>
      </c>
      <c r="I75" s="21" t="n">
        <v>0</v>
      </c>
      <c r="J75" s="46" t="n">
        <v>2.86</v>
      </c>
      <c r="K75" s="49" t="n">
        <v>14.04</v>
      </c>
      <c r="L75" s="46" t="n">
        <v>1.58</v>
      </c>
      <c r="M75" s="46" t="n">
        <v>0.04</v>
      </c>
      <c r="N75" s="46" t="n">
        <v>9.09</v>
      </c>
      <c r="O75" s="46" t="n">
        <v>0.19</v>
      </c>
      <c r="P75" s="46" t="n">
        <v>7.17</v>
      </c>
      <c r="Q75" s="46" t="n">
        <v>10.89</v>
      </c>
      <c r="R75" s="46" t="n">
        <v>2.74</v>
      </c>
      <c r="S75" s="46" t="n">
        <v>1.2</v>
      </c>
      <c r="T75" s="46" t="n">
        <v>0.25</v>
      </c>
      <c r="U75" s="46" t="n">
        <v>0.06</v>
      </c>
    </row>
    <row r="76" customFormat="false" ht="16" hidden="false" customHeight="false" outlineLevel="0" collapsed="false">
      <c r="A76" s="0" t="n">
        <v>0.0001</v>
      </c>
      <c r="B76" s="0" t="n">
        <v>0.0554502369668246</v>
      </c>
      <c r="C76" s="0" t="n">
        <v>0.0525370453524921</v>
      </c>
      <c r="D76" s="0" t="n">
        <v>0.0101733079866075</v>
      </c>
      <c r="E76" s="0" t="n">
        <v>0.0119792960608969</v>
      </c>
      <c r="F76" s="0" t="n">
        <v>0.0119642832946538</v>
      </c>
      <c r="G76" s="0" t="n">
        <v>0.0126067659230402</v>
      </c>
      <c r="H76" s="0" t="n">
        <v>1731</v>
      </c>
      <c r="I76" s="21" t="n">
        <v>1</v>
      </c>
      <c r="J76" s="46" t="n">
        <v>3.24</v>
      </c>
      <c r="K76" s="46" t="n">
        <v>15.39</v>
      </c>
      <c r="L76" s="46" t="n">
        <v>0.52</v>
      </c>
      <c r="M76" s="46" t="n">
        <v>0.02</v>
      </c>
      <c r="N76" s="46" t="n">
        <v>8.44</v>
      </c>
      <c r="O76" s="46" t="n">
        <v>0.43</v>
      </c>
      <c r="P76" s="46" t="n">
        <v>6.49</v>
      </c>
      <c r="Q76" s="46" t="n">
        <v>18.86</v>
      </c>
      <c r="R76" s="33" t="n">
        <v>0.62</v>
      </c>
      <c r="S76" s="46" t="n">
        <v>0.34</v>
      </c>
      <c r="T76" s="46" t="n">
        <v>0.08</v>
      </c>
      <c r="U76" s="46" t="n">
        <v>0.09</v>
      </c>
    </row>
    <row r="77" customFormat="false" ht="16" hidden="false" customHeight="false" outlineLevel="0" collapsed="false">
      <c r="A77" s="0" t="n">
        <v>0.0001</v>
      </c>
      <c r="B77" s="0" t="n">
        <v>0.0723404255319148</v>
      </c>
      <c r="C77" s="0" t="n">
        <v>0.0674603174603174</v>
      </c>
      <c r="D77" s="0" t="n">
        <v>0.0104513461044437</v>
      </c>
      <c r="E77" s="0" t="n">
        <v>0.0122421768264461</v>
      </c>
      <c r="F77" s="0" t="n">
        <v>0.0122439203577159</v>
      </c>
      <c r="G77" s="0" t="n">
        <v>0.0128469483469069</v>
      </c>
      <c r="H77" s="0" t="n">
        <v>1731</v>
      </c>
      <c r="I77" s="21" t="n">
        <v>1</v>
      </c>
      <c r="J77" s="46" t="n">
        <v>3.21</v>
      </c>
      <c r="K77" s="46" t="n">
        <v>14.71</v>
      </c>
      <c r="L77" s="46" t="n">
        <v>0.68</v>
      </c>
      <c r="M77" s="46" t="n">
        <v>0.14</v>
      </c>
      <c r="N77" s="46" t="n">
        <v>8.46</v>
      </c>
      <c r="O77" s="46" t="n">
        <v>0.4</v>
      </c>
      <c r="P77" s="46" t="n">
        <v>6.59</v>
      </c>
      <c r="Q77" s="46" t="n">
        <v>19.14</v>
      </c>
      <c r="R77" s="46" t="n">
        <v>0.53</v>
      </c>
      <c r="S77" s="46" t="n">
        <v>0.29</v>
      </c>
      <c r="T77" s="46" t="n">
        <v>0.07</v>
      </c>
      <c r="U77" s="46" t="n">
        <v>0.12</v>
      </c>
    </row>
    <row r="78" customFormat="false" ht="16" hidden="false" customHeight="false" outlineLevel="0" collapsed="false">
      <c r="A78" s="0" t="n">
        <v>0.0001</v>
      </c>
      <c r="B78" s="0" t="n">
        <v>0.964935064935064</v>
      </c>
      <c r="C78" s="0" t="n">
        <v>0.491077329808327</v>
      </c>
      <c r="D78" s="0" t="n">
        <v>0.698842788483008</v>
      </c>
      <c r="E78" s="0" t="n">
        <v>0.764010296737156</v>
      </c>
      <c r="F78" s="0" t="n">
        <v>0.873109865683437</v>
      </c>
      <c r="G78" s="0" t="n">
        <v>0.755590056379251</v>
      </c>
      <c r="H78" s="0" t="n">
        <v>1728</v>
      </c>
      <c r="I78" s="21" t="n">
        <v>0</v>
      </c>
      <c r="J78" s="46" t="n">
        <v>1.81</v>
      </c>
      <c r="K78" s="46" t="n">
        <v>13.65</v>
      </c>
      <c r="L78" s="46" t="n">
        <v>7.43</v>
      </c>
      <c r="M78" s="46" t="n">
        <v>0.02</v>
      </c>
      <c r="N78" s="46" t="n">
        <v>6.93</v>
      </c>
      <c r="O78" s="46" t="n">
        <v>0.22</v>
      </c>
      <c r="P78" s="46" t="n">
        <v>6.61</v>
      </c>
      <c r="Q78" s="46" t="n">
        <v>10.27</v>
      </c>
      <c r="R78" s="46" t="n">
        <v>2.95</v>
      </c>
      <c r="S78" s="46" t="n">
        <v>0.7</v>
      </c>
      <c r="T78" s="46" t="n">
        <v>0.29</v>
      </c>
      <c r="U78" s="46" t="n">
        <v>0.06</v>
      </c>
    </row>
    <row r="79" customFormat="false" ht="16" hidden="false" customHeight="false" outlineLevel="0" collapsed="false">
      <c r="A79" s="0" t="n">
        <v>0.0001</v>
      </c>
      <c r="B79" s="0" t="n">
        <v>0.6936</v>
      </c>
      <c r="C79" s="0" t="n">
        <v>0.409541804440245</v>
      </c>
      <c r="D79" s="0" t="n">
        <v>0.589820744462611</v>
      </c>
      <c r="E79" s="0" t="n">
        <v>0.661594065074152</v>
      </c>
      <c r="F79" s="0" t="n">
        <v>0.733061367034486</v>
      </c>
      <c r="G79" s="0" t="n">
        <v>0.644355149411185</v>
      </c>
      <c r="H79" s="0" t="n">
        <v>1728</v>
      </c>
      <c r="I79" s="21" t="n">
        <v>0</v>
      </c>
      <c r="J79" s="46" t="n">
        <v>0.74</v>
      </c>
      <c r="K79" s="46" t="n">
        <v>16.91</v>
      </c>
      <c r="L79" s="46" t="n">
        <v>2.89</v>
      </c>
      <c r="M79" s="46" t="n">
        <v>0.04</v>
      </c>
      <c r="N79" s="46" t="n">
        <v>3.75</v>
      </c>
      <c r="O79" s="46" t="n">
        <v>0.13</v>
      </c>
      <c r="P79" s="46" t="n">
        <v>6.39</v>
      </c>
      <c r="Q79" s="46" t="n">
        <v>7.31</v>
      </c>
      <c r="R79" s="33" t="n">
        <v>3.87</v>
      </c>
      <c r="S79" s="46" t="n">
        <v>1.44</v>
      </c>
      <c r="T79" s="33" t="n">
        <v>0.2</v>
      </c>
      <c r="U79" s="46" t="n">
        <v>0.03</v>
      </c>
    </row>
    <row r="80" customFormat="false" ht="16" hidden="false" customHeight="false" outlineLevel="0" collapsed="false">
      <c r="A80" s="0" t="n">
        <v>0.0001</v>
      </c>
      <c r="B80" s="0" t="n">
        <v>1.8610552763819</v>
      </c>
      <c r="C80" s="0" t="n">
        <v>0.650478615965574</v>
      </c>
      <c r="D80" s="0" t="n">
        <v>1.02017398290566</v>
      </c>
      <c r="E80" s="0" t="n">
        <v>1.17221999848182</v>
      </c>
      <c r="F80" s="0" t="n">
        <v>1.20922585338177</v>
      </c>
      <c r="G80" s="0" t="n">
        <v>1.18414235115564</v>
      </c>
      <c r="H80" s="0" t="n">
        <v>1728</v>
      </c>
      <c r="I80" s="21" t="n">
        <v>0</v>
      </c>
      <c r="J80" s="46" t="n">
        <v>2.84</v>
      </c>
      <c r="K80" s="46" t="n">
        <v>14.21</v>
      </c>
      <c r="L80" s="46" t="n">
        <v>8.23</v>
      </c>
      <c r="M80" s="46" t="n">
        <v>0.03</v>
      </c>
      <c r="N80" s="46" t="n">
        <v>3.98</v>
      </c>
      <c r="O80" s="46" t="n">
        <v>0.17</v>
      </c>
      <c r="P80" s="46" t="n">
        <v>5.87</v>
      </c>
      <c r="Q80" s="46" t="n">
        <v>17.29</v>
      </c>
      <c r="R80" s="46" t="n">
        <v>3.67</v>
      </c>
      <c r="S80" s="46" t="n">
        <v>2.8</v>
      </c>
      <c r="T80" s="46" t="n">
        <v>0.59</v>
      </c>
      <c r="U80" s="46" t="n">
        <v>0.07</v>
      </c>
    </row>
    <row r="81" customFormat="false" ht="16" hidden="false" customHeight="false" outlineLevel="0" collapsed="false">
      <c r="A81" s="0" t="n">
        <v>0.0001</v>
      </c>
      <c r="B81" s="0" t="n">
        <v>1.59710982658959</v>
      </c>
      <c r="C81" s="0" t="n">
        <v>0.61495659915424</v>
      </c>
      <c r="D81" s="0" t="n">
        <v>1.10568118384892</v>
      </c>
      <c r="E81" s="0" t="n">
        <v>1.17681813428352</v>
      </c>
      <c r="F81" s="0" t="n">
        <v>1.50063563969136</v>
      </c>
      <c r="G81" s="0" t="n">
        <v>1.1514117338681</v>
      </c>
      <c r="H81" s="0" t="n">
        <v>1728</v>
      </c>
      <c r="I81" s="21" t="n">
        <v>0</v>
      </c>
      <c r="J81" s="46" t="n">
        <v>5.84</v>
      </c>
      <c r="K81" s="46" t="n">
        <v>10.06</v>
      </c>
      <c r="L81" s="46" t="n">
        <v>9.21</v>
      </c>
      <c r="M81" s="46" t="n">
        <v>0.02</v>
      </c>
      <c r="N81" s="46" t="n">
        <v>5.19</v>
      </c>
      <c r="O81" s="46" t="n">
        <v>0.13</v>
      </c>
      <c r="P81" s="33" t="n">
        <v>6.9</v>
      </c>
      <c r="Q81" s="46" t="n">
        <v>14.89</v>
      </c>
      <c r="R81" s="46" t="n">
        <v>2.29</v>
      </c>
      <c r="S81" s="46" t="n">
        <v>3.83</v>
      </c>
      <c r="T81" s="46" t="n">
        <v>0.22</v>
      </c>
      <c r="U81" s="46" t="n">
        <v>0.11</v>
      </c>
    </row>
    <row r="82" customFormat="false" ht="16" hidden="false" customHeight="false" outlineLevel="0" collapsed="false">
      <c r="A82" s="0" t="n">
        <v>0.0001</v>
      </c>
      <c r="B82" s="0" t="n">
        <v>0.973880597014925</v>
      </c>
      <c r="C82" s="0" t="n">
        <v>0.493383742911153</v>
      </c>
      <c r="D82" s="0" t="n">
        <v>0.734064724510008</v>
      </c>
      <c r="E82" s="0" t="n">
        <v>0.799009930521985</v>
      </c>
      <c r="F82" s="0" t="n">
        <v>0.930491303283604</v>
      </c>
      <c r="G82" s="0" t="n">
        <v>0.786243294694827</v>
      </c>
      <c r="H82" s="0" t="n">
        <v>1728</v>
      </c>
      <c r="I82" s="21" t="n">
        <v>0</v>
      </c>
      <c r="J82" s="46" t="n">
        <v>2.75</v>
      </c>
      <c r="K82" s="46" t="n">
        <v>13.82</v>
      </c>
      <c r="L82" s="46" t="n">
        <v>5.8</v>
      </c>
      <c r="M82" s="46" t="n">
        <v>0.04</v>
      </c>
      <c r="N82" s="46" t="n">
        <v>5.36</v>
      </c>
      <c r="O82" s="46" t="n">
        <v>0.09</v>
      </c>
      <c r="P82" s="46" t="n">
        <v>6.91</v>
      </c>
      <c r="Q82" s="46" t="n">
        <v>10.82</v>
      </c>
      <c r="R82" s="46" t="n">
        <v>2.83</v>
      </c>
      <c r="S82" s="46" t="n">
        <v>1.55</v>
      </c>
      <c r="T82" s="46" t="n">
        <v>0.37</v>
      </c>
      <c r="U82" s="46" t="n">
        <v>0.05</v>
      </c>
    </row>
    <row r="83" customFormat="false" ht="16" hidden="false" customHeight="false" outlineLevel="0" collapsed="false">
      <c r="A83" s="0" t="n">
        <v>0.0001</v>
      </c>
      <c r="B83" s="0" t="n">
        <v>0.102272727272727</v>
      </c>
      <c r="C83" s="0" t="n">
        <v>0.0927835051546391</v>
      </c>
      <c r="D83" s="0" t="n">
        <v>0.0476065000293726</v>
      </c>
      <c r="E83" s="0" t="n">
        <v>0.0525904124974226</v>
      </c>
      <c r="F83" s="0" t="n">
        <v>0.0578499442790979</v>
      </c>
      <c r="G83" s="0" t="n">
        <v>0.052107681106462</v>
      </c>
      <c r="H83" s="0" t="n">
        <v>1635</v>
      </c>
      <c r="I83" s="21" t="n">
        <v>0</v>
      </c>
      <c r="J83" s="46" t="n">
        <v>1.95</v>
      </c>
      <c r="K83" s="46" t="n">
        <v>14.09</v>
      </c>
      <c r="L83" s="46" t="n">
        <v>1.1</v>
      </c>
      <c r="M83" s="46" t="n">
        <v>0.04</v>
      </c>
      <c r="N83" s="49" t="n">
        <v>9.68</v>
      </c>
      <c r="O83" s="33" t="n">
        <v>0.11</v>
      </c>
      <c r="P83" s="46" t="n">
        <v>6.94</v>
      </c>
      <c r="Q83" s="46" t="n">
        <v>10.53</v>
      </c>
      <c r="R83" s="46" t="n">
        <v>3.11</v>
      </c>
      <c r="S83" s="46" t="n">
        <v>0.94</v>
      </c>
      <c r="T83" s="46" t="n">
        <v>0.35</v>
      </c>
      <c r="U83" s="46" t="n">
        <v>0.06</v>
      </c>
    </row>
    <row r="84" customFormat="false" ht="16" hidden="false" customHeight="false" outlineLevel="0" collapsed="false">
      <c r="A84" s="0" t="n">
        <v>0.0001</v>
      </c>
      <c r="B84" s="0" t="n">
        <v>0.101103309929789</v>
      </c>
      <c r="C84" s="0" t="n">
        <v>0.0918200036436509</v>
      </c>
      <c r="D84" s="0" t="n">
        <v>0.0726172472074108</v>
      </c>
      <c r="E84" s="0" t="n">
        <v>0.0846661888643097</v>
      </c>
      <c r="F84" s="0" t="n">
        <v>0.0754653363135534</v>
      </c>
      <c r="G84" s="0" t="n">
        <v>0.0865711639734564</v>
      </c>
      <c r="H84" s="0" t="n">
        <v>1635</v>
      </c>
      <c r="I84" s="21" t="n">
        <v>0</v>
      </c>
      <c r="J84" s="46" t="n">
        <v>3.01</v>
      </c>
      <c r="K84" s="46" t="n">
        <v>13.9</v>
      </c>
      <c r="L84" s="46" t="n">
        <v>1.12</v>
      </c>
      <c r="M84" s="46" t="n">
        <v>0.04</v>
      </c>
      <c r="N84" s="46" t="n">
        <v>9.97</v>
      </c>
      <c r="O84" s="46" t="n">
        <v>0.19</v>
      </c>
      <c r="P84" s="46" t="n">
        <v>6.11</v>
      </c>
      <c r="Q84" s="46" t="n">
        <v>17.7</v>
      </c>
      <c r="R84" s="46" t="n">
        <v>2.5</v>
      </c>
      <c r="S84" s="46" t="n">
        <v>2.49</v>
      </c>
      <c r="T84" s="46" t="n">
        <v>1.27</v>
      </c>
      <c r="U84" s="46" t="n">
        <v>0.08</v>
      </c>
    </row>
    <row r="85" customFormat="false" ht="16" hidden="false" customHeight="false" outlineLevel="0" collapsed="false">
      <c r="A85" s="0" t="n">
        <v>0.0001</v>
      </c>
      <c r="B85" s="0" t="n">
        <v>0.0957612456747405</v>
      </c>
      <c r="C85" s="0" t="n">
        <v>0.0873924370411305</v>
      </c>
      <c r="D85" s="0" t="n">
        <v>0.0756282448748652</v>
      </c>
      <c r="E85" s="0" t="n">
        <v>0.0819369647286329</v>
      </c>
      <c r="F85" s="0" t="n">
        <v>0.0946329249589634</v>
      </c>
      <c r="G85" s="0" t="n">
        <v>0.0818508911802971</v>
      </c>
      <c r="H85" s="0" t="n">
        <v>1635</v>
      </c>
      <c r="I85" s="21" t="n">
        <v>0</v>
      </c>
      <c r="J85" s="46" t="n">
        <v>6.11</v>
      </c>
      <c r="K85" s="46" t="n">
        <v>10.6</v>
      </c>
      <c r="L85" s="46" t="n">
        <v>1.23</v>
      </c>
      <c r="M85" s="46" t="n">
        <v>0.02</v>
      </c>
      <c r="N85" s="46" t="n">
        <v>11.56</v>
      </c>
      <c r="O85" s="46" t="n">
        <v>0.14</v>
      </c>
      <c r="P85" s="46" t="n">
        <v>7.17</v>
      </c>
      <c r="Q85" s="46" t="n">
        <v>15.45</v>
      </c>
      <c r="R85" s="46" t="n">
        <v>1.6</v>
      </c>
      <c r="S85" s="46" t="n">
        <v>3.12</v>
      </c>
      <c r="T85" s="46" t="n">
        <v>0.66</v>
      </c>
      <c r="U85" s="46" t="n">
        <v>0.11</v>
      </c>
    </row>
    <row r="86" customFormat="false" ht="16" hidden="false" customHeight="false" outlineLevel="0" collapsed="false">
      <c r="A86" s="0" t="n">
        <v>0.0001</v>
      </c>
      <c r="B86" s="0" t="n">
        <v>0.101542912246865</v>
      </c>
      <c r="C86" s="0" t="n">
        <v>0.0921824389389827</v>
      </c>
      <c r="D86" s="0" t="n">
        <v>0.0488509577306332</v>
      </c>
      <c r="E86" s="0" t="n">
        <v>0.054669069885671</v>
      </c>
      <c r="F86" s="0" t="n">
        <v>0.0629215920534834</v>
      </c>
      <c r="G86" s="0" t="n">
        <v>0.0544646943746056</v>
      </c>
      <c r="H86" s="0" t="n">
        <v>1635</v>
      </c>
      <c r="I86" s="21" t="n">
        <v>0</v>
      </c>
      <c r="J86" s="68" t="n">
        <v>3.24</v>
      </c>
      <c r="K86" s="68" t="n">
        <v>13.85</v>
      </c>
      <c r="L86" s="68" t="n">
        <v>1.17</v>
      </c>
      <c r="M86" s="68" t="n">
        <v>0.04</v>
      </c>
      <c r="N86" s="68" t="n">
        <v>10.37</v>
      </c>
      <c r="O86" s="68" t="n">
        <v>0.08</v>
      </c>
      <c r="P86" s="69" t="n">
        <v>6.29</v>
      </c>
      <c r="Q86" s="69" t="n">
        <v>9.79</v>
      </c>
      <c r="R86" s="68" t="n">
        <v>3.03</v>
      </c>
      <c r="S86" s="68" t="n">
        <v>1.29</v>
      </c>
      <c r="T86" s="68" t="n">
        <v>0.38</v>
      </c>
      <c r="U86" s="68" t="n">
        <v>0.06</v>
      </c>
    </row>
    <row r="87" customFormat="false" ht="16" hidden="false" customHeight="false" outlineLevel="0" collapsed="false">
      <c r="A87" s="0" t="n">
        <v>0.0001</v>
      </c>
      <c r="B87" s="0" t="n">
        <v>0.0703960396039604</v>
      </c>
      <c r="C87" s="0" t="n">
        <v>0.0657663490888909</v>
      </c>
      <c r="D87" s="0" t="n">
        <v>0.0205234993131717</v>
      </c>
      <c r="E87" s="0" t="n">
        <v>0.024344382295531</v>
      </c>
      <c r="F87" s="0" t="n">
        <v>0.0228520113859837</v>
      </c>
      <c r="G87" s="0" t="n">
        <v>0.0254959406691933</v>
      </c>
      <c r="H87" s="0" t="n">
        <v>1634</v>
      </c>
      <c r="I87" s="21" t="n">
        <v>1</v>
      </c>
      <c r="J87" s="68" t="n">
        <v>3.03</v>
      </c>
      <c r="K87" s="68" t="n">
        <v>14.85</v>
      </c>
      <c r="L87" s="68" t="n">
        <v>0.79</v>
      </c>
      <c r="M87" s="68" t="n">
        <v>0.04</v>
      </c>
      <c r="N87" s="69" t="n">
        <v>10.1</v>
      </c>
      <c r="O87" s="68" t="n">
        <v>0.19</v>
      </c>
      <c r="P87" s="68" t="n">
        <v>6.25</v>
      </c>
      <c r="Q87" s="68" t="n">
        <v>18.62</v>
      </c>
      <c r="R87" s="68" t="n">
        <v>1.12</v>
      </c>
      <c r="S87" s="68" t="n">
        <v>0.98</v>
      </c>
      <c r="T87" s="68" t="n">
        <v>0.5</v>
      </c>
      <c r="U87" s="68" t="n">
        <v>0.07</v>
      </c>
    </row>
    <row r="88" customFormat="false" ht="16" hidden="false" customHeight="false" outlineLevel="0" collapsed="false">
      <c r="A88" s="0" t="n">
        <v>0.0001</v>
      </c>
      <c r="B88" s="0" t="n">
        <v>0.0626819126819126</v>
      </c>
      <c r="C88" s="0" t="n">
        <v>0.0589846424728553</v>
      </c>
      <c r="D88" s="0" t="n">
        <v>0.0205943020300815</v>
      </c>
      <c r="E88" s="0" t="n">
        <v>0.024276166114985</v>
      </c>
      <c r="F88" s="0" t="n">
        <v>0.0232536023517616</v>
      </c>
      <c r="G88" s="0" t="n">
        <v>0.0253775391247142</v>
      </c>
      <c r="H88" s="0" t="n">
        <v>1634</v>
      </c>
      <c r="I88" s="21" t="n">
        <v>1</v>
      </c>
      <c r="J88" s="68" t="n">
        <v>3.16</v>
      </c>
      <c r="K88" s="68" t="n">
        <v>14.41</v>
      </c>
      <c r="L88" s="68" t="n">
        <v>0.67</v>
      </c>
      <c r="M88" s="68" t="n">
        <v>0.13</v>
      </c>
      <c r="N88" s="68" t="n">
        <v>9.62</v>
      </c>
      <c r="O88" s="68" t="n">
        <v>0.42</v>
      </c>
      <c r="P88" s="68" t="n">
        <v>6.37</v>
      </c>
      <c r="Q88" s="68" t="n">
        <v>18.58</v>
      </c>
      <c r="R88" s="68" t="n">
        <v>1.05</v>
      </c>
      <c r="S88" s="68" t="n">
        <v>0.91</v>
      </c>
      <c r="T88" s="68" t="n">
        <v>0.45</v>
      </c>
      <c r="U88" s="68" t="n">
        <v>0.12</v>
      </c>
    </row>
    <row r="89" customFormat="false" ht="16" hidden="false" customHeight="false" outlineLevel="0" collapsed="false">
      <c r="A89" s="0" t="n">
        <v>0.0001</v>
      </c>
      <c r="B89" s="0" t="n">
        <v>1.21011235955056</v>
      </c>
      <c r="C89" s="0" t="n">
        <v>0.54753431621759</v>
      </c>
      <c r="D89" s="0" t="n">
        <v>0.891054823203481</v>
      </c>
      <c r="E89" s="0" t="n">
        <v>0.978674577350571</v>
      </c>
      <c r="F89" s="0" t="n">
        <v>1.12774635958469</v>
      </c>
      <c r="G89" s="0" t="n">
        <v>0.967316628552715</v>
      </c>
      <c r="H89" s="0" t="n">
        <v>1634</v>
      </c>
      <c r="I89" s="21" t="n">
        <v>1</v>
      </c>
      <c r="J89" s="68" t="n">
        <v>1.91</v>
      </c>
      <c r="K89" s="68" t="n">
        <v>13.77</v>
      </c>
      <c r="L89" s="68" t="n">
        <v>7.18</v>
      </c>
      <c r="M89" s="68" t="n">
        <v>0.02</v>
      </c>
      <c r="N89" s="68" t="n">
        <v>5.34</v>
      </c>
      <c r="O89" s="68" t="n">
        <v>0.13</v>
      </c>
      <c r="P89" s="68" t="n">
        <v>6.74</v>
      </c>
      <c r="Q89" s="68" t="n">
        <v>10.39</v>
      </c>
      <c r="R89" s="68" t="n">
        <v>2.81</v>
      </c>
      <c r="S89" s="68" t="n">
        <v>0.53</v>
      </c>
      <c r="T89" s="68" t="n">
        <v>0.46</v>
      </c>
      <c r="U89" s="68" t="n">
        <v>0.05</v>
      </c>
    </row>
    <row r="90" customFormat="false" ht="16" hidden="false" customHeight="false" outlineLevel="0" collapsed="false">
      <c r="A90" s="0" t="n">
        <v>0.0001</v>
      </c>
      <c r="B90" s="0" t="n">
        <v>1.02018633540372</v>
      </c>
      <c r="C90" s="0" t="n">
        <v>0.504996156802459</v>
      </c>
      <c r="D90" s="0" t="n">
        <v>0.753685236220484</v>
      </c>
      <c r="E90" s="0" t="n">
        <v>0.853719177215878</v>
      </c>
      <c r="F90" s="0" t="n">
        <v>0.951021184019643</v>
      </c>
      <c r="G90" s="0" t="n">
        <v>0.832300917195178</v>
      </c>
      <c r="H90" s="0" t="n">
        <v>1634</v>
      </c>
      <c r="I90" s="21" t="n">
        <v>0</v>
      </c>
      <c r="J90" s="68" t="n">
        <v>0.74</v>
      </c>
      <c r="K90" s="68" t="n">
        <v>16.91</v>
      </c>
      <c r="L90" s="68" t="n">
        <v>3.65</v>
      </c>
      <c r="M90" s="68" t="n">
        <v>0.03</v>
      </c>
      <c r="N90" s="68" t="n">
        <v>3.22</v>
      </c>
      <c r="O90" s="68" t="n">
        <v>0.06</v>
      </c>
      <c r="P90" s="68" t="n">
        <v>6.27</v>
      </c>
      <c r="Q90" s="68" t="n">
        <v>7.34</v>
      </c>
      <c r="R90" s="68" t="n">
        <v>3.84</v>
      </c>
      <c r="S90" s="34" t="n">
        <v>1.24</v>
      </c>
      <c r="T90" s="68" t="n">
        <v>0.29</v>
      </c>
      <c r="U90" s="68" t="n">
        <v>0.02</v>
      </c>
    </row>
    <row r="91" customFormat="false" ht="16" hidden="false" customHeight="false" outlineLevel="0" collapsed="false">
      <c r="A91" s="0" t="n">
        <v>0.0001</v>
      </c>
      <c r="B91" s="0" t="n">
        <v>1.91336760925449</v>
      </c>
      <c r="C91" s="0" t="n">
        <v>0.656754610429718</v>
      </c>
      <c r="D91" s="0" t="n">
        <v>1.43628449218226</v>
      </c>
      <c r="E91" s="0" t="n">
        <v>1.64950679620972</v>
      </c>
      <c r="F91" s="0" t="n">
        <v>1.67915261667025</v>
      </c>
      <c r="G91" s="0" t="n">
        <v>1.6536878557289</v>
      </c>
      <c r="H91" s="0" t="n">
        <v>1634</v>
      </c>
      <c r="I91" s="21" t="n">
        <v>0</v>
      </c>
      <c r="J91" s="68" t="n">
        <v>2.88</v>
      </c>
      <c r="K91" s="68" t="n">
        <v>13.35</v>
      </c>
      <c r="L91" s="68" t="n">
        <v>8.27</v>
      </c>
      <c r="M91" s="68" t="n">
        <v>0.03</v>
      </c>
      <c r="N91" s="68" t="n">
        <v>3.89</v>
      </c>
      <c r="O91" s="68" t="n">
        <v>0.18</v>
      </c>
      <c r="P91" s="68" t="n">
        <v>5.83</v>
      </c>
      <c r="Q91" s="69" t="n">
        <v>17.12</v>
      </c>
      <c r="R91" s="68" t="n">
        <v>4.15</v>
      </c>
      <c r="S91" s="68" t="n">
        <v>3.22</v>
      </c>
      <c r="T91" s="68" t="n">
        <v>0.89</v>
      </c>
      <c r="U91" s="68" t="n">
        <v>0.07</v>
      </c>
    </row>
    <row r="92" customFormat="false" ht="16" hidden="false" customHeight="false" outlineLevel="0" collapsed="false">
      <c r="A92" s="0" t="n">
        <v>0.0001</v>
      </c>
      <c r="B92" s="0" t="n">
        <v>1.29979338842975</v>
      </c>
      <c r="C92" s="0" t="n">
        <v>0.565178330787889</v>
      </c>
      <c r="D92" s="0" t="n">
        <v>0.921483103439228</v>
      </c>
      <c r="E92" s="0" t="n">
        <v>1.02014532064988</v>
      </c>
      <c r="F92" s="0" t="n">
        <v>1.23875178812995</v>
      </c>
      <c r="G92" s="0" t="n">
        <v>1.00850200578452</v>
      </c>
      <c r="H92" s="0" t="n">
        <v>1634</v>
      </c>
      <c r="I92" s="21" t="n">
        <v>0</v>
      </c>
      <c r="J92" s="68" t="n">
        <v>3.21</v>
      </c>
      <c r="K92" s="68" t="n">
        <v>13.13</v>
      </c>
      <c r="L92" s="68" t="n">
        <v>6.99</v>
      </c>
      <c r="M92" s="68" t="n">
        <v>0.05</v>
      </c>
      <c r="N92" s="68" t="n">
        <v>4.84</v>
      </c>
      <c r="O92" s="68" t="n">
        <v>0.19</v>
      </c>
      <c r="P92" s="68" t="n">
        <v>6.28</v>
      </c>
      <c r="Q92" s="68" t="n">
        <v>9.85</v>
      </c>
      <c r="R92" s="68" t="n">
        <v>2.54</v>
      </c>
      <c r="S92" s="68" t="n">
        <v>0.91</v>
      </c>
      <c r="T92" s="68" t="n">
        <v>0.49</v>
      </c>
      <c r="U92" s="68" t="n">
        <v>0.07</v>
      </c>
    </row>
    <row r="93" customFormat="false" ht="16" hidden="false" customHeight="false" outlineLevel="0" collapsed="false">
      <c r="A93" s="0" t="n">
        <v>0.0001</v>
      </c>
      <c r="B93" s="0" t="n">
        <v>0.188059701492537</v>
      </c>
      <c r="C93" s="0" t="n">
        <v>0.158291457286432</v>
      </c>
      <c r="D93" s="0" t="n">
        <v>0.155832074838024</v>
      </c>
      <c r="E93" s="0" t="n">
        <v>0.172143345359832</v>
      </c>
      <c r="F93" s="0" t="n">
        <v>0.190440392398545</v>
      </c>
      <c r="G93" s="0" t="n">
        <v>0.170760491738399</v>
      </c>
      <c r="H93" s="0" t="n">
        <v>1637</v>
      </c>
      <c r="I93" s="21" t="n">
        <v>0</v>
      </c>
      <c r="J93" s="68" t="n">
        <v>1.93</v>
      </c>
      <c r="K93" s="68" t="n">
        <v>13.5</v>
      </c>
      <c r="L93" s="68" t="n">
        <v>1.96</v>
      </c>
      <c r="M93" s="68" t="n">
        <v>0.04</v>
      </c>
      <c r="N93" s="68" t="n">
        <v>9.38</v>
      </c>
      <c r="O93" s="68" t="n">
        <v>0.22</v>
      </c>
      <c r="P93" s="68" t="n">
        <v>6.79</v>
      </c>
      <c r="Q93" s="68" t="n">
        <v>10.57</v>
      </c>
      <c r="R93" s="68" t="n">
        <v>2.94</v>
      </c>
      <c r="S93" s="68" t="n">
        <v>0.69</v>
      </c>
      <c r="T93" s="68" t="n">
        <v>0.35</v>
      </c>
      <c r="U93" s="68" t="n">
        <v>0.07</v>
      </c>
    </row>
    <row r="94" customFormat="false" ht="16" hidden="false" customHeight="false" outlineLevel="0" collapsed="false">
      <c r="A94" s="0" t="n">
        <v>0.0001</v>
      </c>
      <c r="B94" s="0" t="n">
        <v>0.377011494252873</v>
      </c>
      <c r="C94" s="0" t="n">
        <v>0.273789649415692</v>
      </c>
      <c r="D94" s="0" t="n">
        <v>0.240535003676353</v>
      </c>
      <c r="E94" s="0" t="n">
        <v>0.278077453608661</v>
      </c>
      <c r="F94" s="0" t="n">
        <v>0.259009057893045</v>
      </c>
      <c r="G94" s="0" t="n">
        <v>0.281251072873959</v>
      </c>
      <c r="H94" s="0" t="n">
        <v>1637</v>
      </c>
      <c r="I94" s="21" t="n">
        <v>0</v>
      </c>
      <c r="J94" s="68" t="n">
        <v>2.91</v>
      </c>
      <c r="K94" s="68" t="n">
        <v>13.58</v>
      </c>
      <c r="L94" s="68" t="n">
        <v>3.28</v>
      </c>
      <c r="M94" s="68" t="n">
        <v>0.04</v>
      </c>
      <c r="N94" s="68" t="n">
        <v>7.83</v>
      </c>
      <c r="O94" s="68" t="n">
        <v>0.39</v>
      </c>
      <c r="P94" s="68" t="n">
        <v>6.08</v>
      </c>
      <c r="Q94" s="68" t="n">
        <v>17.54</v>
      </c>
      <c r="R94" s="68" t="n">
        <v>3.15</v>
      </c>
      <c r="S94" s="68" t="n">
        <v>3</v>
      </c>
      <c r="T94" s="68" t="n">
        <v>1.09</v>
      </c>
      <c r="U94" s="68" t="n">
        <v>0.07</v>
      </c>
    </row>
    <row r="95" customFormat="false" ht="16" hidden="false" customHeight="false" outlineLevel="0" collapsed="false">
      <c r="A95" s="0" t="n">
        <v>0.0001</v>
      </c>
      <c r="B95" s="0" t="n">
        <v>0.328378378378378</v>
      </c>
      <c r="C95" s="0" t="n">
        <v>0.247202441505595</v>
      </c>
      <c r="D95" s="0" t="n">
        <v>0.264005885622103</v>
      </c>
      <c r="E95" s="0" t="n">
        <v>0.283003737071597</v>
      </c>
      <c r="F95" s="0" t="n">
        <v>0.327029537123155</v>
      </c>
      <c r="G95" s="0" t="n">
        <v>0.276573069875896</v>
      </c>
      <c r="H95" s="0" t="n">
        <v>1637</v>
      </c>
      <c r="I95" s="21" t="n">
        <v>0</v>
      </c>
      <c r="J95" s="34" t="n">
        <v>5.84</v>
      </c>
      <c r="K95" s="68" t="n">
        <v>9.99</v>
      </c>
      <c r="L95" s="68" t="n">
        <v>3.51</v>
      </c>
      <c r="M95" s="68" t="n">
        <v>0.04</v>
      </c>
      <c r="N95" s="68" t="n">
        <v>9.62</v>
      </c>
      <c r="O95" s="68" t="n">
        <v>0.29</v>
      </c>
      <c r="P95" s="68" t="n">
        <v>7.07</v>
      </c>
      <c r="Q95" s="68" t="n">
        <v>15.13</v>
      </c>
      <c r="R95" s="68" t="n">
        <v>2.05</v>
      </c>
      <c r="S95" s="68" t="n">
        <v>4.38</v>
      </c>
      <c r="T95" s="68" t="n">
        <v>0.59</v>
      </c>
      <c r="U95" s="34" t="n">
        <v>1.2</v>
      </c>
    </row>
    <row r="96" customFormat="false" ht="16" hidden="false" customHeight="false" outlineLevel="0" collapsed="false">
      <c r="A96" s="0" t="n">
        <v>0.0001</v>
      </c>
      <c r="B96" s="0" t="n">
        <v>0.183636363636363</v>
      </c>
      <c r="C96" s="0" t="n">
        <v>0.155145929339477</v>
      </c>
      <c r="D96" s="0" t="n">
        <v>0.127153561212582</v>
      </c>
      <c r="E96" s="0" t="n">
        <v>0.144539126002284</v>
      </c>
      <c r="F96" s="0" t="n">
        <v>0.158114498381092</v>
      </c>
      <c r="G96" s="0" t="n">
        <v>0.140927155512323</v>
      </c>
      <c r="H96" s="0" t="n">
        <v>1637</v>
      </c>
      <c r="I96" s="21" t="n">
        <v>0</v>
      </c>
      <c r="J96" s="68" t="n">
        <v>0.73</v>
      </c>
      <c r="K96" s="68" t="n">
        <v>16.89</v>
      </c>
      <c r="L96" s="68" t="n">
        <v>1.01</v>
      </c>
      <c r="M96" s="68" t="n">
        <v>0.1</v>
      </c>
      <c r="N96" s="68" t="n">
        <v>4.95</v>
      </c>
      <c r="O96" s="68" t="n">
        <v>0.13</v>
      </c>
      <c r="P96" s="68" t="n">
        <v>6.26</v>
      </c>
      <c r="Q96" s="68" t="n">
        <v>7.29</v>
      </c>
      <c r="R96" s="68" t="n">
        <v>4.04</v>
      </c>
      <c r="S96" s="68" t="n">
        <v>1.45</v>
      </c>
      <c r="T96" s="68" t="n">
        <v>0.23</v>
      </c>
      <c r="U96" s="68" t="n">
        <v>0.04</v>
      </c>
    </row>
    <row r="97" customFormat="false" ht="16" hidden="false" customHeight="false" outlineLevel="0" collapsed="false">
      <c r="A97" s="0" t="n">
        <v>0.0001</v>
      </c>
      <c r="B97" s="0" t="n">
        <v>0.337889273356401</v>
      </c>
      <c r="C97" s="0" t="n">
        <v>0.252553989396094</v>
      </c>
      <c r="D97" s="0" t="n">
        <v>0.153103275170547</v>
      </c>
      <c r="E97" s="0" t="n">
        <v>0.170680230922063</v>
      </c>
      <c r="F97" s="0" t="n">
        <v>0.202058375287343</v>
      </c>
      <c r="G97" s="0" t="n">
        <v>0.168577223022155</v>
      </c>
      <c r="H97" s="0" t="n">
        <v>1637</v>
      </c>
      <c r="I97" s="21" t="n">
        <v>0</v>
      </c>
      <c r="J97" s="68" t="n">
        <v>3.23</v>
      </c>
      <c r="K97" s="68" t="n">
        <v>13.66</v>
      </c>
      <c r="L97" s="68" t="n">
        <v>2.17</v>
      </c>
      <c r="M97" s="68" t="n">
        <v>0.1</v>
      </c>
      <c r="N97" s="68" t="n">
        <v>5.78</v>
      </c>
      <c r="O97" s="68" t="n">
        <v>0.17</v>
      </c>
      <c r="P97" s="68" t="n">
        <v>6.29</v>
      </c>
      <c r="Q97" s="68" t="n">
        <v>9.5</v>
      </c>
      <c r="R97" s="69" t="n">
        <v>3.05</v>
      </c>
      <c r="S97" s="68" t="n">
        <v>1.39</v>
      </c>
      <c r="T97" s="68" t="n">
        <v>0.5</v>
      </c>
      <c r="U97" s="68" t="n">
        <v>0.11</v>
      </c>
    </row>
    <row r="98" customFormat="false" ht="16" hidden="false" customHeight="false" outlineLevel="0" collapsed="false">
      <c r="A98" s="0" t="n">
        <v>0.0001</v>
      </c>
      <c r="B98" s="0" t="n">
        <v>0.0616071428571428</v>
      </c>
      <c r="C98" s="0" t="n">
        <v>0.0580319596299411</v>
      </c>
      <c r="D98" s="0" t="n">
        <v>0.0826285475100106</v>
      </c>
      <c r="E98" s="0" t="n">
        <v>0.0922690651780578</v>
      </c>
      <c r="F98" s="0" t="n">
        <v>0.0952559607672934</v>
      </c>
      <c r="G98" s="0" t="n">
        <v>0.091966826567278</v>
      </c>
      <c r="H98" s="0" t="n">
        <v>1639</v>
      </c>
      <c r="I98" s="21" t="n">
        <v>0</v>
      </c>
      <c r="J98" s="68" t="n">
        <v>1.97</v>
      </c>
      <c r="K98" s="68" t="n">
        <v>14.41</v>
      </c>
      <c r="L98" s="68" t="n">
        <v>0.69</v>
      </c>
      <c r="M98" s="68" t="n">
        <v>0.03</v>
      </c>
      <c r="N98" s="68" t="n">
        <v>10.08</v>
      </c>
      <c r="O98" s="68" t="n">
        <v>0.1</v>
      </c>
      <c r="P98" s="68" t="n">
        <v>6.88</v>
      </c>
      <c r="Q98" s="68" t="n">
        <v>10.87</v>
      </c>
      <c r="R98" s="34" t="n">
        <v>1.72</v>
      </c>
      <c r="S98" s="68" t="n">
        <v>0.68</v>
      </c>
      <c r="T98" s="68" t="n">
        <v>0.56</v>
      </c>
      <c r="U98" s="68" t="n">
        <v>0.05</v>
      </c>
    </row>
    <row r="99" customFormat="false" ht="16" hidden="false" customHeight="false" outlineLevel="0" collapsed="false">
      <c r="A99" s="0" t="n">
        <v>0.0001</v>
      </c>
      <c r="B99" s="0" t="n">
        <v>0.0875</v>
      </c>
      <c r="C99" s="0" t="n">
        <v>0.0804597701149425</v>
      </c>
      <c r="D99" s="0" t="n">
        <v>0.0389515076812782</v>
      </c>
      <c r="E99" s="0" t="n">
        <v>0.0425043015609445</v>
      </c>
      <c r="F99" s="0" t="n">
        <v>0.049326851478156</v>
      </c>
      <c r="G99" s="0" t="n">
        <v>0.043468167840379</v>
      </c>
      <c r="H99" s="0" t="n">
        <v>1639</v>
      </c>
      <c r="I99" s="21" t="n">
        <v>1</v>
      </c>
      <c r="J99" s="68" t="n">
        <v>6.06</v>
      </c>
      <c r="K99" s="68" t="n">
        <v>10.65</v>
      </c>
      <c r="L99" s="68" t="n">
        <v>1.33</v>
      </c>
      <c r="M99" s="68" t="n">
        <v>0.02</v>
      </c>
      <c r="N99" s="68" t="n">
        <v>13.68</v>
      </c>
      <c r="O99" s="68" t="n">
        <v>0.13</v>
      </c>
      <c r="P99" s="68" t="n">
        <v>7.15</v>
      </c>
      <c r="Q99" s="68" t="n">
        <v>15.72</v>
      </c>
      <c r="R99" s="68" t="n">
        <v>0.55</v>
      </c>
      <c r="S99" s="68" t="n">
        <v>1.44</v>
      </c>
      <c r="T99" s="68" t="n">
        <v>0.55</v>
      </c>
      <c r="U99" s="68" t="n">
        <v>0.12</v>
      </c>
    </row>
    <row r="100" customFormat="false" ht="16" hidden="false" customHeight="false" outlineLevel="0" collapsed="false">
      <c r="A100" s="0" t="n">
        <v>0.0001</v>
      </c>
      <c r="B100" s="0" t="n">
        <v>0.0908653846153846</v>
      </c>
      <c r="C100" s="0" t="n">
        <v>0.0832966064345526</v>
      </c>
      <c r="D100" s="0" t="n">
        <v>0.0360390179461984</v>
      </c>
      <c r="E100" s="0" t="n">
        <v>0.0424698857315027</v>
      </c>
      <c r="F100" s="0" t="n">
        <v>0.0380224990928894</v>
      </c>
      <c r="G100" s="0" t="n">
        <v>0.0446301733567281</v>
      </c>
      <c r="H100" s="0" t="n">
        <v>1639</v>
      </c>
      <c r="I100" s="21" t="n">
        <v>1</v>
      </c>
      <c r="J100" s="68" t="n">
        <v>3.19</v>
      </c>
      <c r="K100" s="68" t="n">
        <v>14.38</v>
      </c>
      <c r="L100" s="68" t="n">
        <v>1.05</v>
      </c>
      <c r="M100" s="68" t="n">
        <v>0.14</v>
      </c>
      <c r="N100" s="68" t="n">
        <v>10.4</v>
      </c>
      <c r="O100" s="68" t="n">
        <v>0.41</v>
      </c>
      <c r="P100" s="68" t="n">
        <v>6.32</v>
      </c>
      <c r="Q100" s="68" t="n">
        <v>18.37</v>
      </c>
      <c r="R100" s="68" t="n">
        <v>0.47</v>
      </c>
      <c r="S100" s="68" t="n">
        <v>0.54</v>
      </c>
      <c r="T100" s="68" t="n">
        <v>1.1</v>
      </c>
      <c r="U100" s="68" t="n">
        <v>0.12</v>
      </c>
    </row>
    <row r="101" customFormat="false" ht="16" hidden="false" customHeight="false" outlineLevel="0" collapsed="false">
      <c r="A101" s="0" t="n">
        <v>0.0001</v>
      </c>
      <c r="B101" s="0" t="n">
        <v>0.0263211903540277</v>
      </c>
      <c r="C101" s="0" t="n">
        <v>0.0256461530770384</v>
      </c>
      <c r="D101" s="0" t="n">
        <v>0.0281370540879996</v>
      </c>
      <c r="E101" s="0" t="n">
        <v>0.0314365609844116</v>
      </c>
      <c r="F101" s="0" t="n">
        <v>0.0338057865783639</v>
      </c>
      <c r="G101" s="0" t="n">
        <v>0.0316877892498809</v>
      </c>
      <c r="H101" s="0" t="n">
        <v>1639</v>
      </c>
      <c r="I101" s="21" t="n">
        <v>0</v>
      </c>
      <c r="J101" s="68" t="n">
        <v>3.29</v>
      </c>
      <c r="K101" s="68" t="n">
        <v>13.64</v>
      </c>
      <c r="L101" s="68" t="n">
        <v>0.57</v>
      </c>
      <c r="M101" s="68" t="n">
        <v>0.1</v>
      </c>
      <c r="N101" s="68" t="n">
        <v>19.49</v>
      </c>
      <c r="O101" s="68" t="n">
        <v>0.19</v>
      </c>
      <c r="P101" s="68" t="n">
        <v>6.46</v>
      </c>
      <c r="Q101" s="68" t="n">
        <v>9.86</v>
      </c>
      <c r="R101" s="68" t="n">
        <v>2.09</v>
      </c>
      <c r="S101" s="68" t="n">
        <v>0.63</v>
      </c>
      <c r="T101" s="34" t="n">
        <v>0.43</v>
      </c>
      <c r="U101" s="68" t="n">
        <v>0.1</v>
      </c>
    </row>
    <row r="102" customFormat="false" ht="16" hidden="false" customHeight="false" outlineLevel="0" collapsed="false">
      <c r="A102" s="0" t="n">
        <v>0.0001</v>
      </c>
      <c r="B102" s="0" t="n">
        <v>2.83645161290322</v>
      </c>
      <c r="C102" s="0" t="n">
        <v>0.739342470360716</v>
      </c>
      <c r="D102" s="0" t="n">
        <v>2.90026578091986</v>
      </c>
      <c r="E102" s="0" t="n">
        <v>3.17921331929093</v>
      </c>
      <c r="F102" s="0" t="n">
        <v>3.83155422382129</v>
      </c>
      <c r="G102" s="0" t="n">
        <v>3.13260972087191</v>
      </c>
      <c r="H102" s="0" t="n">
        <v>1633</v>
      </c>
      <c r="I102" s="21" t="n">
        <v>0</v>
      </c>
      <c r="J102" s="34" t="n">
        <v>1.89</v>
      </c>
      <c r="K102" s="68" t="n">
        <v>13.69</v>
      </c>
      <c r="L102" s="34" t="n">
        <v>9.77</v>
      </c>
      <c r="M102" s="68" t="n">
        <v>0</v>
      </c>
      <c r="N102" s="68" t="n">
        <v>3.1</v>
      </c>
      <c r="O102" s="34" t="n">
        <v>0.22</v>
      </c>
      <c r="P102" s="68" t="n">
        <v>6.71</v>
      </c>
      <c r="Q102" s="68" t="n">
        <v>10.4</v>
      </c>
      <c r="R102" s="68" t="n">
        <v>2.58</v>
      </c>
      <c r="S102" s="68" t="n">
        <v>0.43</v>
      </c>
      <c r="T102" s="68" t="n">
        <v>0.21</v>
      </c>
      <c r="U102" s="68" t="n">
        <v>0.06</v>
      </c>
    </row>
    <row r="103" customFormat="false" ht="16" hidden="false" customHeight="false" outlineLevel="0" collapsed="false">
      <c r="A103" s="0" t="n">
        <v>0.0001</v>
      </c>
      <c r="B103" s="0" t="n">
        <v>2.53186813186813</v>
      </c>
      <c r="C103" s="0" t="n">
        <v>0.716863721219663</v>
      </c>
      <c r="D103" s="0" t="n">
        <v>2.44380567824024</v>
      </c>
      <c r="E103" s="0" t="n">
        <v>2.769831314337</v>
      </c>
      <c r="F103" s="0" t="n">
        <v>3.16754202501591</v>
      </c>
      <c r="G103" s="0" t="n">
        <v>2.69780604235477</v>
      </c>
      <c r="H103" s="0" t="n">
        <v>1633</v>
      </c>
      <c r="I103" s="21" t="n">
        <v>0</v>
      </c>
      <c r="J103" s="68" t="n">
        <v>0.71</v>
      </c>
      <c r="K103" s="68" t="n">
        <v>16.71</v>
      </c>
      <c r="L103" s="68" t="n">
        <v>5.12</v>
      </c>
      <c r="M103" s="68" t="n">
        <v>0</v>
      </c>
      <c r="N103" s="34" t="n">
        <v>1.82</v>
      </c>
      <c r="O103" s="68" t="n">
        <v>0.13</v>
      </c>
      <c r="P103" s="68" t="n">
        <v>6.2</v>
      </c>
      <c r="Q103" s="68" t="n">
        <v>7.43</v>
      </c>
      <c r="R103" s="68" t="n">
        <v>3.63</v>
      </c>
      <c r="S103" s="68" t="n">
        <v>1.1</v>
      </c>
      <c r="T103" s="68" t="n">
        <v>0.11</v>
      </c>
      <c r="U103" s="68" t="n">
        <v>0.03</v>
      </c>
    </row>
    <row r="104" customFormat="false" ht="16" hidden="false" customHeight="false" outlineLevel="0" collapsed="false">
      <c r="A104" s="0" t="n">
        <v>0.0001</v>
      </c>
      <c r="B104" s="0" t="n">
        <v>4.51434262948207</v>
      </c>
      <c r="C104" s="0" t="n">
        <v>0.818654721479661</v>
      </c>
      <c r="D104" s="0" t="n">
        <v>4.48628351193791</v>
      </c>
      <c r="E104" s="0" t="n">
        <v>4.78489880323805</v>
      </c>
      <c r="F104" s="0" t="n">
        <v>6.60452647472406</v>
      </c>
      <c r="G104" s="0" t="n">
        <v>4.71551584141694</v>
      </c>
      <c r="H104" s="0" t="n">
        <v>1633</v>
      </c>
      <c r="I104" s="21" t="n">
        <v>0</v>
      </c>
      <c r="J104" s="68" t="n">
        <v>5.87</v>
      </c>
      <c r="K104" s="69" t="n">
        <v>10.05</v>
      </c>
      <c r="L104" s="68" t="n">
        <v>12.59</v>
      </c>
      <c r="M104" s="68" t="n">
        <v>0.01</v>
      </c>
      <c r="N104" s="68" t="n">
        <v>2.51</v>
      </c>
      <c r="O104" s="68" t="n">
        <v>0.28</v>
      </c>
      <c r="P104" s="68" t="n">
        <v>6.91</v>
      </c>
      <c r="Q104" s="68" t="n">
        <v>15.09</v>
      </c>
      <c r="R104" s="68" t="n">
        <v>1.88</v>
      </c>
      <c r="S104" s="68" t="n">
        <v>2.77</v>
      </c>
      <c r="T104" s="68" t="n">
        <v>0.09</v>
      </c>
      <c r="U104" s="68" t="n">
        <v>0.12</v>
      </c>
    </row>
    <row r="105" customFormat="false" ht="16" hidden="false" customHeight="false" outlineLevel="0" collapsed="false">
      <c r="A105" s="0" t="n">
        <v>0.0001</v>
      </c>
      <c r="B105" s="0" t="n">
        <v>4.88375634517766</v>
      </c>
      <c r="C105" s="0" t="n">
        <v>0.830040548701578</v>
      </c>
      <c r="D105" s="0" t="n">
        <v>4.34302800268683</v>
      </c>
      <c r="E105" s="0" t="n">
        <v>5.0148977233721</v>
      </c>
      <c r="F105" s="0" t="n">
        <v>5.47360546576831</v>
      </c>
      <c r="G105" s="0" t="n">
        <v>5.1046116462471</v>
      </c>
      <c r="H105" s="0" t="n">
        <v>1633</v>
      </c>
      <c r="I105" s="21" t="n">
        <v>0</v>
      </c>
      <c r="J105" s="68" t="n">
        <v>2.91</v>
      </c>
      <c r="K105" s="68" t="n">
        <v>13.46</v>
      </c>
      <c r="L105" s="68" t="n">
        <v>10.69</v>
      </c>
      <c r="M105" s="68" t="n">
        <v>0.02</v>
      </c>
      <c r="N105" s="68" t="n">
        <v>1.97</v>
      </c>
      <c r="O105" s="68" t="n">
        <v>0.37</v>
      </c>
      <c r="P105" s="68" t="n">
        <v>5.8</v>
      </c>
      <c r="Q105" s="68" t="n">
        <v>17.53</v>
      </c>
      <c r="R105" s="68" t="n">
        <v>3.52</v>
      </c>
      <c r="S105" s="68" t="n">
        <v>1.9</v>
      </c>
      <c r="T105" s="68" t="n">
        <v>0.51</v>
      </c>
      <c r="U105" s="68" t="n">
        <v>0.01</v>
      </c>
    </row>
    <row r="106" customFormat="false" ht="16" hidden="false" customHeight="false" outlineLevel="0" collapsed="false">
      <c r="A106" s="0" t="n">
        <v>0.0001</v>
      </c>
      <c r="B106" s="0" t="n">
        <v>2.74411764705882</v>
      </c>
      <c r="C106" s="0" t="n">
        <v>0.732914375490966</v>
      </c>
      <c r="D106" s="0" t="n">
        <v>2.95770314279011</v>
      </c>
      <c r="E106" s="0" t="n">
        <v>3.26890323238417</v>
      </c>
      <c r="F106" s="0" t="n">
        <v>4.14036725370027</v>
      </c>
      <c r="G106" s="0" t="n">
        <v>3.21461140300819</v>
      </c>
      <c r="H106" s="0" t="n">
        <v>1633</v>
      </c>
      <c r="I106" s="21" t="n">
        <v>0</v>
      </c>
      <c r="J106" s="68" t="n">
        <v>3.21</v>
      </c>
      <c r="K106" s="68" t="n">
        <v>13.53</v>
      </c>
      <c r="L106" s="68" t="n">
        <v>9.33</v>
      </c>
      <c r="M106" s="68" t="n">
        <v>0.01</v>
      </c>
      <c r="N106" s="68" t="n">
        <v>3.06</v>
      </c>
      <c r="O106" s="68" t="n">
        <v>0.18</v>
      </c>
      <c r="P106" s="68" t="n">
        <v>6.3</v>
      </c>
      <c r="Q106" s="68" t="n">
        <v>9.72</v>
      </c>
      <c r="R106" s="68" t="n">
        <v>2.37</v>
      </c>
      <c r="S106" s="69" t="n">
        <v>1.167</v>
      </c>
      <c r="T106" s="68" t="n">
        <v>0.15</v>
      </c>
      <c r="U106" s="68" t="n">
        <v>0.07</v>
      </c>
    </row>
    <row r="107" customFormat="false" ht="16" hidden="false" customHeight="false" outlineLevel="0" collapsed="false">
      <c r="A107" s="0" t="n">
        <v>0.0001</v>
      </c>
      <c r="B107" s="0" t="n">
        <v>1.8891304347826</v>
      </c>
      <c r="C107" s="0" t="n">
        <v>0.653875094055681</v>
      </c>
      <c r="D107" s="0" t="n">
        <v>1.78245142101015</v>
      </c>
      <c r="E107" s="0" t="n">
        <v>1.93266009959208</v>
      </c>
      <c r="F107" s="0" t="n">
        <v>2.33214420164942</v>
      </c>
      <c r="G107" s="0" t="n">
        <v>1.90597314105105</v>
      </c>
      <c r="H107" s="0" t="n">
        <v>1731</v>
      </c>
      <c r="I107" s="21" t="n">
        <v>0</v>
      </c>
      <c r="J107" s="68" t="n">
        <v>1.91</v>
      </c>
      <c r="K107" s="68" t="n">
        <v>13.67</v>
      </c>
      <c r="L107" s="68" t="n">
        <v>8.69</v>
      </c>
      <c r="M107" s="68" t="n">
        <v>0.01</v>
      </c>
      <c r="N107" s="68" t="n">
        <v>4.14</v>
      </c>
      <c r="O107" s="68" t="n">
        <v>0.22</v>
      </c>
      <c r="P107" s="68" t="n">
        <v>6.96</v>
      </c>
      <c r="Q107" s="68" t="n">
        <v>10.4</v>
      </c>
      <c r="R107" s="68" t="n">
        <v>2.47</v>
      </c>
      <c r="S107" s="68" t="n">
        <v>0.36</v>
      </c>
      <c r="T107" s="70" t="n">
        <v>0.019</v>
      </c>
      <c r="U107" s="70" t="n">
        <v>0.015</v>
      </c>
    </row>
    <row r="108" customFormat="false" ht="16" hidden="false" customHeight="false" outlineLevel="0" collapsed="false">
      <c r="A108" s="0" t="n">
        <v>0.0001</v>
      </c>
      <c r="B108" s="0" t="n">
        <v>1.65673469387755</v>
      </c>
      <c r="C108" s="0" t="n">
        <v>0.62359809494546</v>
      </c>
      <c r="D108" s="0" t="n">
        <v>1.55826804691538</v>
      </c>
      <c r="E108" s="0" t="n">
        <v>1.75015513788107</v>
      </c>
      <c r="F108" s="0" t="n">
        <v>1.98575823397501</v>
      </c>
      <c r="G108" s="0" t="n">
        <v>1.7085766658961</v>
      </c>
      <c r="H108" s="0" t="n">
        <v>1731</v>
      </c>
      <c r="I108" s="21" t="n">
        <v>0</v>
      </c>
      <c r="J108" s="68" t="n">
        <v>0.74</v>
      </c>
      <c r="K108" s="68" t="n">
        <v>16.76</v>
      </c>
      <c r="L108" s="68" t="n">
        <v>4.51</v>
      </c>
      <c r="M108" s="68" t="n">
        <v>0.01</v>
      </c>
      <c r="N108" s="68" t="n">
        <v>2.45</v>
      </c>
      <c r="O108" s="68" t="n">
        <v>0.13</v>
      </c>
      <c r="P108" s="68" t="n">
        <v>6.32</v>
      </c>
      <c r="Q108" s="68" t="n">
        <v>7.42</v>
      </c>
      <c r="R108" s="68" t="n">
        <v>3.6</v>
      </c>
      <c r="S108" s="68" t="n">
        <v>1.02</v>
      </c>
      <c r="T108" s="34" t="n">
        <v>0.1</v>
      </c>
      <c r="U108" s="68" t="n">
        <v>0.02</v>
      </c>
    </row>
    <row r="109" customFormat="false" ht="16" hidden="false" customHeight="false" outlineLevel="0" collapsed="false">
      <c r="A109" s="0" t="n">
        <v>0.0001</v>
      </c>
      <c r="B109" s="0" t="n">
        <v>3.006</v>
      </c>
      <c r="C109" s="0" t="n">
        <v>0.750374438342486</v>
      </c>
      <c r="D109" s="0" t="n">
        <v>2.54970713968092</v>
      </c>
      <c r="E109" s="0" t="n">
        <v>2.92625535493577</v>
      </c>
      <c r="F109" s="0" t="n">
        <v>3.28474857705782</v>
      </c>
      <c r="G109" s="0" t="n">
        <v>3.00609791936035</v>
      </c>
      <c r="H109" s="0" t="n">
        <v>1731</v>
      </c>
      <c r="I109" s="21" t="n">
        <v>0</v>
      </c>
      <c r="J109" s="68" t="n">
        <v>3.01</v>
      </c>
      <c r="K109" s="68" t="n">
        <v>13.49</v>
      </c>
      <c r="L109" s="68" t="n">
        <v>10.02</v>
      </c>
      <c r="M109" s="68" t="n">
        <v>0.03</v>
      </c>
      <c r="N109" s="68" t="n">
        <v>3</v>
      </c>
      <c r="O109" s="68" t="n">
        <v>0.38</v>
      </c>
      <c r="P109" s="68" t="n">
        <v>6.04</v>
      </c>
      <c r="Q109" s="68" t="n">
        <v>17.97</v>
      </c>
      <c r="R109" s="68" t="n">
        <v>2.68</v>
      </c>
      <c r="S109" s="68" t="n">
        <v>0.97</v>
      </c>
      <c r="T109" s="34" t="n">
        <v>0.09</v>
      </c>
      <c r="U109" s="34" t="n">
        <v>0.08</v>
      </c>
    </row>
    <row r="110" customFormat="false" ht="16" hidden="false" customHeight="false" outlineLevel="0" collapsed="false">
      <c r="A110" s="0" t="n">
        <v>0.0001</v>
      </c>
      <c r="B110" s="0" t="n">
        <v>2.77150684931506</v>
      </c>
      <c r="C110" s="0" t="n">
        <v>0.73485398808659</v>
      </c>
      <c r="D110" s="0" t="n">
        <v>2.59628040834656</v>
      </c>
      <c r="E110" s="0" t="n">
        <v>2.76305724281398</v>
      </c>
      <c r="F110" s="0" t="n">
        <v>3.79314726323627</v>
      </c>
      <c r="G110" s="0" t="n">
        <v>2.76440769353455</v>
      </c>
      <c r="H110" s="0" t="n">
        <v>1731</v>
      </c>
      <c r="I110" s="21" t="n">
        <v>0</v>
      </c>
      <c r="J110" s="34" t="n">
        <v>5.93</v>
      </c>
      <c r="K110" s="68" t="n">
        <v>10.25</v>
      </c>
      <c r="L110" s="68" t="n">
        <v>11.24</v>
      </c>
      <c r="M110" s="68" t="n">
        <v>0.02</v>
      </c>
      <c r="N110" s="68" t="n">
        <v>3.65</v>
      </c>
      <c r="O110" s="34" t="n">
        <v>0.27</v>
      </c>
      <c r="P110" s="68" t="n">
        <v>7.12</v>
      </c>
      <c r="Q110" s="68" t="n">
        <v>15.4</v>
      </c>
      <c r="R110" s="68" t="n">
        <v>1.39</v>
      </c>
      <c r="S110" s="68" t="n">
        <v>1.7</v>
      </c>
      <c r="T110" s="68" t="n">
        <v>0.01</v>
      </c>
      <c r="U110" s="68" t="n">
        <v>0.11</v>
      </c>
    </row>
    <row r="111" customFormat="false" ht="16" hidden="false" customHeight="false" outlineLevel="0" collapsed="false">
      <c r="A111" s="0" t="n">
        <v>0.0001</v>
      </c>
      <c r="B111" s="0" t="n">
        <v>1.95826771653543</v>
      </c>
      <c r="C111" s="0" t="n">
        <v>0.66196433324461</v>
      </c>
      <c r="D111" s="0" t="n">
        <v>1.90894040266027</v>
      </c>
      <c r="E111" s="0" t="n">
        <v>2.1199002132653</v>
      </c>
      <c r="F111" s="0" t="n">
        <v>2.67375600817217</v>
      </c>
      <c r="G111" s="0" t="n">
        <v>2.10766263830654</v>
      </c>
      <c r="H111" s="0" t="n">
        <v>1731</v>
      </c>
      <c r="I111" s="21" t="n">
        <v>0</v>
      </c>
      <c r="J111" s="68" t="n">
        <v>3.28</v>
      </c>
      <c r="K111" s="68" t="n">
        <v>13.77</v>
      </c>
      <c r="L111" s="68" t="n">
        <v>8.29</v>
      </c>
      <c r="M111" s="68" t="n">
        <v>0.01</v>
      </c>
      <c r="N111" s="68" t="n">
        <v>3.81</v>
      </c>
      <c r="O111" s="68" t="n">
        <v>0.17</v>
      </c>
      <c r="P111" s="68" t="n">
        <v>6.14</v>
      </c>
      <c r="Q111" s="68" t="n">
        <v>9.79</v>
      </c>
      <c r="R111" s="68" t="n">
        <v>2.29</v>
      </c>
      <c r="S111" s="68" t="n">
        <v>0.61</v>
      </c>
      <c r="T111" s="68" t="n">
        <v>0.04</v>
      </c>
      <c r="U111" s="68" t="n">
        <v>0.07</v>
      </c>
    </row>
    <row r="112" customFormat="false" ht="16" hidden="false" customHeight="false" outlineLevel="0" collapsed="false">
      <c r="A112" s="0" t="n">
        <v>0.0001</v>
      </c>
      <c r="B112" s="0" t="n">
        <v>2.51052631578947</v>
      </c>
      <c r="C112" s="0" t="n">
        <v>0.715142428785607</v>
      </c>
      <c r="D112" s="0" t="n">
        <v>1.94116903997511</v>
      </c>
      <c r="E112" s="0" t="n">
        <v>2.1168226001368</v>
      </c>
      <c r="F112" s="0" t="n">
        <v>2.58705564128804</v>
      </c>
      <c r="G112" s="0" t="n">
        <v>2.09546111491674</v>
      </c>
      <c r="H112" s="0" t="n">
        <v>1710</v>
      </c>
      <c r="I112" s="0" t="n">
        <v>0</v>
      </c>
    </row>
    <row r="113" customFormat="false" ht="16" hidden="false" customHeight="false" outlineLevel="0" collapsed="false">
      <c r="A113" s="0" t="n">
        <v>0.0001</v>
      </c>
      <c r="B113" s="0" t="n">
        <v>3.1833922261484</v>
      </c>
      <c r="C113" s="0" t="n">
        <v>0.760959540501731</v>
      </c>
      <c r="D113" s="0" t="n">
        <v>2.43673940916401</v>
      </c>
      <c r="E113" s="0" t="n">
        <v>2.67156568304333</v>
      </c>
      <c r="F113" s="0" t="n">
        <v>3.2944289079104</v>
      </c>
      <c r="G113" s="0" t="n">
        <v>2.64377063425343</v>
      </c>
      <c r="H113" s="0" t="n">
        <v>1661</v>
      </c>
      <c r="I113" s="0" t="n">
        <v>0</v>
      </c>
    </row>
    <row r="114" customFormat="false" ht="16" hidden="false" customHeight="false" outlineLevel="0" collapsed="false">
      <c r="A114" s="0" t="n">
        <v>0.0001</v>
      </c>
      <c r="B114" s="0" t="n">
        <v>1.69685393258426</v>
      </c>
      <c r="C114" s="0" t="n">
        <v>0.629197566869427</v>
      </c>
      <c r="D114" s="0" t="n">
        <v>1.581641531273</v>
      </c>
      <c r="E114" s="0" t="n">
        <v>1.7360434621049</v>
      </c>
      <c r="F114" s="0" t="n">
        <v>2.06533118676816</v>
      </c>
      <c r="G114" s="0" t="n">
        <v>1.72512248681007</v>
      </c>
      <c r="H114" s="0" t="n">
        <v>1758</v>
      </c>
      <c r="I114" s="0" t="n">
        <v>0</v>
      </c>
    </row>
    <row r="115" customFormat="false" ht="16" hidden="false" customHeight="false" outlineLevel="0" collapsed="false">
      <c r="A115" s="0" t="n">
        <v>0.0001</v>
      </c>
      <c r="B115" s="0" t="n">
        <v>1.76023255813953</v>
      </c>
      <c r="C115" s="0" t="n">
        <v>0.637711685904456</v>
      </c>
      <c r="D115" s="0" t="n">
        <v>1.29367024365577</v>
      </c>
      <c r="E115" s="0" t="n">
        <v>1.41215396384378</v>
      </c>
      <c r="F115" s="0" t="n">
        <v>1.67613444671394</v>
      </c>
      <c r="G115" s="0" t="n">
        <v>1.40120574006272</v>
      </c>
      <c r="H115" s="0" t="n">
        <v>1808</v>
      </c>
      <c r="I115" s="0" t="n">
        <v>0</v>
      </c>
    </row>
    <row r="116" customFormat="false" ht="16" hidden="false" customHeight="false" outlineLevel="0" collapsed="false">
      <c r="A116" s="0" t="n">
        <v>0.0001</v>
      </c>
      <c r="B116" s="0" t="n">
        <v>1.33157894736842</v>
      </c>
      <c r="C116" s="0" t="n">
        <v>0.571106094808126</v>
      </c>
      <c r="D116" s="0" t="n">
        <v>1.08044528901036</v>
      </c>
      <c r="E116" s="0" t="n">
        <v>1.17503843304556</v>
      </c>
      <c r="F116" s="0" t="n">
        <v>1.37847956259232</v>
      </c>
      <c r="G116" s="0" t="n">
        <v>1.16726640145253</v>
      </c>
      <c r="H116" s="0" t="n">
        <v>1857</v>
      </c>
      <c r="I116" s="0" t="n">
        <v>0</v>
      </c>
    </row>
    <row r="117" customFormat="false" ht="16" hidden="false" customHeight="false" outlineLevel="0" collapsed="false">
      <c r="A117" s="0" t="n">
        <v>0.0001</v>
      </c>
      <c r="B117" s="0" t="n">
        <v>1.10395683453237</v>
      </c>
      <c r="C117" s="0" t="n">
        <v>0.524705077791075</v>
      </c>
      <c r="D117" s="0" t="n">
        <v>0.918902540252759</v>
      </c>
      <c r="E117" s="0" t="n">
        <v>1.00056249205467</v>
      </c>
      <c r="F117" s="0" t="n">
        <v>1.15499059045093</v>
      </c>
      <c r="G117" s="0" t="n">
        <v>0.994986924818077</v>
      </c>
      <c r="H117" s="0" t="n">
        <v>1908</v>
      </c>
      <c r="I117" s="0" t="n">
        <v>0</v>
      </c>
    </row>
    <row r="118" customFormat="false" ht="16" hidden="false" customHeight="false" outlineLevel="0" collapsed="false">
      <c r="A118" s="0" t="n">
        <v>0.0001</v>
      </c>
      <c r="B118" s="0" t="n">
        <v>1.32373540856031</v>
      </c>
      <c r="C118" s="0" t="n">
        <v>0.569658405894172</v>
      </c>
      <c r="D118" s="0" t="n">
        <v>0.889687536784878</v>
      </c>
      <c r="E118" s="0" t="n">
        <v>0.980263330467236</v>
      </c>
      <c r="F118" s="0" t="n">
        <v>1.18757319855788</v>
      </c>
      <c r="G118" s="0" t="n">
        <v>0.971290598918594</v>
      </c>
      <c r="H118" s="0" t="n">
        <v>1615</v>
      </c>
      <c r="I118" s="0" t="n">
        <v>0</v>
      </c>
    </row>
    <row r="119" customFormat="false" ht="16" hidden="false" customHeight="false" outlineLevel="0" collapsed="false">
      <c r="A119" s="0" t="n">
        <v>0.0001</v>
      </c>
      <c r="B119" s="0" t="n">
        <v>1.56305732484076</v>
      </c>
      <c r="C119" s="0" t="n">
        <v>0.609840954274353</v>
      </c>
      <c r="D119" s="0" t="n">
        <v>1.03055455875858</v>
      </c>
      <c r="E119" s="0" t="n">
        <v>1.13625431690091</v>
      </c>
      <c r="F119" s="0" t="n">
        <v>1.39356074361454</v>
      </c>
      <c r="G119" s="0" t="n">
        <v>1.12547662243815</v>
      </c>
      <c r="H119" s="0" t="n">
        <v>1569</v>
      </c>
      <c r="I119" s="0" t="n">
        <v>0</v>
      </c>
    </row>
    <row r="120" customFormat="false" ht="16" hidden="false" customHeight="false" outlineLevel="0" collapsed="false">
      <c r="A120" s="0" t="n">
        <v>0.0001</v>
      </c>
      <c r="B120" s="0" t="n">
        <v>2.00977443609022</v>
      </c>
      <c r="C120" s="0" t="n">
        <v>0.667749188108918</v>
      </c>
      <c r="D120" s="0" t="n">
        <v>1.2049434583343</v>
      </c>
      <c r="E120" s="0" t="n">
        <v>1.32201353079675</v>
      </c>
      <c r="F120" s="0" t="n">
        <v>1.65970957402939</v>
      </c>
      <c r="G120" s="0" t="n">
        <v>1.3059257011807</v>
      </c>
      <c r="H120" s="0" t="n">
        <v>1522</v>
      </c>
      <c r="I120" s="0" t="n">
        <v>0</v>
      </c>
    </row>
    <row r="121" customFormat="false" ht="16" hidden="false" customHeight="false" outlineLevel="0" collapsed="false">
      <c r="A121" s="0" t="n">
        <v>0.0001</v>
      </c>
      <c r="B121" s="0" t="n">
        <v>0.0429752066115702</v>
      </c>
      <c r="C121" s="0" t="n">
        <v>0.0412044374009508</v>
      </c>
      <c r="D121" s="0" t="n">
        <v>0.0375218791065239</v>
      </c>
      <c r="E121" s="0" t="n">
        <v>0.04156945967388</v>
      </c>
      <c r="F121" s="0" t="n">
        <v>0.0435124638204268</v>
      </c>
      <c r="G121" s="0" t="n">
        <v>0.0417460052085463</v>
      </c>
      <c r="H121" s="0" t="n">
        <v>1909</v>
      </c>
      <c r="I121" s="0" t="n">
        <v>0</v>
      </c>
    </row>
    <row r="122" customFormat="false" ht="16" hidden="false" customHeight="false" outlineLevel="0" collapsed="false">
      <c r="A122" s="0" t="n">
        <v>0.0001</v>
      </c>
      <c r="B122" s="0" t="n">
        <v>0.150594766058683</v>
      </c>
      <c r="C122" s="0" t="n">
        <v>0.13088427872355</v>
      </c>
      <c r="D122" s="0" t="n">
        <v>0.0878014935606831</v>
      </c>
      <c r="E122" s="0" t="n">
        <v>0.0970180925941556</v>
      </c>
      <c r="F122" s="0" t="n">
        <v>0.103980339071961</v>
      </c>
      <c r="G122" s="0" t="n">
        <v>0.0972988850658033</v>
      </c>
      <c r="H122" s="0" t="n">
        <v>1821</v>
      </c>
      <c r="I122" s="0" t="n">
        <v>0</v>
      </c>
    </row>
    <row r="123" customFormat="false" ht="16" hidden="false" customHeight="false" outlineLevel="0" collapsed="false">
      <c r="A123" s="0" t="n">
        <v>0.0001</v>
      </c>
      <c r="B123" s="0" t="n">
        <v>0.157651588065447</v>
      </c>
      <c r="C123" s="0" t="n">
        <v>0.136182241436647</v>
      </c>
      <c r="D123" s="0" t="n">
        <v>0.0864115753701682</v>
      </c>
      <c r="E123" s="0" t="n">
        <v>0.0958890674298433</v>
      </c>
      <c r="F123" s="0" t="n">
        <v>0.103236115239703</v>
      </c>
      <c r="G123" s="0" t="n">
        <v>0.0960393112480513</v>
      </c>
      <c r="H123" s="0" t="n">
        <v>1817</v>
      </c>
      <c r="I123" s="0" t="n">
        <v>0</v>
      </c>
    </row>
    <row r="124" customFormat="false" ht="16" hidden="false" customHeight="false" outlineLevel="0" collapsed="false">
      <c r="A124" s="0" t="n">
        <v>0.0001</v>
      </c>
      <c r="B124" s="0" t="n">
        <v>0.156069364161849</v>
      </c>
      <c r="C124" s="0" t="n">
        <v>0.134999999999999</v>
      </c>
      <c r="D124" s="0" t="n">
        <v>0.092370486734627</v>
      </c>
      <c r="E124" s="0" t="n">
        <v>0.101619874004049</v>
      </c>
      <c r="F124" s="0" t="n">
        <v>0.108547867492094</v>
      </c>
      <c r="G124" s="0" t="n">
        <v>0.101604967227556</v>
      </c>
      <c r="H124" s="0" t="n">
        <v>1905</v>
      </c>
      <c r="I124" s="0" t="n">
        <v>0</v>
      </c>
    </row>
    <row r="125" customFormat="false" ht="16" hidden="false" customHeight="false" outlineLevel="0" collapsed="false">
      <c r="A125" s="0" t="n">
        <v>0.0001</v>
      </c>
      <c r="B125" s="0" t="n">
        <v>0.110454545454545</v>
      </c>
      <c r="C125" s="0" t="n">
        <v>0.0994678673761768</v>
      </c>
      <c r="D125" s="0" t="n">
        <v>0.0978360594435605</v>
      </c>
      <c r="E125" s="0" t="n">
        <v>0.11782767720901</v>
      </c>
      <c r="F125" s="0" t="n">
        <v>0.121356952306999</v>
      </c>
      <c r="G125" s="0" t="n">
        <v>0.115879116591893</v>
      </c>
      <c r="H125" s="0" t="n">
        <v>1573</v>
      </c>
      <c r="I125" s="0" t="n">
        <v>0</v>
      </c>
    </row>
    <row r="126" customFormat="false" ht="16" hidden="false" customHeight="false" outlineLevel="0" collapsed="false">
      <c r="A126" s="0" t="n">
        <v>0.0001</v>
      </c>
      <c r="B126" s="0" t="n">
        <v>0.140707964601769</v>
      </c>
      <c r="C126" s="0" t="n">
        <v>0.123351435221101</v>
      </c>
      <c r="D126" s="0" t="n">
        <v>0.114381794858415</v>
      </c>
      <c r="E126" s="0" t="n">
        <v>0.142271791064345</v>
      </c>
      <c r="F126" s="0" t="n">
        <v>0.145249157180652</v>
      </c>
      <c r="G126" s="0" t="n">
        <v>0.140344482507876</v>
      </c>
      <c r="H126" s="0" t="n">
        <v>1573</v>
      </c>
      <c r="I126" s="0" t="n">
        <v>0</v>
      </c>
    </row>
    <row r="127" customFormat="false" ht="16" hidden="false" customHeight="false" outlineLevel="0" collapsed="false">
      <c r="A127" s="0" t="n">
        <v>0.0001</v>
      </c>
      <c r="B127" s="0" t="n">
        <v>0.200651890482398</v>
      </c>
      <c r="C127" s="0" t="n">
        <v>0.167119122597459</v>
      </c>
      <c r="D127" s="0" t="n">
        <v>0.103878610312318</v>
      </c>
      <c r="E127" s="0" t="n">
        <v>0.142032241039186</v>
      </c>
      <c r="F127" s="0" t="n">
        <v>0.128407415725974</v>
      </c>
      <c r="G127" s="0" t="n">
        <v>0.138655300076374</v>
      </c>
      <c r="H127" s="0" t="n">
        <v>1573</v>
      </c>
      <c r="I127" s="0" t="n">
        <v>0</v>
      </c>
    </row>
    <row r="128" customFormat="false" ht="16" hidden="false" customHeight="false" outlineLevel="0" collapsed="false">
      <c r="A128" s="0" t="n">
        <v>0.0001</v>
      </c>
      <c r="B128" s="0" t="n">
        <v>0.316600790513833</v>
      </c>
      <c r="C128" s="0" t="n">
        <v>0.24046832782948</v>
      </c>
      <c r="D128" s="0" t="n">
        <v>0.100487483190007</v>
      </c>
      <c r="E128" s="0" t="n">
        <v>0.139752434098717</v>
      </c>
      <c r="F128" s="0" t="n">
        <v>0.127830055094417</v>
      </c>
      <c r="G128" s="0" t="n">
        <v>0.130405932119715</v>
      </c>
      <c r="H128" s="0" t="n">
        <v>1573</v>
      </c>
      <c r="I128" s="0" t="n">
        <v>0</v>
      </c>
    </row>
    <row r="129" customFormat="false" ht="16" hidden="false" customHeight="false" outlineLevel="0" collapsed="false">
      <c r="A129" s="0" t="n">
        <v>0.0001</v>
      </c>
      <c r="B129" s="0" t="n">
        <v>0.159829059829059</v>
      </c>
      <c r="C129" s="0" t="n">
        <v>0.137803979366249</v>
      </c>
      <c r="D129" s="0" t="n">
        <v>0.143781629017713</v>
      </c>
      <c r="E129" s="0" t="n">
        <v>0.166117110632695</v>
      </c>
      <c r="F129" s="0" t="n">
        <v>0.176002355596078</v>
      </c>
      <c r="G129" s="0" t="n">
        <v>0.170003014046746</v>
      </c>
      <c r="H129" s="0" t="n">
        <v>1573</v>
      </c>
      <c r="I129" s="0" t="n">
        <v>0</v>
      </c>
    </row>
    <row r="130" customFormat="false" ht="16" hidden="false" customHeight="false" outlineLevel="0" collapsed="false">
      <c r="A130" s="0" t="n">
        <v>0.0001</v>
      </c>
      <c r="B130" s="0" t="n">
        <v>0.334009546539379</v>
      </c>
      <c r="C130" s="0" t="n">
        <v>0.25038017711781</v>
      </c>
      <c r="D130" s="0" t="n">
        <v>0.136431612690565</v>
      </c>
      <c r="E130" s="0" t="n">
        <v>0.16914305804923</v>
      </c>
      <c r="F130" s="0" t="n">
        <v>0.159162198657528</v>
      </c>
      <c r="G130" s="0" t="n">
        <v>0.16862999885944</v>
      </c>
      <c r="H130" s="0" t="n">
        <v>1573</v>
      </c>
      <c r="I130" s="0" t="n">
        <v>0</v>
      </c>
    </row>
    <row r="131" customFormat="false" ht="16" hidden="false" customHeight="false" outlineLevel="0" collapsed="false">
      <c r="A131" s="0" t="n">
        <v>0.0001</v>
      </c>
      <c r="B131" s="0" t="n">
        <v>0.186428571428571</v>
      </c>
      <c r="C131" s="0" t="n">
        <v>0.157134256472004</v>
      </c>
      <c r="D131" s="0" t="n">
        <v>0.118824960474758</v>
      </c>
      <c r="E131" s="0" t="n">
        <v>0.15973238013943</v>
      </c>
      <c r="F131" s="0" t="n">
        <v>0.134982821529879</v>
      </c>
      <c r="G131" s="0" t="n">
        <v>0.152564598854957</v>
      </c>
      <c r="H131" s="0" t="n">
        <v>1573</v>
      </c>
      <c r="I131" s="0" t="n">
        <v>0</v>
      </c>
    </row>
    <row r="132" customFormat="false" ht="16" hidden="false" customHeight="false" outlineLevel="0" collapsed="false">
      <c r="A132" s="0" t="n">
        <v>0.0001</v>
      </c>
      <c r="B132" s="0" t="n">
        <v>0.233028362305581</v>
      </c>
      <c r="C132" s="0" t="n">
        <v>0.188988647325072</v>
      </c>
      <c r="D132" s="0" t="n">
        <v>0.20348227714768</v>
      </c>
      <c r="E132" s="0" t="n">
        <v>0.222332536262587</v>
      </c>
      <c r="F132" s="0" t="n">
        <v>0.237188197606467</v>
      </c>
      <c r="G132" s="0" t="n">
        <v>0.215892856401136</v>
      </c>
      <c r="H132" s="0" t="n">
        <v>1573</v>
      </c>
      <c r="I132" s="0" t="n">
        <v>0</v>
      </c>
    </row>
    <row r="133" customFormat="false" ht="16" hidden="false" customHeight="false" outlineLevel="0" collapsed="false">
      <c r="A133" s="0" t="n">
        <v>0.0001</v>
      </c>
      <c r="B133" s="0" t="n">
        <v>0.232902033271718</v>
      </c>
      <c r="C133" s="0" t="n">
        <v>0.188905547226386</v>
      </c>
      <c r="D133" s="0" t="n">
        <v>0.199824052047889</v>
      </c>
      <c r="E133" s="0" t="n">
        <v>0.217808372526575</v>
      </c>
      <c r="F133" s="0" t="n">
        <v>0.233898072656112</v>
      </c>
      <c r="G133" s="0" t="n">
        <v>0.212080223252087</v>
      </c>
      <c r="H133" s="0" t="n">
        <v>1573</v>
      </c>
      <c r="I133" s="0" t="n">
        <v>0</v>
      </c>
    </row>
    <row r="134" customFormat="false" ht="16" hidden="false" customHeight="false" outlineLevel="0" collapsed="false">
      <c r="A134" s="0" t="n">
        <v>0.0001</v>
      </c>
      <c r="B134" s="0" t="n">
        <v>0.198827772768259</v>
      </c>
      <c r="C134" s="0" t="n">
        <v>0.165851823993982</v>
      </c>
      <c r="D134" s="0" t="n">
        <v>0.153907099645098</v>
      </c>
      <c r="E134" s="0" t="n">
        <v>0.147058117326333</v>
      </c>
      <c r="F134" s="0" t="n">
        <v>0.202906598785784</v>
      </c>
      <c r="G134" s="0" t="n">
        <v>0.140580092287177</v>
      </c>
      <c r="H134" s="0" t="n">
        <v>1573</v>
      </c>
      <c r="I134" s="0" t="n">
        <v>0</v>
      </c>
    </row>
    <row r="135" customFormat="false" ht="16" hidden="false" customHeight="false" outlineLevel="0" collapsed="false">
      <c r="A135" s="0" t="n">
        <v>0.0001</v>
      </c>
      <c r="B135" s="0" t="n">
        <v>0.275409836065573</v>
      </c>
      <c r="C135" s="0" t="n">
        <v>0.215938303341902</v>
      </c>
      <c r="D135" s="0" t="n">
        <v>0.104770156788015</v>
      </c>
      <c r="E135" s="0" t="n">
        <v>0.138750231204341</v>
      </c>
      <c r="F135" s="0" t="n">
        <v>0.130342857932264</v>
      </c>
      <c r="G135" s="0" t="n">
        <v>0.132517002873502</v>
      </c>
      <c r="H135" s="0" t="n">
        <v>1573</v>
      </c>
      <c r="I135" s="0" t="n">
        <v>0</v>
      </c>
    </row>
    <row r="136" customFormat="false" ht="16" hidden="false" customHeight="false" outlineLevel="0" collapsed="false">
      <c r="A136" s="0" t="n">
        <v>0.0001</v>
      </c>
      <c r="B136" s="0" t="n">
        <v>0.189989118607181</v>
      </c>
      <c r="C136" s="0" t="n">
        <v>0.159656181419166</v>
      </c>
      <c r="D136" s="0" t="n">
        <v>0.107803058991073</v>
      </c>
      <c r="E136" s="0" t="n">
        <v>0.133425630206793</v>
      </c>
      <c r="F136" s="0" t="n">
        <v>0.136592568204242</v>
      </c>
      <c r="G136" s="0" t="n">
        <v>0.133739483588847</v>
      </c>
      <c r="H136" s="0" t="n">
        <v>1573</v>
      </c>
      <c r="I136" s="0" t="n">
        <v>0</v>
      </c>
    </row>
    <row r="137" customFormat="false" ht="16" hidden="false" customHeight="false" outlineLevel="0" collapsed="false">
      <c r="A137" s="0" t="n">
        <v>0.0001</v>
      </c>
      <c r="B137" s="0" t="n">
        <v>0.164050632911392</v>
      </c>
      <c r="C137" s="0" t="n">
        <v>0.140930839495432</v>
      </c>
      <c r="D137" s="0" t="n">
        <v>0.103860093623748</v>
      </c>
      <c r="E137" s="0" t="n">
        <v>0.131612463019235</v>
      </c>
      <c r="F137" s="0" t="n">
        <v>0.131150988251132</v>
      </c>
      <c r="G137" s="0" t="n">
        <v>0.132724479620551</v>
      </c>
      <c r="H137" s="0" t="n">
        <v>1573</v>
      </c>
      <c r="I137" s="0" t="n">
        <v>0</v>
      </c>
    </row>
    <row r="138" customFormat="false" ht="16" hidden="false" customHeight="false" outlineLevel="0" collapsed="false">
      <c r="A138" s="0" t="n">
        <v>0.0001</v>
      </c>
      <c r="B138" s="0" t="n">
        <v>0.558333333333333</v>
      </c>
      <c r="C138" s="0" t="n">
        <v>0.358288770053475</v>
      </c>
      <c r="D138" s="0" t="n">
        <v>0.103447455505249</v>
      </c>
      <c r="E138" s="0" t="n">
        <v>0.143520822937541</v>
      </c>
      <c r="F138" s="0" t="n">
        <v>0.131537773910997</v>
      </c>
      <c r="G138" s="0" t="n">
        <v>0.133710443917926</v>
      </c>
      <c r="H138" s="0" t="n">
        <v>1573</v>
      </c>
      <c r="I138" s="0" t="n">
        <v>0</v>
      </c>
    </row>
    <row r="139" customFormat="false" ht="16" hidden="false" customHeight="false" outlineLevel="0" collapsed="false">
      <c r="A139" s="0" t="n">
        <v>0.0001</v>
      </c>
      <c r="B139" s="0" t="n">
        <v>0.185919835560123</v>
      </c>
      <c r="C139" s="0" t="n">
        <v>0.156772683941416</v>
      </c>
      <c r="D139" s="0" t="n">
        <v>0.0919639796743419</v>
      </c>
      <c r="E139" s="0" t="n">
        <v>0.0924601734463668</v>
      </c>
      <c r="F139" s="0" t="n">
        <v>0.114783857062707</v>
      </c>
      <c r="G139" s="0" t="n">
        <v>0.0900099260343691</v>
      </c>
      <c r="H139" s="0" t="n">
        <v>1573</v>
      </c>
      <c r="I139" s="0" t="n">
        <v>0</v>
      </c>
    </row>
    <row r="140" customFormat="false" ht="16" hidden="false" customHeight="false" outlineLevel="0" collapsed="false">
      <c r="A140" s="0" t="n">
        <v>0.0001</v>
      </c>
      <c r="B140" s="0" t="n">
        <v>0.175023832221163</v>
      </c>
      <c r="C140" s="0" t="n">
        <v>0.148953431770241</v>
      </c>
      <c r="D140" s="0" t="n">
        <v>0.158533910732221</v>
      </c>
      <c r="E140" s="0" t="n">
        <v>0.169587188063366</v>
      </c>
      <c r="F140" s="0" t="n">
        <v>0.200786463504322</v>
      </c>
      <c r="G140" s="0" t="n">
        <v>0.16027215101588</v>
      </c>
      <c r="H140" s="0" t="n">
        <v>1573</v>
      </c>
      <c r="I140" s="0" t="n">
        <v>0</v>
      </c>
    </row>
    <row r="141" customFormat="false" ht="16" hidden="false" customHeight="false" outlineLevel="0" collapsed="false">
      <c r="A141" s="0" t="n">
        <v>0.0001</v>
      </c>
      <c r="B141" s="0" t="n">
        <v>0.128</v>
      </c>
      <c r="C141" s="0" t="n">
        <v>0.113475177304964</v>
      </c>
      <c r="D141" s="0" t="n">
        <v>0.0916394344862876</v>
      </c>
      <c r="E141" s="0" t="n">
        <v>0.0918539499077998</v>
      </c>
      <c r="F141" s="0" t="n">
        <v>0.104067432256117</v>
      </c>
      <c r="G141" s="0" t="n">
        <v>0.0899076669373268</v>
      </c>
      <c r="H141" s="0" t="n">
        <v>1573</v>
      </c>
      <c r="I141" s="0" t="n">
        <v>0</v>
      </c>
    </row>
    <row r="142" customFormat="false" ht="16" hidden="false" customHeight="false" outlineLevel="0" collapsed="false">
      <c r="A142" s="0" t="n">
        <v>0.0001</v>
      </c>
      <c r="B142" s="0" t="n">
        <v>0.148580441640378</v>
      </c>
      <c r="C142" s="0" t="n">
        <v>0.129360065915957</v>
      </c>
      <c r="D142" s="0" t="n">
        <v>0.0941223160409615</v>
      </c>
      <c r="E142" s="0" t="n">
        <v>0.09909905551757</v>
      </c>
      <c r="F142" s="0" t="n">
        <v>0.116760570569897</v>
      </c>
      <c r="G142" s="0" t="n">
        <v>0.0969022751163072</v>
      </c>
      <c r="H142" s="0" t="n">
        <v>1573</v>
      </c>
      <c r="I142" s="0" t="n">
        <v>0</v>
      </c>
    </row>
    <row r="143" customFormat="false" ht="16" hidden="false" customHeight="false" outlineLevel="0" collapsed="false">
      <c r="A143" s="0" t="n">
        <v>0.0001</v>
      </c>
      <c r="B143" s="0" t="n">
        <v>0.227482447342026</v>
      </c>
      <c r="C143" s="0" t="n">
        <v>0.185324399411668</v>
      </c>
      <c r="D143" s="0" t="n">
        <v>0.151060533517223</v>
      </c>
      <c r="E143" s="0" t="n">
        <v>0.149400079365631</v>
      </c>
      <c r="F143" s="0" t="n">
        <v>0.183640899255018</v>
      </c>
      <c r="G143" s="0" t="n">
        <v>0.140161299265449</v>
      </c>
      <c r="H143" s="0" t="n">
        <v>1573</v>
      </c>
      <c r="I143" s="0" t="n">
        <v>0</v>
      </c>
    </row>
    <row r="144" customFormat="false" ht="16" hidden="false" customHeight="false" outlineLevel="0" collapsed="false">
      <c r="A144" s="0" t="n">
        <v>0.0001</v>
      </c>
      <c r="B144" s="0" t="n">
        <v>0.148615384615384</v>
      </c>
      <c r="C144" s="0" t="n">
        <v>0.129386552370747</v>
      </c>
      <c r="D144" s="0" t="n">
        <v>0.10503821237632</v>
      </c>
      <c r="E144" s="0" t="n">
        <v>0.111263554791456</v>
      </c>
      <c r="F144" s="0" t="n">
        <v>0.126169904930893</v>
      </c>
      <c r="G144" s="0" t="n">
        <v>0.110563407622389</v>
      </c>
      <c r="H144" s="0" t="n">
        <v>1573</v>
      </c>
      <c r="I144" s="0" t="n">
        <v>0</v>
      </c>
    </row>
    <row r="145" customFormat="false" ht="16" hidden="false" customHeight="false" outlineLevel="0" collapsed="false">
      <c r="A145" s="0" t="n">
        <v>0.0001</v>
      </c>
      <c r="B145" s="0" t="n">
        <v>0.263557483731019</v>
      </c>
      <c r="C145" s="0" t="n">
        <v>0.208583690987124</v>
      </c>
      <c r="D145" s="0" t="n">
        <v>0.187728944295734</v>
      </c>
      <c r="E145" s="0" t="n">
        <v>0.182880009262117</v>
      </c>
      <c r="F145" s="0" t="n">
        <v>0.207727025797945</v>
      </c>
      <c r="G145" s="0" t="n">
        <v>0.170099929573477</v>
      </c>
      <c r="H145" s="0" t="n">
        <v>1573</v>
      </c>
      <c r="I145" s="0" t="n">
        <v>0</v>
      </c>
    </row>
    <row r="146" customFormat="false" ht="16" hidden="false" customHeight="false" outlineLevel="0" collapsed="false">
      <c r="A146" s="0" t="n">
        <v>0.0001</v>
      </c>
      <c r="B146" s="0" t="n">
        <v>0.14256</v>
      </c>
      <c r="C146" s="0" t="n">
        <v>0.124772440834617</v>
      </c>
      <c r="D146" s="0" t="n">
        <v>0.0894617821153755</v>
      </c>
      <c r="E146" s="0" t="n">
        <v>0.103288429141114</v>
      </c>
      <c r="F146" s="0" t="n">
        <v>0.113047226090103</v>
      </c>
      <c r="G146" s="0" t="n">
        <v>0.101220430641578</v>
      </c>
      <c r="H146" s="0" t="n">
        <v>1573</v>
      </c>
      <c r="I146" s="0" t="n">
        <v>0</v>
      </c>
    </row>
    <row r="147" customFormat="false" ht="16" hidden="false" customHeight="false" outlineLevel="0" collapsed="false">
      <c r="A147" s="0" t="n">
        <v>0.0001</v>
      </c>
      <c r="B147" s="0" t="n">
        <v>0.106744186046511</v>
      </c>
      <c r="C147" s="0" t="n">
        <v>0.096448833788611</v>
      </c>
      <c r="D147" s="0" t="n">
        <v>0.0884113127064559</v>
      </c>
      <c r="E147" s="0" t="n">
        <v>0.0949267946039616</v>
      </c>
      <c r="F147" s="0" t="n">
        <v>0.106663969649366</v>
      </c>
      <c r="G147" s="0" t="n">
        <v>0.0948979696725212</v>
      </c>
      <c r="H147" s="0" t="n">
        <v>1573</v>
      </c>
      <c r="I147" s="0" t="n">
        <v>0</v>
      </c>
    </row>
    <row r="148" customFormat="false" ht="16" hidden="false" customHeight="false" outlineLevel="0" collapsed="false">
      <c r="A148" s="0" t="n">
        <v>0.0001</v>
      </c>
      <c r="B148" s="0" t="n">
        <v>0.205263157894736</v>
      </c>
      <c r="C148" s="0" t="n">
        <v>0.170305676855895</v>
      </c>
      <c r="D148" s="0" t="n">
        <v>0.133404523601323</v>
      </c>
      <c r="E148" s="0" t="n">
        <v>0.164043296408895</v>
      </c>
      <c r="F148" s="0" t="n">
        <v>0.133478086691982</v>
      </c>
      <c r="G148" s="0" t="n">
        <v>0.155120358524162</v>
      </c>
      <c r="H148" s="0" t="n">
        <v>1573</v>
      </c>
      <c r="I148" s="0" t="n">
        <v>0</v>
      </c>
    </row>
    <row r="149" customFormat="false" ht="16" hidden="false" customHeight="false" outlineLevel="0" collapsed="false">
      <c r="A149" s="0" t="n">
        <v>0.0001</v>
      </c>
      <c r="B149" s="0" t="n">
        <v>0.162105263157894</v>
      </c>
      <c r="C149" s="0" t="n">
        <v>0.139492753623188</v>
      </c>
      <c r="D149" s="0" t="n">
        <v>0.0870670956851104</v>
      </c>
      <c r="E149" s="0" t="n">
        <v>0.09603945231833</v>
      </c>
      <c r="F149" s="0" t="n">
        <v>0.117383508502782</v>
      </c>
      <c r="G149" s="0" t="n">
        <v>0.0950179648852895</v>
      </c>
      <c r="H149" s="0" t="n">
        <v>1573</v>
      </c>
      <c r="I149" s="0" t="n">
        <v>0</v>
      </c>
    </row>
    <row r="150" customFormat="false" ht="16" hidden="false" customHeight="false" outlineLevel="0" collapsed="false">
      <c r="A150" s="0" t="n">
        <v>0.0001</v>
      </c>
      <c r="B150" s="0" t="n">
        <v>0.1628025477707</v>
      </c>
      <c r="C150" s="0" t="n">
        <v>0.140008764241893</v>
      </c>
      <c r="D150" s="0" t="n">
        <v>0.102544665767044</v>
      </c>
      <c r="E150" s="0" t="n">
        <v>0.113122998700313</v>
      </c>
      <c r="F150" s="0" t="n">
        <v>0.126888983225123</v>
      </c>
      <c r="G150" s="0" t="n">
        <v>0.11217308475593</v>
      </c>
      <c r="H150" s="0" t="n">
        <v>1573</v>
      </c>
      <c r="I150" s="0" t="n">
        <v>0</v>
      </c>
    </row>
    <row r="151" customFormat="false" ht="16" hidden="false" customHeight="false" outlineLevel="0" collapsed="false">
      <c r="A151" s="0" t="n">
        <v>0.0001</v>
      </c>
      <c r="B151" s="0" t="n">
        <v>0.192091007583965</v>
      </c>
      <c r="C151" s="0" t="n">
        <v>0.161137871489593</v>
      </c>
      <c r="D151" s="0" t="n">
        <v>0.134990230746199</v>
      </c>
      <c r="E151" s="0" t="n">
        <v>0.159124598101399</v>
      </c>
      <c r="F151" s="0" t="n">
        <v>0.167890845159137</v>
      </c>
      <c r="G151" s="0" t="n">
        <v>0.164297564001538</v>
      </c>
      <c r="H151" s="0" t="n">
        <v>1566</v>
      </c>
      <c r="I151" s="0" t="n">
        <v>0</v>
      </c>
    </row>
    <row r="152" customFormat="false" ht="16" hidden="false" customHeight="false" outlineLevel="0" collapsed="false">
      <c r="A152" s="0" t="n">
        <v>0.0001</v>
      </c>
      <c r="B152" s="0" t="n">
        <v>0.275510204081632</v>
      </c>
      <c r="C152" s="0" t="n">
        <v>0.216</v>
      </c>
      <c r="D152" s="0" t="n">
        <v>0.177691395852578</v>
      </c>
      <c r="E152" s="0" t="n">
        <v>0.208391517025782</v>
      </c>
      <c r="F152" s="0" t="n">
        <v>0.183118355167462</v>
      </c>
      <c r="G152" s="0" t="n">
        <v>0.210488339077092</v>
      </c>
      <c r="H152" s="0" t="n">
        <v>1566</v>
      </c>
      <c r="I152" s="0" t="n">
        <v>0</v>
      </c>
    </row>
    <row r="153" customFormat="false" ht="16" hidden="false" customHeight="false" outlineLevel="0" collapsed="false">
      <c r="A153" s="0" t="n">
        <v>0.0001</v>
      </c>
      <c r="B153" s="0" t="n">
        <v>0.283743842364532</v>
      </c>
      <c r="C153" s="0" t="n">
        <v>0.221028396009209</v>
      </c>
      <c r="D153" s="0" t="n">
        <v>0.0910809645585924</v>
      </c>
      <c r="E153" s="0" t="n">
        <v>0.123991134883443</v>
      </c>
      <c r="F153" s="0" t="n">
        <v>0.118873295190994</v>
      </c>
      <c r="G153" s="0" t="n">
        <v>0.121937943866972</v>
      </c>
      <c r="H153" s="0" t="n">
        <v>1566</v>
      </c>
      <c r="I153" s="0" t="n">
        <v>0</v>
      </c>
    </row>
    <row r="154" customFormat="false" ht="16" hidden="false" customHeight="false" outlineLevel="0" collapsed="false">
      <c r="A154" s="0" t="n">
        <v>0.0001</v>
      </c>
      <c r="B154" s="0" t="n">
        <v>0.18378947368421</v>
      </c>
      <c r="C154" s="0" t="n">
        <v>0.155255201849546</v>
      </c>
      <c r="D154" s="0" t="n">
        <v>0.106168183845255</v>
      </c>
      <c r="E154" s="0" t="n">
        <v>0.139945794415336</v>
      </c>
      <c r="F154" s="0" t="n">
        <v>0.130198483624356</v>
      </c>
      <c r="G154" s="0" t="n">
        <v>0.134257947208995</v>
      </c>
      <c r="H154" s="0" t="n">
        <v>1573</v>
      </c>
      <c r="I154" s="0" t="n">
        <v>0</v>
      </c>
    </row>
    <row r="155" customFormat="false" ht="16" hidden="false" customHeight="false" outlineLevel="0" collapsed="false">
      <c r="A155" s="0" t="n">
        <v>0.0001</v>
      </c>
      <c r="B155" s="0" t="n">
        <v>0.480310880829015</v>
      </c>
      <c r="C155" s="0" t="n">
        <v>0.324466223311165</v>
      </c>
      <c r="D155" s="0" t="n">
        <v>0.128383654863161</v>
      </c>
      <c r="E155" s="0" t="n">
        <v>0.170266239083857</v>
      </c>
      <c r="F155" s="0" t="n">
        <v>0.15863242478538</v>
      </c>
      <c r="G155" s="0" t="n">
        <v>0.152720175908542</v>
      </c>
      <c r="H155" s="0" t="n">
        <v>1575</v>
      </c>
      <c r="I155" s="0" t="n">
        <v>0</v>
      </c>
    </row>
    <row r="156" customFormat="false" ht="16" hidden="false" customHeight="false" outlineLevel="0" collapsed="false">
      <c r="A156" s="0" t="n">
        <v>0.0001</v>
      </c>
      <c r="B156" s="0" t="n">
        <v>0.223529411764705</v>
      </c>
      <c r="C156" s="0" t="n">
        <v>0.182692307692307</v>
      </c>
      <c r="D156" s="0" t="n">
        <v>0.102905289233913</v>
      </c>
      <c r="E156" s="0" t="n">
        <v>0.142653833486731</v>
      </c>
      <c r="F156" s="0" t="n">
        <v>0.124194337859885</v>
      </c>
      <c r="G156" s="0" t="n">
        <v>0.132781494468167</v>
      </c>
      <c r="H156" s="0" t="n">
        <v>1575</v>
      </c>
      <c r="I156" s="0" t="n">
        <v>0</v>
      </c>
    </row>
    <row r="157" customFormat="false" ht="16" hidden="false" customHeight="false" outlineLevel="0" collapsed="false">
      <c r="A157" s="0" t="n">
        <v>0.0001</v>
      </c>
      <c r="B157" s="0" t="n">
        <v>0.154687499999999</v>
      </c>
      <c r="C157" s="0" t="n">
        <v>0.133964817320703</v>
      </c>
      <c r="D157" s="0" t="n">
        <v>0.114072238718947</v>
      </c>
      <c r="E157" s="0" t="n">
        <v>0.154338717866556</v>
      </c>
      <c r="F157" s="0" t="n">
        <v>0.139130471208355</v>
      </c>
      <c r="G157" s="0" t="n">
        <v>0.140700065567533</v>
      </c>
      <c r="H157" s="0" t="n">
        <v>1575</v>
      </c>
      <c r="I157" s="0" t="n">
        <v>0</v>
      </c>
    </row>
    <row r="158" customFormat="false" ht="16" hidden="false" customHeight="false" outlineLevel="0" collapsed="false">
      <c r="A158" s="0" t="n">
        <v>0.0001</v>
      </c>
      <c r="B158" s="0" t="n">
        <v>0.247422680412371</v>
      </c>
      <c r="C158" s="0" t="n">
        <v>0.198347107438016</v>
      </c>
      <c r="D158" s="0" t="n">
        <v>0.085529135822126</v>
      </c>
      <c r="E158" s="0" t="n">
        <v>0.118806581779775</v>
      </c>
      <c r="F158" s="0" t="n">
        <v>0.110693954535482</v>
      </c>
      <c r="G158" s="0" t="n">
        <v>0.114267331490036</v>
      </c>
      <c r="H158" s="0" t="n">
        <v>1575</v>
      </c>
      <c r="I158" s="0" t="n">
        <v>0</v>
      </c>
    </row>
    <row r="159" customFormat="false" ht="16" hidden="false" customHeight="false" outlineLevel="0" collapsed="false">
      <c r="A159" s="0" t="n">
        <v>0.0001</v>
      </c>
      <c r="B159" s="0" t="n">
        <v>0.180831408775981</v>
      </c>
      <c r="C159" s="0" t="n">
        <v>0.153139057304909</v>
      </c>
      <c r="D159" s="0" t="n">
        <v>0.104199124544928</v>
      </c>
      <c r="E159" s="0" t="n">
        <v>0.141043980925478</v>
      </c>
      <c r="F159" s="0" t="n">
        <v>0.123041265950073</v>
      </c>
      <c r="G159" s="0" t="n">
        <v>0.133170515507173</v>
      </c>
      <c r="H159" s="0" t="n">
        <v>1575</v>
      </c>
      <c r="I159" s="0" t="n">
        <v>0</v>
      </c>
    </row>
    <row r="160" customFormat="false" ht="16" hidden="false" customHeight="false" outlineLevel="0" collapsed="false">
      <c r="A160" s="0" t="n">
        <v>0.0001</v>
      </c>
      <c r="B160" s="0" t="n">
        <v>0.162085308056872</v>
      </c>
      <c r="C160" s="0" t="n">
        <v>0.1394779771615</v>
      </c>
      <c r="D160" s="0" t="n">
        <v>0.0886183933922478</v>
      </c>
      <c r="E160" s="0" t="n">
        <v>0.121267313277446</v>
      </c>
      <c r="F160" s="0" t="n">
        <v>0.112373675807907</v>
      </c>
      <c r="G160" s="0" t="n">
        <v>0.119506450281801</v>
      </c>
      <c r="H160" s="0" t="n">
        <v>1575</v>
      </c>
      <c r="I160" s="0" t="n">
        <v>0</v>
      </c>
    </row>
    <row r="161" customFormat="false" ht="16" hidden="false" customHeight="false" outlineLevel="0" collapsed="false">
      <c r="A161" s="0" t="n">
        <v>0.0001</v>
      </c>
      <c r="B161" s="0" t="n">
        <v>0.290292275574112</v>
      </c>
      <c r="C161" s="0" t="n">
        <v>0.224981797589191</v>
      </c>
      <c r="D161" s="0" t="n">
        <v>0.167082805846109</v>
      </c>
      <c r="E161" s="0" t="n">
        <v>0.196860803057244</v>
      </c>
      <c r="F161" s="0" t="n">
        <v>0.179043163886616</v>
      </c>
      <c r="G161" s="0" t="n">
        <v>0.201326106469495</v>
      </c>
      <c r="H161" s="0" t="n">
        <v>1575</v>
      </c>
      <c r="I161" s="0" t="n">
        <v>0</v>
      </c>
    </row>
    <row r="162" customFormat="false" ht="16" hidden="false" customHeight="false" outlineLevel="0" collapsed="false">
      <c r="A162" s="0" t="n">
        <v>0.0001</v>
      </c>
      <c r="B162" s="0" t="n">
        <v>0.126114649681528</v>
      </c>
      <c r="C162" s="0" t="n">
        <v>0.111990950226244</v>
      </c>
      <c r="D162" s="0" t="n">
        <v>0.100184640033439</v>
      </c>
      <c r="E162" s="0" t="n">
        <v>0.127336467355938</v>
      </c>
      <c r="F162" s="0" t="n">
        <v>0.125246568055155</v>
      </c>
      <c r="G162" s="0" t="n">
        <v>0.12620090198947</v>
      </c>
      <c r="H162" s="0" t="n">
        <v>1575</v>
      </c>
      <c r="I162" s="0" t="n">
        <v>0</v>
      </c>
    </row>
    <row r="163" customFormat="false" ht="16" hidden="false" customHeight="false" outlineLevel="0" collapsed="false">
      <c r="A163" s="0" t="n">
        <v>0.0001</v>
      </c>
      <c r="B163" s="0" t="n">
        <v>0.151498847040737</v>
      </c>
      <c r="C163" s="0" t="n">
        <v>0.131566651091382</v>
      </c>
      <c r="D163" s="0" t="n">
        <v>0.114263493794929</v>
      </c>
      <c r="E163" s="0" t="n">
        <v>0.13636979844714</v>
      </c>
      <c r="F163" s="0" t="n">
        <v>0.146402435790017</v>
      </c>
      <c r="G163" s="0" t="n">
        <v>0.137852398214302</v>
      </c>
      <c r="H163" s="0" t="n">
        <v>1575</v>
      </c>
      <c r="I163" s="0" t="n">
        <v>0</v>
      </c>
    </row>
    <row r="164" customFormat="false" ht="16" hidden="false" customHeight="false" outlineLevel="0" collapsed="false">
      <c r="A164" s="0" t="n">
        <v>0.0001</v>
      </c>
      <c r="B164" s="0" t="n">
        <v>0.115254237288135</v>
      </c>
      <c r="C164" s="0" t="n">
        <v>0.103343465045592</v>
      </c>
      <c r="D164" s="0" t="n">
        <v>0.0906754502457302</v>
      </c>
      <c r="E164" s="0" t="n">
        <v>0.116433593474507</v>
      </c>
      <c r="F164" s="0" t="n">
        <v>0.114720006197349</v>
      </c>
      <c r="G164" s="0" t="n">
        <v>0.1154648757549</v>
      </c>
      <c r="H164" s="0" t="n">
        <v>1575</v>
      </c>
      <c r="I164" s="0" t="n">
        <v>0</v>
      </c>
    </row>
    <row r="165" customFormat="false" ht="16" hidden="false" customHeight="false" outlineLevel="0" collapsed="false">
      <c r="A165" s="0" t="n">
        <v>0.0001</v>
      </c>
      <c r="B165" s="0" t="n">
        <v>0.173895169578622</v>
      </c>
      <c r="C165" s="0" t="n">
        <v>0.148135177727193</v>
      </c>
      <c r="D165" s="0" t="n">
        <v>0.162407115865856</v>
      </c>
      <c r="E165" s="0" t="n">
        <v>0.192337960031445</v>
      </c>
      <c r="F165" s="0" t="n">
        <v>0.200703118753787</v>
      </c>
      <c r="G165" s="0" t="n">
        <v>0.180997040748526</v>
      </c>
      <c r="H165" s="0" t="n">
        <v>1575</v>
      </c>
      <c r="I165" s="0" t="n">
        <v>0</v>
      </c>
    </row>
    <row r="166" customFormat="false" ht="16" hidden="false" customHeight="false" outlineLevel="0" collapsed="false">
      <c r="A166" s="0" t="n">
        <v>0.0001</v>
      </c>
      <c r="B166" s="0" t="n">
        <v>0.0663461538461538</v>
      </c>
      <c r="C166" s="0" t="n">
        <v>0.0622182146077547</v>
      </c>
      <c r="D166" s="0" t="n">
        <v>0.0880070988981819</v>
      </c>
      <c r="E166" s="0" t="n">
        <v>0.0943655048655518</v>
      </c>
      <c r="F166" s="0" t="n">
        <v>0.101731643495621</v>
      </c>
      <c r="G166" s="0" t="n">
        <v>0.0942840481148125</v>
      </c>
      <c r="H166" s="0" t="n">
        <v>1575</v>
      </c>
      <c r="I166" s="0" t="n">
        <v>0</v>
      </c>
    </row>
    <row r="167" customFormat="false" ht="16" hidden="false" customHeight="false" outlineLevel="0" collapsed="false">
      <c r="A167" s="0" t="n">
        <v>0.0001</v>
      </c>
      <c r="B167" s="0" t="n">
        <v>0.194736842105263</v>
      </c>
      <c r="C167" s="0" t="n">
        <v>0.162995594713656</v>
      </c>
      <c r="D167" s="0" t="n">
        <v>0.166132174519279</v>
      </c>
      <c r="E167" s="0" t="n">
        <v>0.151645510823455</v>
      </c>
      <c r="F167" s="0" t="n">
        <v>0.160192437173651</v>
      </c>
      <c r="G167" s="0" t="n">
        <v>0.13325798614019</v>
      </c>
      <c r="H167" s="0" t="n">
        <v>1603</v>
      </c>
      <c r="I167" s="0" t="n">
        <v>0</v>
      </c>
    </row>
    <row r="168" customFormat="false" ht="16" hidden="false" customHeight="false" outlineLevel="0" collapsed="false">
      <c r="A168" s="0" t="n">
        <v>0.0001</v>
      </c>
      <c r="B168" s="0" t="n">
        <v>0.194181818181818</v>
      </c>
      <c r="C168" s="0" t="n">
        <v>0.162606577344701</v>
      </c>
      <c r="D168" s="0" t="n">
        <v>0.102597368415376</v>
      </c>
      <c r="E168" s="0" t="n">
        <v>0.105080549661431</v>
      </c>
      <c r="F168" s="0" t="n">
        <v>0.122853244115649</v>
      </c>
      <c r="G168" s="0" t="n">
        <v>0.103749306393968</v>
      </c>
      <c r="H168" s="0" t="n">
        <v>1603</v>
      </c>
      <c r="I168" s="0" t="n">
        <v>0</v>
      </c>
    </row>
    <row r="169" customFormat="false" ht="16" hidden="false" customHeight="false" outlineLevel="0" collapsed="false">
      <c r="A169" s="0" t="n">
        <v>0.0001</v>
      </c>
      <c r="B169" s="0" t="n">
        <v>0.278207109737248</v>
      </c>
      <c r="C169" s="0" t="n">
        <v>0.217654171704957</v>
      </c>
      <c r="D169" s="0" t="n">
        <v>0.182081798949773</v>
      </c>
      <c r="E169" s="0" t="n">
        <v>0.222342034097871</v>
      </c>
      <c r="F169" s="0" t="n">
        <v>0.170028963473155</v>
      </c>
      <c r="G169" s="0" t="n">
        <v>0.208533747022575</v>
      </c>
      <c r="H169" s="0" t="n">
        <v>1603</v>
      </c>
      <c r="I169" s="0" t="n">
        <v>0</v>
      </c>
    </row>
    <row r="170" customFormat="false" ht="16" hidden="false" customHeight="false" outlineLevel="0" collapsed="false">
      <c r="A170" s="0" t="n">
        <v>0.0001</v>
      </c>
      <c r="B170" s="0" t="n">
        <v>0.161570827489481</v>
      </c>
      <c r="C170" s="0" t="n">
        <v>0.139096836512919</v>
      </c>
      <c r="D170" s="0" t="n">
        <v>0.134467913350672</v>
      </c>
      <c r="E170" s="0" t="n">
        <v>0.16638331512606</v>
      </c>
      <c r="F170" s="0" t="n">
        <v>0.137115837455231</v>
      </c>
      <c r="G170" s="0" t="n">
        <v>0.158408132806322</v>
      </c>
      <c r="H170" s="0" t="n">
        <v>1601</v>
      </c>
      <c r="I170" s="0" t="n">
        <v>0</v>
      </c>
    </row>
    <row r="171" customFormat="false" ht="16" hidden="false" customHeight="false" outlineLevel="0" collapsed="false">
      <c r="A171" s="0" t="n">
        <v>0.0001</v>
      </c>
      <c r="B171" s="0" t="n">
        <v>0.173493975903614</v>
      </c>
      <c r="C171" s="0" t="n">
        <v>0.147843942505133</v>
      </c>
      <c r="D171" s="0" t="n">
        <v>0.155009847462478</v>
      </c>
      <c r="E171" s="0" t="n">
        <v>0.162480865105266</v>
      </c>
      <c r="F171" s="0" t="n">
        <v>0.161212210478882</v>
      </c>
      <c r="G171" s="0" t="n">
        <v>0.136765240698903</v>
      </c>
      <c r="H171" s="0" t="n">
        <v>1601</v>
      </c>
      <c r="I171" s="0" t="n">
        <v>0</v>
      </c>
    </row>
    <row r="172" customFormat="false" ht="16" hidden="false" customHeight="false" outlineLevel="0" collapsed="false">
      <c r="A172" s="0" t="n">
        <v>0.0001</v>
      </c>
      <c r="B172" s="0" t="n">
        <v>0.156521739130434</v>
      </c>
      <c r="C172" s="0" t="n">
        <v>0.135338345864661</v>
      </c>
      <c r="D172" s="0" t="n">
        <v>0.108858132211847</v>
      </c>
      <c r="E172" s="0" t="n">
        <v>0.107634164142904</v>
      </c>
      <c r="F172" s="0" t="n">
        <v>0.117095597305442</v>
      </c>
      <c r="G172" s="0" t="n">
        <v>0.0999399775379255</v>
      </c>
      <c r="H172" s="0" t="n">
        <v>1601</v>
      </c>
      <c r="I172" s="0" t="n">
        <v>0</v>
      </c>
    </row>
    <row r="173" customFormat="false" ht="16" hidden="false" customHeight="false" outlineLevel="0" collapsed="false">
      <c r="A173" s="0" t="n">
        <v>0.0001</v>
      </c>
      <c r="B173" s="0" t="n">
        <v>0.283155080213903</v>
      </c>
      <c r="C173" s="0" t="n">
        <v>0.220670973119399</v>
      </c>
      <c r="D173" s="0" t="n">
        <v>0.167892651431643</v>
      </c>
      <c r="E173" s="0" t="n">
        <v>0.183036745071979</v>
      </c>
      <c r="F173" s="0" t="n">
        <v>0.202248579980728</v>
      </c>
      <c r="G173" s="0" t="n">
        <v>0.179839749115603</v>
      </c>
      <c r="H173" s="0" t="n">
        <v>1474</v>
      </c>
      <c r="I173" s="0" t="n">
        <v>0</v>
      </c>
    </row>
    <row r="174" customFormat="false" ht="16" hidden="false" customHeight="false" outlineLevel="0" collapsed="false">
      <c r="A174" s="0" t="n">
        <v>0.0001</v>
      </c>
      <c r="B174" s="0" t="n">
        <v>0.249700598802395</v>
      </c>
      <c r="C174" s="0" t="n">
        <v>0.199808337326305</v>
      </c>
      <c r="D174" s="0" t="n">
        <v>0.166927042221548</v>
      </c>
      <c r="E174" s="0" t="n">
        <v>0.195100611835131</v>
      </c>
      <c r="F174" s="0" t="n">
        <v>0.169254823254714</v>
      </c>
      <c r="G174" s="0" t="n">
        <v>0.196128581042176</v>
      </c>
      <c r="H174" s="0" t="n">
        <v>1507</v>
      </c>
      <c r="I174" s="0" t="n">
        <v>0</v>
      </c>
    </row>
    <row r="175" customFormat="false" ht="16" hidden="false" customHeight="false" outlineLevel="0" collapsed="false">
      <c r="A175" s="0" t="n">
        <v>0.0001</v>
      </c>
      <c r="B175" s="0" t="n">
        <v>0.258131868131868</v>
      </c>
      <c r="C175" s="0" t="n">
        <v>0.205170757271377</v>
      </c>
      <c r="D175" s="0" t="n">
        <v>0.12177038897541</v>
      </c>
      <c r="E175" s="0" t="n">
        <v>0.150576782562197</v>
      </c>
      <c r="F175" s="0" t="n">
        <v>0.140289489420533</v>
      </c>
      <c r="G175" s="0" t="n">
        <v>0.149354514866765</v>
      </c>
      <c r="H175" s="0" t="n">
        <v>1507</v>
      </c>
      <c r="I175" s="0" t="n">
        <v>0</v>
      </c>
    </row>
    <row r="176" customFormat="false" ht="16" hidden="false" customHeight="false" outlineLevel="0" collapsed="false">
      <c r="A176" s="0" t="n">
        <v>0.0001</v>
      </c>
      <c r="B176" s="0" t="n">
        <v>0.162613636363636</v>
      </c>
      <c r="C176" s="0" t="n">
        <v>0.139869025510702</v>
      </c>
      <c r="D176" s="0" t="n">
        <v>0.0936588730405656</v>
      </c>
      <c r="E176" s="0" t="n">
        <v>0.117214794209961</v>
      </c>
      <c r="F176" s="0" t="n">
        <v>0.1237837961104</v>
      </c>
      <c r="G176" s="0" t="n">
        <v>0.117224646860566</v>
      </c>
      <c r="H176" s="0" t="n">
        <v>1507</v>
      </c>
      <c r="I176" s="0" t="n">
        <v>0</v>
      </c>
    </row>
    <row r="177" customFormat="false" ht="16" hidden="false" customHeight="false" outlineLevel="0" collapsed="false">
      <c r="A177" s="0" t="n">
        <v>0.0001</v>
      </c>
      <c r="B177" s="0" t="n">
        <v>0.320647773279352</v>
      </c>
      <c r="C177" s="0" t="n">
        <v>0.242795830778663</v>
      </c>
      <c r="D177" s="0" t="n">
        <v>0.102111313500402</v>
      </c>
      <c r="E177" s="0" t="n">
        <v>0.139223042189898</v>
      </c>
      <c r="F177" s="0" t="n">
        <v>0.122004801389038</v>
      </c>
      <c r="G177" s="0" t="n">
        <v>0.132721235859671</v>
      </c>
      <c r="H177" s="0" t="n">
        <v>1474</v>
      </c>
      <c r="I177" s="0" t="n">
        <v>0</v>
      </c>
    </row>
    <row r="178" customFormat="false" ht="16" hidden="false" customHeight="false" outlineLevel="0" collapsed="false">
      <c r="A178" s="0" t="n">
        <v>0.0001</v>
      </c>
      <c r="B178" s="0" t="n">
        <v>0.296273291925465</v>
      </c>
      <c r="C178" s="0" t="n">
        <v>0.22855773838045</v>
      </c>
      <c r="D178" s="0" t="n">
        <v>0.116636870258946</v>
      </c>
      <c r="E178" s="0" t="n">
        <v>0.135363155297713</v>
      </c>
      <c r="F178" s="0" t="n">
        <v>0.152005057680722</v>
      </c>
      <c r="G178" s="0" t="n">
        <v>0.139773535550651</v>
      </c>
      <c r="H178" s="0" t="n">
        <v>1474</v>
      </c>
      <c r="I178" s="0" t="n">
        <v>0</v>
      </c>
    </row>
    <row r="179" customFormat="false" ht="16" hidden="false" customHeight="false" outlineLevel="0" collapsed="false">
      <c r="A179" s="0" t="n">
        <v>0.0001</v>
      </c>
      <c r="B179" s="0" t="n">
        <v>0.153045685279187</v>
      </c>
      <c r="C179" s="0" t="n">
        <v>0.132731675104556</v>
      </c>
      <c r="D179" s="0" t="n">
        <v>0.0909711555406973</v>
      </c>
      <c r="E179" s="0" t="n">
        <v>0.102068213615684</v>
      </c>
      <c r="F179" s="0" t="n">
        <v>0.112533805729794</v>
      </c>
      <c r="G179" s="0" t="n">
        <v>0.101038955037843</v>
      </c>
      <c r="H179" s="0" t="n">
        <v>1507</v>
      </c>
      <c r="I179" s="0" t="n">
        <v>0</v>
      </c>
    </row>
    <row r="180" customFormat="false" ht="16" hidden="false" customHeight="false" outlineLevel="0" collapsed="false">
      <c r="A180" s="0" t="n">
        <v>0.0001</v>
      </c>
      <c r="B180" s="0" t="n">
        <v>0.191782729805013</v>
      </c>
      <c r="C180" s="0" t="n">
        <v>0.160920883487203</v>
      </c>
      <c r="D180" s="0" t="n">
        <v>0.0893447177695899</v>
      </c>
      <c r="E180" s="0" t="n">
        <v>0.115485777014219</v>
      </c>
      <c r="F180" s="0" t="n">
        <v>0.114975761941397</v>
      </c>
      <c r="G180" s="0" t="n">
        <v>0.115963175573287</v>
      </c>
      <c r="H180" s="0" t="n">
        <v>1474</v>
      </c>
      <c r="I180" s="0" t="n">
        <v>0</v>
      </c>
    </row>
    <row r="181" customFormat="false" ht="16" hidden="false" customHeight="false" outlineLevel="0" collapsed="false">
      <c r="A181" s="0" t="n">
        <v>0.0001</v>
      </c>
      <c r="B181" s="0" t="n">
        <v>0.266949152542372</v>
      </c>
      <c r="C181" s="0" t="n">
        <v>0.210702341137123</v>
      </c>
      <c r="D181" s="0" t="n">
        <v>0.0981737442297332</v>
      </c>
      <c r="E181" s="0" t="n">
        <v>0.129985543258974</v>
      </c>
      <c r="F181" s="0" t="n">
        <v>0.12938052950187</v>
      </c>
      <c r="G181" s="0" t="n">
        <v>0.123209525387992</v>
      </c>
      <c r="H181" s="0" t="n">
        <v>1507</v>
      </c>
      <c r="I181" s="0" t="n">
        <v>0</v>
      </c>
    </row>
    <row r="182" customFormat="false" ht="16" hidden="false" customHeight="false" outlineLevel="0" collapsed="false">
      <c r="A182" s="0" t="n">
        <v>0</v>
      </c>
      <c r="B182" s="0" t="n">
        <v>6.32465753424657</v>
      </c>
      <c r="C182" s="0" t="n">
        <v>0.863474845707873</v>
      </c>
      <c r="D182" s="0" t="n">
        <v>5.27720858339964</v>
      </c>
      <c r="E182" s="0" t="n">
        <v>6.95717379028748</v>
      </c>
      <c r="F182" s="0" t="n">
        <v>7.31084642424736</v>
      </c>
      <c r="G182" s="0" t="n">
        <v>6.80762600239597</v>
      </c>
      <c r="H182" s="0" t="n">
        <v>1523</v>
      </c>
      <c r="I182" s="0" t="n">
        <v>0</v>
      </c>
    </row>
    <row r="183" customFormat="false" ht="16" hidden="false" customHeight="false" outlineLevel="0" collapsed="false">
      <c r="A183" s="0" t="n">
        <v>0</v>
      </c>
      <c r="B183" s="0" t="n">
        <v>4.98387096774193</v>
      </c>
      <c r="C183" s="0" t="n">
        <v>0.83288409703504</v>
      </c>
      <c r="D183" s="0" t="n">
        <v>4.14289064267214</v>
      </c>
      <c r="E183" s="0" t="n">
        <v>5.36154493162509</v>
      </c>
      <c r="F183" s="0" t="n">
        <v>5.47822145863924</v>
      </c>
      <c r="G183" s="0" t="n">
        <v>5.16367436129654</v>
      </c>
      <c r="H183" s="0" t="n">
        <v>1578</v>
      </c>
      <c r="I183" s="0" t="n">
        <v>0</v>
      </c>
    </row>
    <row r="184" customFormat="false" ht="16" hidden="false" customHeight="false" outlineLevel="0" collapsed="false">
      <c r="A184" s="0" t="n">
        <v>0</v>
      </c>
      <c r="B184" s="0" t="n">
        <v>4.16454545454545</v>
      </c>
      <c r="C184" s="0" t="n">
        <v>0.806372117584932</v>
      </c>
      <c r="D184" s="0" t="n">
        <v>2.8088136114763</v>
      </c>
      <c r="E184" s="0" t="n">
        <v>3.67256680696439</v>
      </c>
      <c r="F184" s="0" t="n">
        <v>3.64850962222107</v>
      </c>
      <c r="G184" s="0" t="n">
        <v>3.62863727827085</v>
      </c>
      <c r="H184" s="0" t="n">
        <v>1625</v>
      </c>
      <c r="I184" s="0" t="n">
        <v>0</v>
      </c>
    </row>
    <row r="185" customFormat="false" ht="16" hidden="false" customHeight="false" outlineLevel="0" collapsed="false">
      <c r="A185" s="0" t="n">
        <v>0</v>
      </c>
      <c r="B185" s="0" t="n">
        <v>2.424375</v>
      </c>
      <c r="C185" s="0" t="n">
        <v>0.707975908012411</v>
      </c>
      <c r="D185" s="0" t="n">
        <v>2.03304462615593</v>
      </c>
      <c r="E185" s="0" t="n">
        <v>2.68625413177697</v>
      </c>
      <c r="F185" s="0" t="n">
        <v>2.58939459260512</v>
      </c>
      <c r="G185" s="0" t="n">
        <v>2.71205545324265</v>
      </c>
      <c r="H185" s="0" t="n">
        <v>1674</v>
      </c>
      <c r="I185" s="0" t="n">
        <v>0</v>
      </c>
    </row>
    <row r="186" customFormat="false" ht="16" hidden="false" customHeight="false" outlineLevel="0" collapsed="false">
      <c r="A186" s="0" t="n">
        <v>0</v>
      </c>
      <c r="B186" s="0" t="n">
        <v>3.52436974789916</v>
      </c>
      <c r="C186" s="0" t="n">
        <v>0.778974739970282</v>
      </c>
      <c r="D186" s="0" t="n">
        <v>2.22950499186894</v>
      </c>
      <c r="E186" s="0" t="n">
        <v>2.91021570381917</v>
      </c>
      <c r="F186" s="0" t="n">
        <v>2.82272397527969</v>
      </c>
      <c r="G186" s="0" t="n">
        <v>2.87300038827932</v>
      </c>
      <c r="H186" s="0" t="n">
        <v>1675</v>
      </c>
      <c r="I186" s="0" t="n">
        <v>0</v>
      </c>
    </row>
    <row r="187" customFormat="false" ht="16" hidden="false" customHeight="false" outlineLevel="0" collapsed="false">
      <c r="A187" s="0" t="n">
        <v>0</v>
      </c>
      <c r="B187" s="0" t="n">
        <v>2.3574193548387</v>
      </c>
      <c r="C187" s="0" t="n">
        <v>0.702152190622597</v>
      </c>
      <c r="D187" s="0" t="n">
        <v>2.05721736235269</v>
      </c>
      <c r="E187" s="0" t="n">
        <v>2.69972965966446</v>
      </c>
      <c r="F187" s="0" t="n">
        <v>2.6314733483858</v>
      </c>
      <c r="G187" s="0" t="n">
        <v>2.70406681005081</v>
      </c>
      <c r="H187" s="0" t="n">
        <v>1682</v>
      </c>
      <c r="I187" s="0" t="n">
        <v>0</v>
      </c>
    </row>
    <row r="188" customFormat="false" ht="16" hidden="false" customHeight="false" outlineLevel="0" collapsed="false">
      <c r="A188" s="0" t="n">
        <v>0</v>
      </c>
      <c r="B188" s="0" t="n">
        <v>1.70377358490566</v>
      </c>
      <c r="C188" s="0" t="n">
        <v>0.630146545708304</v>
      </c>
      <c r="D188" s="0" t="n">
        <v>1.39643847788749</v>
      </c>
      <c r="E188" s="0" t="n">
        <v>1.88768566681002</v>
      </c>
      <c r="F188" s="0" t="n">
        <v>1.71866928071389</v>
      </c>
      <c r="G188" s="0" t="n">
        <v>1.94937888931067</v>
      </c>
      <c r="H188" s="0" t="n">
        <v>1725</v>
      </c>
      <c r="I188" s="0" t="n">
        <v>0</v>
      </c>
    </row>
    <row r="189" customFormat="false" ht="16" hidden="false" customHeight="false" outlineLevel="0" collapsed="false">
      <c r="A189" s="0" t="n">
        <v>0</v>
      </c>
      <c r="B189" s="0" t="n">
        <v>1.945</v>
      </c>
      <c r="C189" s="0" t="n">
        <v>0.66044142614601</v>
      </c>
      <c r="D189" s="0" t="n">
        <v>1.62570305238052</v>
      </c>
      <c r="E189" s="0" t="n">
        <v>2.06284862165241</v>
      </c>
      <c r="F189" s="0" t="n">
        <v>2.04293773247404</v>
      </c>
      <c r="G189" s="0" t="n">
        <v>2.01429387060019</v>
      </c>
      <c r="H189" s="0" t="n">
        <v>1774</v>
      </c>
      <c r="I189" s="0" t="n">
        <v>0</v>
      </c>
    </row>
    <row r="190" customFormat="false" ht="16" hidden="false" customHeight="false" outlineLevel="0" collapsed="false">
      <c r="A190" s="0" t="n">
        <v>0</v>
      </c>
      <c r="B190" s="0" t="n">
        <v>0.767368421052631</v>
      </c>
      <c r="C190" s="0" t="n">
        <v>0.434187016081</v>
      </c>
      <c r="D190" s="0" t="n">
        <v>0.808993037357833</v>
      </c>
      <c r="E190" s="0" t="n">
        <v>1.11456790448849</v>
      </c>
      <c r="F190" s="0" t="n">
        <v>0.943713348218011</v>
      </c>
      <c r="G190" s="0" t="n">
        <v>1.18196778227447</v>
      </c>
      <c r="H190" s="0" t="n">
        <v>1830</v>
      </c>
      <c r="I190" s="0" t="n">
        <v>0</v>
      </c>
    </row>
    <row r="191" customFormat="false" ht="16" hidden="false" customHeight="false" outlineLevel="0" collapsed="false">
      <c r="A191" s="0" t="n">
        <v>0</v>
      </c>
      <c r="B191" s="0" t="n">
        <v>1.32049180327868</v>
      </c>
      <c r="C191" s="0" t="n">
        <v>0.569056870363829</v>
      </c>
      <c r="D191" s="0" t="n">
        <v>0.865151427576424</v>
      </c>
      <c r="E191" s="0" t="n">
        <v>1.11501830433992</v>
      </c>
      <c r="F191" s="0" t="n">
        <v>1.05371564085126</v>
      </c>
      <c r="G191" s="0" t="n">
        <v>1.0914245656053</v>
      </c>
      <c r="H191" s="0" t="n">
        <v>1707</v>
      </c>
      <c r="I191" s="0" t="n">
        <v>0</v>
      </c>
    </row>
    <row r="192" customFormat="false" ht="16" hidden="false" customHeight="false" outlineLevel="0" collapsed="false">
      <c r="A192" s="0" t="n">
        <v>0</v>
      </c>
      <c r="B192" s="0" t="n">
        <v>0.445287958115183</v>
      </c>
      <c r="C192" s="0" t="n">
        <v>0.308096359355189</v>
      </c>
      <c r="D192" s="0" t="n">
        <v>0.172075389016323</v>
      </c>
      <c r="E192" s="0" t="n">
        <v>0.23767028696065</v>
      </c>
      <c r="F192" s="0" t="n">
        <v>0.237738546966684</v>
      </c>
      <c r="G192" s="0" t="n">
        <v>0.232856955454445</v>
      </c>
      <c r="H192" s="0" t="n">
        <v>1278</v>
      </c>
      <c r="I192" s="0" t="n">
        <v>0</v>
      </c>
    </row>
    <row r="193" customFormat="false" ht="16" hidden="false" customHeight="false" outlineLevel="0" collapsed="false">
      <c r="A193" s="0" t="n">
        <v>0</v>
      </c>
      <c r="B193" s="0" t="n">
        <v>0.525405405405405</v>
      </c>
      <c r="C193" s="0" t="n">
        <v>0.344436569808646</v>
      </c>
      <c r="D193" s="0" t="n">
        <v>0.146674262691879</v>
      </c>
      <c r="E193" s="0" t="n">
        <v>0.197690380417119</v>
      </c>
      <c r="F193" s="0" t="n">
        <v>0.191908514106644</v>
      </c>
      <c r="G193" s="0" t="n">
        <v>0.194012136713142</v>
      </c>
      <c r="H193" s="0" t="n">
        <v>1376</v>
      </c>
      <c r="I193" s="0" t="n">
        <v>0</v>
      </c>
    </row>
    <row r="194" customFormat="false" ht="16" hidden="false" customHeight="false" outlineLevel="0" collapsed="false">
      <c r="A194" s="0" t="n">
        <v>0</v>
      </c>
      <c r="B194" s="0" t="n">
        <v>0.460411311053984</v>
      </c>
      <c r="C194" s="0" t="n">
        <v>0.31526139764126</v>
      </c>
      <c r="D194" s="0" t="n">
        <v>0.178907979736137</v>
      </c>
      <c r="E194" s="0" t="n">
        <v>0.239948947828275</v>
      </c>
      <c r="F194" s="0" t="n">
        <v>0.225377669639572</v>
      </c>
      <c r="G194" s="0" t="n">
        <v>0.236627622511282</v>
      </c>
      <c r="H194" s="0" t="n">
        <v>1469</v>
      </c>
      <c r="I194" s="0" t="n">
        <v>0</v>
      </c>
    </row>
    <row r="195" customFormat="false" ht="16" hidden="false" customHeight="false" outlineLevel="0" collapsed="false">
      <c r="A195" s="0" t="n">
        <v>0</v>
      </c>
      <c r="B195" s="0" t="n">
        <v>0.289830508474576</v>
      </c>
      <c r="C195" s="0" t="n">
        <v>0.224704336399474</v>
      </c>
      <c r="D195" s="0" t="n">
        <v>0.163205316239505</v>
      </c>
      <c r="E195" s="0" t="n">
        <v>0.220125246670682</v>
      </c>
      <c r="F195" s="0" t="n">
        <v>0.164005407398412</v>
      </c>
      <c r="G195" s="0" t="n">
        <v>0.218112298605786</v>
      </c>
      <c r="H195" s="0" t="n">
        <v>1679</v>
      </c>
      <c r="I195" s="0" t="n">
        <v>0</v>
      </c>
    </row>
    <row r="196" customFormat="false" ht="16" hidden="false" customHeight="false" outlineLevel="0" collapsed="false">
      <c r="A196" s="0" t="n">
        <v>0</v>
      </c>
      <c r="B196" s="0" t="n">
        <v>0.237953091684434</v>
      </c>
      <c r="C196" s="0" t="n">
        <v>0.19221495005167</v>
      </c>
      <c r="D196" s="0" t="n">
        <v>0.180463344086266</v>
      </c>
      <c r="E196" s="0" t="n">
        <v>0.165462629816227</v>
      </c>
      <c r="F196" s="0" t="n">
        <v>0.176964426715804</v>
      </c>
      <c r="G196" s="0" t="n">
        <v>0.156984142818736</v>
      </c>
      <c r="H196" s="0" t="n">
        <v>1491</v>
      </c>
      <c r="I196" s="0" t="n">
        <v>0</v>
      </c>
    </row>
    <row r="197" customFormat="false" ht="16" hidden="false" customHeight="false" outlineLevel="0" collapsed="false">
      <c r="A197" s="0" t="n">
        <v>0</v>
      </c>
      <c r="B197" s="0" t="n">
        <v>0.192475247524752</v>
      </c>
      <c r="C197" s="0" t="n">
        <v>0.161408170043175</v>
      </c>
      <c r="D197" s="0" t="n">
        <v>0.179341045322786</v>
      </c>
      <c r="E197" s="0" t="n">
        <v>0.166962747050271</v>
      </c>
      <c r="F197" s="0" t="n">
        <v>0.144713502679645</v>
      </c>
      <c r="G197" s="0" t="n">
        <v>0.159290560702176</v>
      </c>
      <c r="H197" s="0" t="n">
        <v>1500</v>
      </c>
      <c r="I197" s="0" t="n">
        <v>0</v>
      </c>
    </row>
    <row r="198" customFormat="false" ht="16" hidden="false" customHeight="false" outlineLevel="0" collapsed="false">
      <c r="A198" s="0" t="n">
        <v>0</v>
      </c>
      <c r="B198" s="0" t="n">
        <v>0.223384615384615</v>
      </c>
      <c r="C198" s="0" t="n">
        <v>0.182595573440643</v>
      </c>
      <c r="D198" s="0" t="n">
        <v>0.158039962739292</v>
      </c>
      <c r="E198" s="0" t="n">
        <v>0.145639677942655</v>
      </c>
      <c r="F198" s="0" t="n">
        <v>0.143649066057145</v>
      </c>
      <c r="G198" s="0" t="n">
        <v>0.141510348930509</v>
      </c>
      <c r="H198" s="0" t="n">
        <v>1562</v>
      </c>
      <c r="I198" s="0" t="n">
        <v>0</v>
      </c>
    </row>
    <row r="199" customFormat="false" ht="16" hidden="false" customHeight="false" outlineLevel="0" collapsed="false">
      <c r="A199" s="0" t="n">
        <v>0</v>
      </c>
      <c r="B199" s="0" t="n">
        <v>0.0852459016393442</v>
      </c>
      <c r="C199" s="0" t="n">
        <v>0.0785498489425982</v>
      </c>
      <c r="D199" s="0" t="n">
        <v>0.137789612831017</v>
      </c>
      <c r="E199" s="0" t="n">
        <v>0.128758193214134</v>
      </c>
      <c r="F199" s="0" t="n">
        <v>0.1281195388139</v>
      </c>
      <c r="G199" s="0" t="n">
        <v>0.129130674496791</v>
      </c>
      <c r="H199" s="0" t="n">
        <v>1679</v>
      </c>
      <c r="I199" s="0" t="n">
        <v>0</v>
      </c>
    </row>
    <row r="200" customFormat="false" ht="16" hidden="false" customHeight="false" outlineLevel="0" collapsed="false">
      <c r="A200" s="0" t="n">
        <v>0</v>
      </c>
      <c r="B200" s="0" t="n">
        <v>0.963210702341136</v>
      </c>
      <c r="C200" s="0" t="n">
        <v>0.490630323679727</v>
      </c>
      <c r="D200" s="0" t="n">
        <v>1.47216411801033</v>
      </c>
      <c r="E200" s="0" t="n">
        <v>1.36678789205389</v>
      </c>
      <c r="F200" s="0" t="n">
        <v>1.2794824414918</v>
      </c>
      <c r="G200" s="0" t="n">
        <v>1.31121453102068</v>
      </c>
      <c r="H200" s="0" t="n">
        <v>1573</v>
      </c>
      <c r="I200" s="0" t="n">
        <v>0</v>
      </c>
    </row>
    <row r="201" customFormat="false" ht="16" hidden="false" customHeight="false" outlineLevel="0" collapsed="false">
      <c r="A201" s="0" t="n">
        <v>0</v>
      </c>
      <c r="B201" s="0" t="n">
        <v>0.53170731707317</v>
      </c>
      <c r="C201" s="0" t="n">
        <v>0.347133757961783</v>
      </c>
      <c r="D201" s="0" t="n">
        <v>1.04549183005218</v>
      </c>
      <c r="E201" s="0" t="n">
        <v>0.921247436298425</v>
      </c>
      <c r="F201" s="0" t="n">
        <v>0.948585339518737</v>
      </c>
      <c r="G201" s="0" t="n">
        <v>0.871032134175828</v>
      </c>
      <c r="H201" s="0" t="n">
        <v>1673</v>
      </c>
      <c r="I201" s="0" t="n">
        <v>0</v>
      </c>
    </row>
    <row r="202" customFormat="false" ht="16" hidden="false" customHeight="false" outlineLevel="0" collapsed="false">
      <c r="A202" s="0" t="n">
        <v>0</v>
      </c>
      <c r="B202" s="0" t="n">
        <v>0.661764705882352</v>
      </c>
      <c r="C202" s="0" t="n">
        <v>0.398230088495575</v>
      </c>
      <c r="D202" s="0" t="n">
        <v>0.857266638494854</v>
      </c>
      <c r="E202" s="0" t="n">
        <v>0.784875727482211</v>
      </c>
      <c r="F202" s="0" t="n">
        <v>0.795293287402937</v>
      </c>
      <c r="G202" s="0" t="n">
        <v>0.757886993621415</v>
      </c>
      <c r="H202" s="0" t="n">
        <v>1708</v>
      </c>
      <c r="I202" s="0" t="n">
        <v>0</v>
      </c>
    </row>
    <row r="203" customFormat="false" ht="16" hidden="false" customHeight="false" outlineLevel="0" collapsed="false">
      <c r="A203" s="0" t="n">
        <v>0</v>
      </c>
      <c r="B203" s="0" t="n">
        <v>7.2625</v>
      </c>
      <c r="C203" s="0" t="n">
        <v>0.878971255673222</v>
      </c>
      <c r="D203" s="0" t="n">
        <v>7.54619140721201</v>
      </c>
      <c r="E203" s="0" t="n">
        <v>6.94131175732241</v>
      </c>
      <c r="F203" s="0" t="n">
        <v>6.79017939084538</v>
      </c>
      <c r="G203" s="0" t="n">
        <v>6.56829946107427</v>
      </c>
      <c r="H203" s="0" t="n">
        <v>1488</v>
      </c>
      <c r="I203" s="0" t="n">
        <v>0</v>
      </c>
    </row>
    <row r="204" customFormat="false" ht="16" hidden="false" customHeight="false" outlineLevel="0" collapsed="false">
      <c r="A204" s="0" t="n">
        <v>0</v>
      </c>
      <c r="B204" s="0" t="n">
        <v>6.08571428571428</v>
      </c>
      <c r="C204" s="0" t="n">
        <v>0.858870967741935</v>
      </c>
      <c r="D204" s="0" t="n">
        <v>6.66541040238279</v>
      </c>
      <c r="E204" s="0" t="n">
        <v>6.12456218369209</v>
      </c>
      <c r="F204" s="0" t="n">
        <v>5.46666804652432</v>
      </c>
      <c r="G204" s="0" t="n">
        <v>5.7540442731586</v>
      </c>
      <c r="H204" s="0" t="n">
        <v>1515</v>
      </c>
      <c r="I204" s="0" t="n">
        <v>0</v>
      </c>
    </row>
    <row r="205" customFormat="false" ht="16" hidden="false" customHeight="false" outlineLevel="0" collapsed="false">
      <c r="A205" s="0" t="n">
        <v>0</v>
      </c>
      <c r="B205" s="0" t="n">
        <v>4.19464285714285</v>
      </c>
      <c r="C205" s="0" t="n">
        <v>0.807493984187005</v>
      </c>
      <c r="D205" s="0" t="n">
        <v>6.43440619261544</v>
      </c>
      <c r="E205" s="0" t="n">
        <v>5.86035160822252</v>
      </c>
      <c r="F205" s="0" t="n">
        <v>5.53115695411293</v>
      </c>
      <c r="G205" s="0" t="n">
        <v>5.53563518487767</v>
      </c>
      <c r="H205" s="0" t="n">
        <v>1515</v>
      </c>
      <c r="I205" s="0" t="n">
        <v>0</v>
      </c>
    </row>
    <row r="206" customFormat="false" ht="16" hidden="false" customHeight="false" outlineLevel="0" collapsed="false">
      <c r="A206" s="0" t="n">
        <v>0</v>
      </c>
      <c r="B206" s="0" t="n">
        <v>5.95058823529411</v>
      </c>
      <c r="C206" s="0" t="n">
        <v>0.856127285037237</v>
      </c>
      <c r="D206" s="0" t="n">
        <v>6.32568832540912</v>
      </c>
      <c r="E206" s="0" t="n">
        <v>5.83158387580364</v>
      </c>
      <c r="F206" s="0" t="n">
        <v>5.60202790170426</v>
      </c>
      <c r="G206" s="0" t="n">
        <v>5.53041401812988</v>
      </c>
      <c r="H206" s="0" t="n">
        <v>1515</v>
      </c>
      <c r="I206" s="0" t="n">
        <v>0</v>
      </c>
    </row>
    <row r="207" customFormat="false" ht="16" hidden="false" customHeight="false" outlineLevel="0" collapsed="false">
      <c r="A207" s="0" t="n">
        <v>0</v>
      </c>
      <c r="B207" s="0" t="n">
        <v>5.48901098901098</v>
      </c>
      <c r="C207" s="0" t="n">
        <v>0.845893310753598</v>
      </c>
      <c r="D207" s="0" t="n">
        <v>6.21202012911822</v>
      </c>
      <c r="E207" s="0" t="n">
        <v>5.72424573443635</v>
      </c>
      <c r="F207" s="0" t="n">
        <v>5.81374787593195</v>
      </c>
      <c r="G207" s="0" t="n">
        <v>5.44677273015581</v>
      </c>
      <c r="H207" s="0" t="n">
        <v>1515</v>
      </c>
      <c r="I207" s="0" t="n">
        <v>0</v>
      </c>
    </row>
    <row r="208" customFormat="false" ht="16" hidden="false" customHeight="false" outlineLevel="0" collapsed="false">
      <c r="A208" s="0" t="n">
        <v>0</v>
      </c>
      <c r="B208" s="0" t="n">
        <v>0.71238670694864</v>
      </c>
      <c r="C208" s="0" t="n">
        <v>0.416019760056457</v>
      </c>
      <c r="D208" s="0" t="n">
        <v>0.740353174426422</v>
      </c>
      <c r="E208" s="0" t="n">
        <v>0.665954838378409</v>
      </c>
      <c r="F208" s="0" t="n">
        <v>0.842132322631138</v>
      </c>
      <c r="G208" s="0" t="n">
        <v>0.716749011044897</v>
      </c>
      <c r="H208" s="0" t="n">
        <v>1823</v>
      </c>
      <c r="I208" s="0" t="n">
        <v>0</v>
      </c>
    </row>
    <row r="209" customFormat="false" ht="16" hidden="false" customHeight="false" outlineLevel="0" collapsed="false">
      <c r="A209" s="0" t="n">
        <v>0</v>
      </c>
      <c r="B209" s="0" t="n">
        <v>1.41483050847457</v>
      </c>
      <c r="C209" s="0" t="n">
        <v>0.585892261800316</v>
      </c>
      <c r="D209" s="0" t="n">
        <v>1.34735128449361</v>
      </c>
      <c r="E209" s="0" t="n">
        <v>1.23302498532608</v>
      </c>
      <c r="F209" s="0" t="n">
        <v>1.53066797016277</v>
      </c>
      <c r="G209" s="0" t="n">
        <v>1.22575082421806</v>
      </c>
      <c r="H209" s="0" t="n">
        <v>1773</v>
      </c>
      <c r="I209" s="0" t="n">
        <v>0</v>
      </c>
    </row>
    <row r="210" customFormat="false" ht="16" hidden="false" customHeight="false" outlineLevel="0" collapsed="false">
      <c r="A210" s="0" t="n">
        <v>0</v>
      </c>
      <c r="B210" s="0" t="n">
        <v>3.48230769230769</v>
      </c>
      <c r="C210" s="0" t="n">
        <v>0.776900634975115</v>
      </c>
      <c r="D210" s="0" t="n">
        <v>3.34926173203216</v>
      </c>
      <c r="E210" s="0" t="n">
        <v>3.07839807767574</v>
      </c>
      <c r="F210" s="0" t="n">
        <v>2.84461912545287</v>
      </c>
      <c r="G210" s="0" t="n">
        <v>2.96296925080264</v>
      </c>
      <c r="H210" s="0" t="n">
        <v>1613</v>
      </c>
      <c r="I210" s="0" t="n">
        <v>0</v>
      </c>
    </row>
    <row r="211" customFormat="false" ht="16" hidden="false" customHeight="false" outlineLevel="0" collapsed="false">
      <c r="A211" s="0" t="n">
        <v>0.0001</v>
      </c>
      <c r="B211" s="0" t="n">
        <v>5.49350649350649</v>
      </c>
      <c r="C211" s="0" t="n">
        <v>0.846</v>
      </c>
      <c r="D211" s="0" t="n">
        <v>4.76055871054615</v>
      </c>
      <c r="E211" s="0" t="n">
        <v>5.14683416172477</v>
      </c>
      <c r="F211" s="0" t="n">
        <v>4.81163460799416</v>
      </c>
      <c r="G211" s="0" t="n">
        <v>5.19486480934234</v>
      </c>
      <c r="H211" s="0" t="n">
        <v>1673</v>
      </c>
      <c r="I211" s="0" t="n">
        <v>0</v>
      </c>
    </row>
    <row r="212" customFormat="false" ht="16" hidden="false" customHeight="false" outlineLevel="0" collapsed="false">
      <c r="A212" s="0" t="n">
        <v>0.0001</v>
      </c>
      <c r="B212" s="0" t="n">
        <v>4.95238095238095</v>
      </c>
      <c r="C212" s="0" t="n">
        <v>0.832</v>
      </c>
      <c r="D212" s="0" t="n">
        <v>4.74489367766802</v>
      </c>
      <c r="E212" s="0" t="n">
        <v>5.11878452535401</v>
      </c>
      <c r="F212" s="0" t="n">
        <v>4.82396938927258</v>
      </c>
      <c r="G212" s="0" t="n">
        <v>5.16097412366258</v>
      </c>
      <c r="H212" s="0" t="n">
        <v>1673</v>
      </c>
      <c r="I212" s="0" t="n">
        <v>0</v>
      </c>
    </row>
    <row r="213" customFormat="false" ht="16" hidden="false" customHeight="false" outlineLevel="0" collapsed="false">
      <c r="A213" s="0" t="n">
        <v>0.0001</v>
      </c>
      <c r="B213" s="0" t="n">
        <v>5.32911392405063</v>
      </c>
      <c r="C213" s="0" t="n">
        <v>0.842</v>
      </c>
      <c r="D213" s="0" t="n">
        <v>4.71756298978436</v>
      </c>
      <c r="E213" s="0" t="n">
        <v>5.0724049051841</v>
      </c>
      <c r="F213" s="0" t="n">
        <v>4.84202373499696</v>
      </c>
      <c r="G213" s="0" t="n">
        <v>5.10538308365964</v>
      </c>
      <c r="H213" s="0" t="n">
        <v>1673</v>
      </c>
      <c r="I213" s="0" t="n">
        <v>0</v>
      </c>
    </row>
    <row r="214" customFormat="false" ht="16" hidden="false" customHeight="false" outlineLevel="0" collapsed="false">
      <c r="A214" s="0" t="n">
        <v>0.0001</v>
      </c>
      <c r="B214" s="0" t="n">
        <v>4.7471264367816</v>
      </c>
      <c r="C214" s="0" t="n">
        <v>0.826</v>
      </c>
      <c r="D214" s="0" t="n">
        <v>4.69327012811817</v>
      </c>
      <c r="E214" s="0" t="n">
        <v>5.02725029395653</v>
      </c>
      <c r="F214" s="0" t="n">
        <v>4.86441524659892</v>
      </c>
      <c r="G214" s="0" t="n">
        <v>5.05070630841815</v>
      </c>
      <c r="H214" s="0" t="n">
        <v>1673</v>
      </c>
      <c r="I214" s="0" t="n">
        <v>0</v>
      </c>
    </row>
    <row r="215" customFormat="false" ht="16" hidden="false" customHeight="false" outlineLevel="0" collapsed="false">
      <c r="A215" s="0" t="n">
        <v>0.0001</v>
      </c>
      <c r="B215" s="0" t="n">
        <v>4.52486187845303</v>
      </c>
      <c r="C215" s="0" t="n">
        <v>0.819</v>
      </c>
      <c r="D215" s="0" t="n">
        <v>4.62090344139914</v>
      </c>
      <c r="E215" s="0" t="n">
        <v>4.89768603041271</v>
      </c>
      <c r="F215" s="0" t="n">
        <v>4.92617947682802</v>
      </c>
      <c r="G215" s="0" t="n">
        <v>4.89494587650683</v>
      </c>
      <c r="H215" s="0" t="n">
        <v>1673</v>
      </c>
      <c r="I215" s="0" t="n">
        <v>0</v>
      </c>
    </row>
    <row r="216" customFormat="false" ht="16" hidden="false" customHeight="false" outlineLevel="0" collapsed="false">
      <c r="A216" s="0" t="n">
        <v>0.0001</v>
      </c>
      <c r="B216" s="0" t="n">
        <v>4.71428571428571</v>
      </c>
      <c r="C216" s="0" t="n">
        <v>0.825</v>
      </c>
      <c r="D216" s="0" t="n">
        <v>4.5412311561229</v>
      </c>
      <c r="E216" s="0" t="n">
        <v>4.76228096920568</v>
      </c>
      <c r="F216" s="0" t="n">
        <v>4.98687667932208</v>
      </c>
      <c r="G216" s="0" t="n">
        <v>4.73387700094081</v>
      </c>
      <c r="H216" s="0" t="n">
        <v>1673</v>
      </c>
      <c r="I216" s="0" t="n">
        <v>0</v>
      </c>
    </row>
    <row r="217" customFormat="false" ht="16" hidden="false" customHeight="false" outlineLevel="0" collapsed="false">
      <c r="A217" s="0" t="n">
        <v>0.0001</v>
      </c>
      <c r="B217" s="0" t="n">
        <v>0.533742331288343</v>
      </c>
      <c r="C217" s="0" t="n">
        <v>0.348</v>
      </c>
      <c r="D217" s="0" t="n">
        <v>0.508121153231304</v>
      </c>
      <c r="E217" s="0" t="n">
        <v>0.550166444755036</v>
      </c>
      <c r="F217" s="0" t="n">
        <v>0.509499274667187</v>
      </c>
      <c r="G217" s="0" t="n">
        <v>0.556005220582255</v>
      </c>
      <c r="H217" s="0" t="n">
        <v>1673</v>
      </c>
      <c r="I217" s="0" t="n">
        <v>0</v>
      </c>
    </row>
    <row r="218" customFormat="false" ht="16" hidden="false" customHeight="false" outlineLevel="0" collapsed="false">
      <c r="A218" s="0" t="n">
        <v>0.0001</v>
      </c>
      <c r="B218" s="0" t="n">
        <v>0.6</v>
      </c>
      <c r="C218" s="0" t="n">
        <v>0.375</v>
      </c>
      <c r="D218" s="0" t="n">
        <v>0.509627870242668</v>
      </c>
      <c r="E218" s="0" t="n">
        <v>0.551465274382375</v>
      </c>
      <c r="F218" s="0" t="n">
        <v>0.510381432800536</v>
      </c>
      <c r="G218" s="0" t="n">
        <v>0.557363369573999</v>
      </c>
      <c r="H218" s="0" t="n">
        <v>1673</v>
      </c>
      <c r="I218" s="0" t="n">
        <v>0</v>
      </c>
    </row>
    <row r="219" customFormat="false" ht="16" hidden="false" customHeight="false" outlineLevel="0" collapsed="false">
      <c r="A219" s="0" t="n">
        <v>0.0001</v>
      </c>
      <c r="B219" s="0" t="n">
        <v>0.540832049306625</v>
      </c>
      <c r="C219" s="0" t="n">
        <v>0.351</v>
      </c>
      <c r="D219" s="0" t="n">
        <v>0.513681022182966</v>
      </c>
      <c r="E219" s="0" t="n">
        <v>0.555368563263269</v>
      </c>
      <c r="F219" s="0" t="n">
        <v>0.512146580501441</v>
      </c>
      <c r="G219" s="0" t="n">
        <v>0.56157674552969</v>
      </c>
      <c r="H219" s="0" t="n">
        <v>1673</v>
      </c>
      <c r="I219" s="0" t="n">
        <v>0</v>
      </c>
    </row>
    <row r="220" customFormat="false" ht="16" hidden="false" customHeight="false" outlineLevel="0" collapsed="false">
      <c r="A220" s="0" t="n">
        <v>0.0001</v>
      </c>
      <c r="B220" s="0" t="n">
        <v>0.533742331288343</v>
      </c>
      <c r="C220" s="0" t="n">
        <v>0.348</v>
      </c>
      <c r="D220" s="0" t="n">
        <v>0.517645689583589</v>
      </c>
      <c r="E220" s="0" t="n">
        <v>0.559117550456743</v>
      </c>
      <c r="F220" s="0" t="n">
        <v>0.513961171157326</v>
      </c>
      <c r="G220" s="0" t="n">
        <v>0.565606763259217</v>
      </c>
      <c r="H220" s="0" t="n">
        <v>1673</v>
      </c>
      <c r="I220" s="0" t="n">
        <v>0</v>
      </c>
    </row>
    <row r="221" customFormat="false" ht="16" hidden="false" customHeight="false" outlineLevel="0" collapsed="false">
      <c r="A221" s="0" t="n">
        <v>0.0001</v>
      </c>
      <c r="B221" s="0" t="n">
        <v>0.602564102564102</v>
      </c>
      <c r="C221" s="0" t="n">
        <v>0.376</v>
      </c>
      <c r="D221" s="0" t="n">
        <v>0.528342364591521</v>
      </c>
      <c r="E221" s="0" t="n">
        <v>0.568375464435727</v>
      </c>
      <c r="F221" s="0" t="n">
        <v>0.520030176966918</v>
      </c>
      <c r="G221" s="0" t="n">
        <v>0.575323500183623</v>
      </c>
      <c r="H221" s="0" t="n">
        <v>1673</v>
      </c>
      <c r="I221" s="0" t="n">
        <v>0</v>
      </c>
    </row>
    <row r="222" customFormat="false" ht="16" hidden="false" customHeight="false" outlineLevel="0" collapsed="false">
      <c r="A222" s="0" t="n">
        <v>0.0001</v>
      </c>
      <c r="B222" s="0" t="n">
        <v>0.113585746102449</v>
      </c>
      <c r="C222" s="0" t="n">
        <v>0.102</v>
      </c>
      <c r="D222" s="0" t="n">
        <v>0.0916413475232177</v>
      </c>
      <c r="E222" s="0" t="n">
        <v>0.0992868860884872</v>
      </c>
      <c r="F222" s="0" t="n">
        <v>0.0908489175079812</v>
      </c>
      <c r="G222" s="0" t="n">
        <v>0.100502176747606</v>
      </c>
      <c r="H222" s="0" t="n">
        <v>1673</v>
      </c>
      <c r="I222" s="0" t="n">
        <v>0</v>
      </c>
    </row>
    <row r="223" customFormat="false" ht="16" hidden="false" customHeight="false" outlineLevel="0" collapsed="false">
      <c r="A223" s="0" t="n">
        <v>0.0001</v>
      </c>
      <c r="B223" s="0" t="n">
        <v>0.1001100110011</v>
      </c>
      <c r="C223" s="0" t="n">
        <v>0.091</v>
      </c>
      <c r="D223" s="0" t="n">
        <v>0.0928217358495932</v>
      </c>
      <c r="E223" s="0" t="n">
        <v>0.100581518016305</v>
      </c>
      <c r="F223" s="0" t="n">
        <v>0.091132221487339</v>
      </c>
      <c r="G223" s="0" t="n">
        <v>0.101946703754552</v>
      </c>
      <c r="H223" s="0" t="n">
        <v>1673</v>
      </c>
      <c r="I223" s="0" t="n">
        <v>0</v>
      </c>
    </row>
    <row r="224" customFormat="false" ht="16" hidden="false" customHeight="false" outlineLevel="0" collapsed="false">
      <c r="A224" s="0" t="n">
        <v>0.0001</v>
      </c>
      <c r="B224" s="0" t="n">
        <v>0.0952902519167579</v>
      </c>
      <c r="C224" s="0" t="n">
        <v>0.087</v>
      </c>
      <c r="D224" s="0" t="n">
        <v>0.0939321079132516</v>
      </c>
      <c r="E224" s="0" t="n">
        <v>0.101798952420034</v>
      </c>
      <c r="F224" s="0" t="n">
        <v>0.0913970783686426</v>
      </c>
      <c r="G224" s="0" t="n">
        <v>0.103306672025151</v>
      </c>
      <c r="H224" s="0" t="n">
        <v>1673</v>
      </c>
      <c r="I224" s="0" t="n">
        <v>0</v>
      </c>
    </row>
    <row r="225" customFormat="false" ht="16" hidden="false" customHeight="false" outlineLevel="0" collapsed="false">
      <c r="A225" s="0" t="n">
        <v>0.0001</v>
      </c>
      <c r="B225" s="0" t="n">
        <v>0.278772378516624</v>
      </c>
      <c r="C225" s="0" t="n">
        <v>0.218</v>
      </c>
      <c r="D225" s="0" t="n">
        <v>0.10104560371212</v>
      </c>
      <c r="E225" s="0" t="n">
        <v>0.108962076940504</v>
      </c>
      <c r="F225" s="0" t="n">
        <v>0.0939049108774046</v>
      </c>
      <c r="G225" s="0" t="n">
        <v>0.111180317249128</v>
      </c>
      <c r="H225" s="0" t="n">
        <v>1673</v>
      </c>
      <c r="I225" s="0" t="n">
        <v>0</v>
      </c>
    </row>
    <row r="226" customFormat="false" ht="16" hidden="false" customHeight="false" outlineLevel="0" collapsed="false">
      <c r="A226" s="0" t="n">
        <v>0.4</v>
      </c>
      <c r="B226" s="0" t="n">
        <v>3.90196078431372</v>
      </c>
      <c r="C226" s="0" t="n">
        <v>0.796</v>
      </c>
      <c r="D226" s="0" t="n">
        <v>2.14123324173769</v>
      </c>
      <c r="E226" s="0" t="n">
        <v>2.72562214365875</v>
      </c>
      <c r="F226" s="0" t="n">
        <v>3.1508685821645</v>
      </c>
      <c r="G226" s="0" t="n">
        <v>2.74200504216692</v>
      </c>
      <c r="H226" s="0" t="n">
        <v>1673.15</v>
      </c>
      <c r="I226" s="0" t="n">
        <v>0</v>
      </c>
    </row>
    <row r="227" customFormat="false" ht="16" hidden="false" customHeight="false" outlineLevel="0" collapsed="false">
      <c r="A227" s="0" t="n">
        <v>0.75</v>
      </c>
      <c r="B227" s="0" t="n">
        <v>3.36681222707423</v>
      </c>
      <c r="C227" s="0" t="n">
        <v>0.771</v>
      </c>
      <c r="D227" s="0" t="n">
        <v>2.01528420352125</v>
      </c>
      <c r="E227" s="0" t="n">
        <v>2.56628460068773</v>
      </c>
      <c r="F227" s="0" t="n">
        <v>2.95868299596662</v>
      </c>
      <c r="G227" s="0" t="n">
        <v>2.58264388846233</v>
      </c>
      <c r="H227" s="0" t="n">
        <v>1673.15</v>
      </c>
      <c r="I227" s="0" t="n">
        <v>0</v>
      </c>
    </row>
    <row r="228" customFormat="false" ht="16" hidden="false" customHeight="false" outlineLevel="0" collapsed="false">
      <c r="A228" s="0" t="n">
        <v>1</v>
      </c>
      <c r="B228" s="0" t="n">
        <v>3</v>
      </c>
      <c r="C228" s="0" t="n">
        <v>0.75</v>
      </c>
      <c r="D228" s="0" t="n">
        <v>1.95322546199158</v>
      </c>
      <c r="E228" s="0" t="n">
        <v>2.48806111721603</v>
      </c>
      <c r="F228" s="0" t="n">
        <v>2.86200905000435</v>
      </c>
      <c r="G228" s="0" t="n">
        <v>2.50468275017596</v>
      </c>
      <c r="H228" s="0" t="n">
        <v>1673.15</v>
      </c>
      <c r="I228" s="0" t="n">
        <v>0</v>
      </c>
    </row>
    <row r="229" customFormat="false" ht="16" hidden="false" customHeight="false" outlineLevel="0" collapsed="false">
      <c r="A229" s="0" t="n">
        <v>1.5</v>
      </c>
      <c r="B229" s="0" t="n">
        <v>2.7593984962406</v>
      </c>
      <c r="C229" s="0" t="n">
        <v>0.734</v>
      </c>
      <c r="D229" s="0" t="n">
        <v>1.84813429602856</v>
      </c>
      <c r="E229" s="0" t="n">
        <v>2.35477260419559</v>
      </c>
      <c r="F229" s="0" t="n">
        <v>2.70401737709647</v>
      </c>
      <c r="G229" s="0" t="n">
        <v>2.37105268831249</v>
      </c>
      <c r="H229" s="0" t="n">
        <v>1673.15</v>
      </c>
      <c r="I229" s="0" t="n">
        <v>0</v>
      </c>
    </row>
    <row r="230" customFormat="false" ht="16" hidden="false" customHeight="false" outlineLevel="0" collapsed="false">
      <c r="A230" s="0" t="n">
        <v>2</v>
      </c>
      <c r="B230" s="0" t="n">
        <v>2.584229390681</v>
      </c>
      <c r="C230" s="0" t="n">
        <v>0.721</v>
      </c>
      <c r="D230" s="0" t="n">
        <v>1.80287773306783</v>
      </c>
      <c r="E230" s="0" t="n">
        <v>2.29756857527295</v>
      </c>
      <c r="F230" s="0" t="n">
        <v>2.63463255743128</v>
      </c>
      <c r="G230" s="0" t="n">
        <v>2.31388840306185</v>
      </c>
      <c r="H230" s="0" t="n">
        <v>1673.15</v>
      </c>
      <c r="I230" s="0" t="n">
        <v>0</v>
      </c>
    </row>
    <row r="231" customFormat="false" ht="16" hidden="false" customHeight="false" outlineLevel="0" collapsed="false">
      <c r="A231" s="0" t="n">
        <v>3</v>
      </c>
      <c r="B231" s="0" t="n">
        <v>2.42465753424657</v>
      </c>
      <c r="C231" s="0" t="n">
        <v>0.708</v>
      </c>
      <c r="D231" s="0" t="n">
        <v>1.81915386310452</v>
      </c>
      <c r="E231" s="0" t="n">
        <v>2.31877388362707</v>
      </c>
      <c r="F231" s="0" t="n">
        <v>2.65522323622593</v>
      </c>
      <c r="G231" s="0" t="n">
        <v>2.33568366670851</v>
      </c>
      <c r="H231" s="0" t="n">
        <v>1673.15</v>
      </c>
      <c r="I231" s="0" t="n">
        <v>0</v>
      </c>
    </row>
    <row r="232" customFormat="false" ht="16" hidden="false" customHeight="false" outlineLevel="0" collapsed="false">
      <c r="A232" s="0" t="n">
        <v>1.5</v>
      </c>
      <c r="B232" s="0" t="n">
        <v>1.93772032902467</v>
      </c>
      <c r="C232" s="0" t="n">
        <v>0.6596</v>
      </c>
      <c r="D232" s="0" t="n">
        <v>1.54709397189694</v>
      </c>
      <c r="E232" s="0" t="n">
        <v>1.94548197880111</v>
      </c>
      <c r="F232" s="0" t="n">
        <v>2.27170504513787</v>
      </c>
      <c r="G232" s="0" t="n">
        <v>1.9603090105358</v>
      </c>
      <c r="H232" s="0" t="n">
        <v>1773.15</v>
      </c>
      <c r="I232" s="0" t="n">
        <v>0</v>
      </c>
    </row>
    <row r="233" customFormat="false" ht="16" hidden="false" customHeight="false" outlineLevel="0" collapsed="false">
      <c r="A233" s="0" t="n">
        <v>3</v>
      </c>
      <c r="B233" s="0" t="n">
        <v>1.8843380444188</v>
      </c>
      <c r="C233" s="0" t="n">
        <v>0.6533</v>
      </c>
      <c r="D233" s="0" t="n">
        <v>1.73178705849172</v>
      </c>
      <c r="E233" s="0" t="n">
        <v>2.20796337090004</v>
      </c>
      <c r="F233" s="0" t="n">
        <v>2.60054376502529</v>
      </c>
      <c r="G233" s="0" t="n">
        <v>2.22599059475471</v>
      </c>
      <c r="H233" s="0" t="n">
        <v>1673.15</v>
      </c>
      <c r="I233" s="0" t="n">
        <v>0</v>
      </c>
    </row>
    <row r="234" customFormat="false" ht="16" hidden="false" customHeight="false" outlineLevel="0" collapsed="false">
      <c r="A234" s="0" t="n">
        <v>2</v>
      </c>
      <c r="B234" s="0" t="n">
        <v>2.05997552019583</v>
      </c>
      <c r="C234" s="0" t="n">
        <v>0.673199999999999</v>
      </c>
      <c r="D234" s="0" t="n">
        <v>1.74088822440685</v>
      </c>
      <c r="E234" s="0" t="n">
        <v>2.21893168590004</v>
      </c>
      <c r="F234" s="0" t="n">
        <v>2.61871877205881</v>
      </c>
      <c r="G234" s="0" t="n">
        <v>2.23644549097176</v>
      </c>
      <c r="H234" s="0" t="n">
        <v>1673.15</v>
      </c>
      <c r="I234" s="0" t="n">
        <v>0</v>
      </c>
    </row>
    <row r="235" customFormat="false" ht="16" hidden="false" customHeight="false" outlineLevel="0" collapsed="false">
      <c r="A235" s="0" t="n">
        <v>3</v>
      </c>
      <c r="B235" s="0" t="n">
        <v>1.54388196387687</v>
      </c>
      <c r="C235" s="0" t="n">
        <v>0.6069</v>
      </c>
      <c r="D235" s="0" t="n">
        <v>1.48019334094629</v>
      </c>
      <c r="E235" s="0" t="n">
        <v>1.86268600705971</v>
      </c>
      <c r="F235" s="0" t="n">
        <v>2.16413218824094</v>
      </c>
      <c r="G235" s="0" t="n">
        <v>1.87814679388396</v>
      </c>
      <c r="H235" s="0" t="n">
        <v>1773.15</v>
      </c>
      <c r="I235" s="0" t="n">
        <v>0</v>
      </c>
    </row>
    <row r="236" customFormat="false" ht="16" hidden="false" customHeight="false" outlineLevel="0" collapsed="false">
      <c r="A236" s="0" t="n">
        <v>2</v>
      </c>
      <c r="B236" s="0" t="n">
        <v>1.6525198938992</v>
      </c>
      <c r="C236" s="0" t="n">
        <v>0.623</v>
      </c>
      <c r="D236" s="0" t="n">
        <v>1.49842592349428</v>
      </c>
      <c r="E236" s="0" t="n">
        <v>1.88521795746922</v>
      </c>
      <c r="F236" s="0" t="n">
        <v>2.19367294619706</v>
      </c>
      <c r="G236" s="0" t="n">
        <v>1.9004746106898</v>
      </c>
      <c r="H236" s="0" t="n">
        <v>1773.15</v>
      </c>
      <c r="I236" s="0" t="n">
        <v>0</v>
      </c>
    </row>
    <row r="237" customFormat="false" ht="16" hidden="false" customHeight="false" outlineLevel="0" collapsed="false">
      <c r="A237" s="0" t="n">
        <v>2.5</v>
      </c>
      <c r="B237" s="0" t="n">
        <v>1.6888948642108</v>
      </c>
      <c r="C237" s="0" t="n">
        <v>0.6281</v>
      </c>
      <c r="D237" s="0" t="n">
        <v>1.47544897677104</v>
      </c>
      <c r="E237" s="0" t="n">
        <v>1.85618141076691</v>
      </c>
      <c r="F237" s="0" t="n">
        <v>2.16093525993789</v>
      </c>
      <c r="G237" s="0" t="n">
        <v>1.87108109641262</v>
      </c>
      <c r="H237" s="0" t="n">
        <v>1773.15</v>
      </c>
      <c r="I237" s="0" t="n">
        <v>0</v>
      </c>
    </row>
    <row r="238" customFormat="false" ht="16" hidden="false" customHeight="false" outlineLevel="0" collapsed="false">
      <c r="A238" s="0" t="n">
        <v>2.5</v>
      </c>
      <c r="B238" s="0" t="n">
        <v>1.88350634371395</v>
      </c>
      <c r="C238" s="0" t="n">
        <v>0.653199999999999</v>
      </c>
      <c r="D238" s="0" t="n">
        <v>1.72275115587402</v>
      </c>
      <c r="E238" s="0" t="n">
        <v>2.19644609468516</v>
      </c>
      <c r="F238" s="0" t="n">
        <v>2.58695257306615</v>
      </c>
      <c r="G238" s="0" t="n">
        <v>2.21438228384454</v>
      </c>
      <c r="H238" s="0" t="n">
        <v>1673.15</v>
      </c>
      <c r="I238" s="0" t="n">
        <v>0</v>
      </c>
    </row>
    <row r="239" customFormat="false" ht="16" hidden="false" customHeight="false" outlineLevel="0" collapsed="false">
      <c r="A239" s="0" t="n">
        <v>1.5</v>
      </c>
      <c r="B239" s="0" t="n">
        <v>2.40367597004765</v>
      </c>
      <c r="C239" s="0" t="n">
        <v>0.7062</v>
      </c>
      <c r="D239" s="0" t="n">
        <v>1.79482503878345</v>
      </c>
      <c r="E239" s="0" t="n">
        <v>2.28659362211687</v>
      </c>
      <c r="F239" s="0" t="n">
        <v>2.70757806589817</v>
      </c>
      <c r="G239" s="0" t="n">
        <v>2.3036114533017</v>
      </c>
      <c r="H239" s="0" t="n">
        <v>1673.15</v>
      </c>
      <c r="I239" s="0" t="n">
        <v>0</v>
      </c>
    </row>
    <row r="240" customFormat="false" ht="16" hidden="false" customHeight="false" outlineLevel="0" collapsed="false">
      <c r="A240" s="0" t="n">
        <v>4</v>
      </c>
      <c r="B240" s="0" t="n">
        <v>1.29095074455899</v>
      </c>
      <c r="C240" s="0" t="n">
        <v>0.5635</v>
      </c>
      <c r="D240" s="0" t="n">
        <v>1.35140561015206</v>
      </c>
      <c r="E240" s="0" t="n">
        <v>1.68081559491476</v>
      </c>
      <c r="F240" s="0" t="n">
        <v>1.92968534983037</v>
      </c>
      <c r="G240" s="0" t="n">
        <v>1.69490893008265</v>
      </c>
      <c r="H240" s="0" t="n">
        <v>1873.15</v>
      </c>
      <c r="I240" s="0" t="n">
        <v>0</v>
      </c>
    </row>
    <row r="241" customFormat="false" ht="16" hidden="false" customHeight="false" outlineLevel="0" collapsed="false">
      <c r="A241" s="0" t="n">
        <v>5</v>
      </c>
      <c r="B241" s="0" t="n">
        <v>1.28050171037628</v>
      </c>
      <c r="C241" s="0" t="n">
        <v>0.5615</v>
      </c>
      <c r="D241" s="0" t="n">
        <v>1.4420452477794</v>
      </c>
      <c r="E241" s="0" t="n">
        <v>1.79359506534794</v>
      </c>
      <c r="F241" s="0" t="n">
        <v>2.05879210443427</v>
      </c>
      <c r="G241" s="0" t="n">
        <v>1.80867780583342</v>
      </c>
      <c r="H241" s="0" t="n">
        <v>1873.15</v>
      </c>
      <c r="I241" s="0" t="n">
        <v>0</v>
      </c>
    </row>
    <row r="242" customFormat="false" ht="16" hidden="false" customHeight="false" outlineLevel="0" collapsed="false">
      <c r="A242" s="0" t="n">
        <v>3</v>
      </c>
      <c r="B242" s="0" t="n">
        <v>1.38151940938318</v>
      </c>
      <c r="C242" s="0" t="n">
        <v>0.5801</v>
      </c>
      <c r="D242" s="0" t="n">
        <v>1.30661478978751</v>
      </c>
      <c r="E242" s="0" t="n">
        <v>1.62476023708605</v>
      </c>
      <c r="F242" s="0" t="n">
        <v>1.86812490933288</v>
      </c>
      <c r="G242" s="0" t="n">
        <v>1.6380545028583</v>
      </c>
      <c r="H242" s="0" t="n">
        <v>1873.15</v>
      </c>
      <c r="I242" s="0" t="n">
        <v>0</v>
      </c>
    </row>
    <row r="243" customFormat="false" ht="16" hidden="false" customHeight="false" outlineLevel="0" collapsed="false">
      <c r="A243" s="0" t="n">
        <v>4.5</v>
      </c>
      <c r="B243" s="0" t="n">
        <v>1.36742424242424</v>
      </c>
      <c r="C243" s="0" t="n">
        <v>0.5776</v>
      </c>
      <c r="D243" s="0" t="n">
        <v>1.39010494510297</v>
      </c>
      <c r="E243" s="0" t="n">
        <v>1.72863480187672</v>
      </c>
      <c r="F243" s="0" t="n">
        <v>1.98711023404772</v>
      </c>
      <c r="G243" s="0" t="n">
        <v>1.74283172015673</v>
      </c>
      <c r="H243" s="0" t="n">
        <v>1873.15</v>
      </c>
      <c r="I243" s="0" t="n">
        <v>0</v>
      </c>
    </row>
    <row r="244" customFormat="false" ht="16" hidden="false" customHeight="false" outlineLevel="0" collapsed="false">
      <c r="A244" s="0" t="n">
        <v>3.5</v>
      </c>
      <c r="B244" s="0" t="n">
        <v>1.31857175979596</v>
      </c>
      <c r="C244" s="0" t="n">
        <v>0.5687</v>
      </c>
      <c r="D244" s="0" t="n">
        <v>1.32236296173787</v>
      </c>
      <c r="E244" s="0" t="n">
        <v>1.6445838018703</v>
      </c>
      <c r="F244" s="0" t="n">
        <v>1.88897458965844</v>
      </c>
      <c r="G244" s="0" t="n">
        <v>1.6582689975827</v>
      </c>
      <c r="H244" s="0" t="n">
        <v>1873.15</v>
      </c>
      <c r="I244" s="0" t="n">
        <v>0</v>
      </c>
    </row>
    <row r="245" customFormat="false" ht="16" hidden="false" customHeight="false" outlineLevel="0" collapsed="false">
      <c r="A245" s="0" t="n">
        <v>7</v>
      </c>
      <c r="B245" s="0" t="n">
        <v>1.0116676725005</v>
      </c>
      <c r="C245" s="0" t="n">
        <v>0.5029</v>
      </c>
      <c r="D245" s="0" t="n">
        <v>1.43782303659376</v>
      </c>
      <c r="E245" s="0" t="n">
        <v>1.76087743205996</v>
      </c>
      <c r="F245" s="0" t="n">
        <v>1.99091127735869</v>
      </c>
      <c r="G245" s="0" t="n">
        <v>1.77574830475068</v>
      </c>
      <c r="H245" s="0" t="n">
        <v>2023.15</v>
      </c>
      <c r="I245" s="0" t="n">
        <v>0</v>
      </c>
    </row>
    <row r="246" customFormat="false" ht="16" hidden="false" customHeight="false" outlineLevel="0" collapsed="false">
      <c r="A246" s="0" t="n">
        <v>6</v>
      </c>
      <c r="B246" s="0" t="n">
        <v>1.0358306188925</v>
      </c>
      <c r="C246" s="0" t="n">
        <v>0.5088</v>
      </c>
      <c r="D246" s="0" t="n">
        <v>1.32432778527014</v>
      </c>
      <c r="E246" s="0" t="n">
        <v>1.62176788503699</v>
      </c>
      <c r="F246" s="0" t="n">
        <v>1.83453261046881</v>
      </c>
      <c r="G246" s="0" t="n">
        <v>1.63535586025065</v>
      </c>
      <c r="H246" s="0" t="n">
        <v>2023.15</v>
      </c>
      <c r="I246" s="0" t="n">
        <v>0</v>
      </c>
    </row>
    <row r="247" customFormat="false" ht="16" hidden="false" customHeight="false" outlineLevel="0" collapsed="false">
      <c r="A247" s="0" t="n">
        <v>5</v>
      </c>
      <c r="B247" s="0" t="n">
        <v>1.15377988369588</v>
      </c>
      <c r="C247" s="0" t="n">
        <v>0.5357</v>
      </c>
      <c r="D247" s="0" t="n">
        <v>1.22991954976918</v>
      </c>
      <c r="E247" s="0" t="n">
        <v>1.50567389246172</v>
      </c>
      <c r="F247" s="0" t="n">
        <v>1.70703795149229</v>
      </c>
      <c r="G247" s="0" t="n">
        <v>1.51783169192672</v>
      </c>
      <c r="H247" s="0" t="n">
        <v>2023.15</v>
      </c>
      <c r="I247" s="0" t="n">
        <v>0</v>
      </c>
    </row>
    <row r="248" customFormat="false" ht="16" hidden="false" customHeight="false" outlineLevel="0" collapsed="false">
      <c r="A248" s="0" t="n">
        <v>6.5</v>
      </c>
      <c r="B248" s="0" t="n">
        <v>0.971220185294697</v>
      </c>
      <c r="C248" s="0" t="n">
        <v>0.4927</v>
      </c>
      <c r="D248" s="0" t="n">
        <v>1.38010476705845</v>
      </c>
      <c r="E248" s="0" t="n">
        <v>1.69039596883579</v>
      </c>
      <c r="F248" s="0" t="n">
        <v>1.90959526485715</v>
      </c>
      <c r="G248" s="0" t="n">
        <v>1.70486641959653</v>
      </c>
      <c r="H248" s="0" t="n">
        <v>2023.15</v>
      </c>
      <c r="I248" s="0" t="n">
        <v>0</v>
      </c>
    </row>
    <row r="249" customFormat="false" ht="16" hidden="false" customHeight="false" outlineLevel="0" collapsed="false">
      <c r="A249" s="0" t="n">
        <v>5.5</v>
      </c>
      <c r="B249" s="0" t="n">
        <v>1.09555741827326</v>
      </c>
      <c r="C249" s="0" t="n">
        <v>0.5228</v>
      </c>
      <c r="D249" s="0" t="n">
        <v>1.27405023585537</v>
      </c>
      <c r="E249" s="0" t="n">
        <v>1.55993829963609</v>
      </c>
      <c r="F249" s="0" t="n">
        <v>1.76665547976787</v>
      </c>
      <c r="G249" s="0" t="n">
        <v>1.57276154207325</v>
      </c>
      <c r="H249" s="0" t="n">
        <v>2023.15</v>
      </c>
      <c r="I249" s="0" t="n">
        <v>0</v>
      </c>
    </row>
    <row r="250" customFormat="false" ht="16" hidden="false" customHeight="false" outlineLevel="0" collapsed="false">
      <c r="A250" s="0" t="n">
        <v>0.0001</v>
      </c>
      <c r="B250" s="0" t="n">
        <v>2.54107648725212</v>
      </c>
      <c r="C250" s="0" t="n">
        <v>0.7176</v>
      </c>
      <c r="D250" s="0" t="n">
        <v>2.34689171755794</v>
      </c>
      <c r="E250" s="0" t="n">
        <v>2.98943211757076</v>
      </c>
      <c r="F250" s="0" t="n">
        <v>3.54389293109715</v>
      </c>
      <c r="G250" s="0" t="n">
        <v>3.01121572296704</v>
      </c>
      <c r="H250" s="0" t="n">
        <v>1673.15</v>
      </c>
      <c r="I250" s="0" t="n">
        <v>0</v>
      </c>
    </row>
    <row r="251" customFormat="false" ht="16" hidden="false" customHeight="false" outlineLevel="0" collapsed="false">
      <c r="A251" s="0" t="n">
        <v>4</v>
      </c>
      <c r="B251" s="0" t="n">
        <v>1.38095238095238</v>
      </c>
      <c r="C251" s="0" t="n">
        <v>0.58</v>
      </c>
      <c r="D251" s="0" t="n">
        <v>1.77490043205665</v>
      </c>
      <c r="E251" s="0" t="n">
        <v>2.27556018903359</v>
      </c>
      <c r="F251" s="0" t="n">
        <v>2.65157921532085</v>
      </c>
      <c r="G251" s="71" t="n">
        <v>2.29925719853679</v>
      </c>
      <c r="H251" s="0" t="n">
        <v>1673</v>
      </c>
      <c r="I251" s="0" t="n">
        <v>0</v>
      </c>
    </row>
    <row r="252" customFormat="false" ht="16" hidden="false" customHeight="false" outlineLevel="0" collapsed="false">
      <c r="A252" s="0" t="n">
        <v>6</v>
      </c>
      <c r="B252" s="0" t="n">
        <v>0.96078431372549</v>
      </c>
      <c r="C252" s="0" t="n">
        <v>0.49</v>
      </c>
      <c r="D252" s="0" t="n">
        <v>1.31635271050942</v>
      </c>
      <c r="E252" s="0" t="n">
        <v>1.61761617961903</v>
      </c>
      <c r="F252" s="0" t="n">
        <v>1.82508373089938</v>
      </c>
      <c r="G252" s="71" t="n">
        <v>1.63105290498989</v>
      </c>
      <c r="H252" s="0" t="n">
        <v>2023</v>
      </c>
      <c r="I252" s="0" t="n">
        <v>0</v>
      </c>
    </row>
    <row r="253" customFormat="false" ht="16" hidden="false" customHeight="false" outlineLevel="0" collapsed="false">
      <c r="A253" s="0" t="n">
        <v>6</v>
      </c>
      <c r="B253" s="0" t="n">
        <v>1</v>
      </c>
      <c r="C253" s="0" t="n">
        <v>0.5</v>
      </c>
      <c r="D253" s="0" t="n">
        <v>1.3104670106743</v>
      </c>
      <c r="E253" s="0" t="n">
        <v>1.61125666245075</v>
      </c>
      <c r="F253" s="0" t="n">
        <v>1.81606423216446</v>
      </c>
      <c r="G253" s="71" t="n">
        <v>1.62612869336309</v>
      </c>
      <c r="H253" s="0" t="n">
        <v>2023</v>
      </c>
      <c r="I253" s="0" t="n">
        <v>0</v>
      </c>
    </row>
    <row r="254" customFormat="false" ht="16" hidden="false" customHeight="false" outlineLevel="0" collapsed="false">
      <c r="A254" s="0" t="n">
        <v>15</v>
      </c>
      <c r="B254" s="0" t="n">
        <v>1.7027027027027</v>
      </c>
      <c r="C254" s="0" t="n">
        <v>0.63</v>
      </c>
      <c r="D254" s="0" t="n">
        <v>1.88814324593519</v>
      </c>
      <c r="E254" s="0" t="n">
        <v>2.26171604588646</v>
      </c>
      <c r="F254" s="0" t="n">
        <v>2.55608915071814</v>
      </c>
      <c r="G254" s="71" t="n">
        <v>2.28559559338997</v>
      </c>
      <c r="H254" s="0" t="n">
        <v>2323</v>
      </c>
      <c r="I254" s="0" t="n">
        <v>0</v>
      </c>
    </row>
    <row r="255" customFormat="false" ht="16" hidden="false" customHeight="false" outlineLevel="0" collapsed="false">
      <c r="A255" s="0" t="n">
        <v>17</v>
      </c>
      <c r="B255" s="0" t="n">
        <v>2.03030303030303</v>
      </c>
      <c r="C255" s="0" t="n">
        <v>0.67</v>
      </c>
      <c r="D255" s="0" t="n">
        <v>1.89504757145437</v>
      </c>
      <c r="E255" s="0" t="n">
        <v>2.23505700258729</v>
      </c>
      <c r="F255" s="0" t="n">
        <v>2.49628631035866</v>
      </c>
      <c r="G255" s="71" t="n">
        <v>2.2600737834528</v>
      </c>
      <c r="H255" s="0" t="n">
        <v>2473</v>
      </c>
      <c r="I255" s="0" t="n">
        <v>0</v>
      </c>
    </row>
    <row r="256" customFormat="false" ht="16" hidden="false" customHeight="false" outlineLevel="0" collapsed="false">
      <c r="A256" s="0" t="n">
        <v>18</v>
      </c>
      <c r="B256" s="0" t="n">
        <v>2.7037037037037</v>
      </c>
      <c r="C256" s="0" t="n">
        <v>0.73</v>
      </c>
      <c r="D256" s="0" t="n">
        <v>2.02916195426817</v>
      </c>
      <c r="E256" s="0" t="n">
        <v>2.38487252727306</v>
      </c>
      <c r="F256" s="0" t="n">
        <v>2.73256599005314</v>
      </c>
      <c r="G256" s="71" t="n">
        <v>2.40957339852794</v>
      </c>
      <c r="H256" s="0" t="n">
        <v>2473</v>
      </c>
      <c r="I256" s="0" t="n">
        <v>0</v>
      </c>
    </row>
    <row r="257" customFormat="false" ht="16" hidden="false" customHeight="false" outlineLevel="0" collapsed="false">
      <c r="A257" s="0" t="n">
        <v>20</v>
      </c>
      <c r="B257" s="0" t="n">
        <v>4</v>
      </c>
      <c r="C257" s="0" t="n">
        <v>0.8</v>
      </c>
      <c r="D257" s="0" t="n">
        <v>2.10003186750034</v>
      </c>
      <c r="E257" s="0" t="n">
        <v>2.5094294747705</v>
      </c>
      <c r="F257" s="0" t="n">
        <v>2.78550909859553</v>
      </c>
      <c r="G257" s="71" t="n">
        <v>2.5470368730587</v>
      </c>
      <c r="H257" s="0" t="n">
        <v>2473</v>
      </c>
      <c r="I257" s="0" t="n">
        <v>0</v>
      </c>
    </row>
    <row r="258" customFormat="false" ht="16" hidden="false" customHeight="false" outlineLevel="0" collapsed="false">
      <c r="A258" s="0" t="n">
        <v>23</v>
      </c>
      <c r="B258" s="0" t="n">
        <v>18.9999999999999</v>
      </c>
      <c r="C258" s="0" t="n">
        <v>0.95</v>
      </c>
      <c r="D258" s="0" t="n">
        <v>2.48993244801029</v>
      </c>
      <c r="E258" s="0" t="n">
        <v>2.96280552116637</v>
      </c>
      <c r="F258" s="0" t="n">
        <v>3.35061744289625</v>
      </c>
      <c r="G258" s="71" t="n">
        <v>2.97250989814125</v>
      </c>
      <c r="H258" s="0" t="n">
        <v>2473</v>
      </c>
      <c r="I258" s="0" t="n">
        <v>0</v>
      </c>
    </row>
    <row r="259" customFormat="false" ht="16" hidden="false" customHeight="false" outlineLevel="0" collapsed="false">
      <c r="A259" s="0" t="n">
        <v>23</v>
      </c>
      <c r="B259" s="0" t="n">
        <v>23.9999999999999</v>
      </c>
      <c r="C259" s="0" t="n">
        <v>0.96</v>
      </c>
      <c r="D259" s="0" t="n">
        <v>2.57988176400305</v>
      </c>
      <c r="E259" s="0" t="n">
        <v>2.97469393662352</v>
      </c>
      <c r="F259" s="0" t="n">
        <v>3.58800268606763</v>
      </c>
      <c r="G259" s="71" t="n">
        <v>2.97851561930839</v>
      </c>
      <c r="H259" s="0" t="n">
        <v>2473</v>
      </c>
      <c r="I259" s="0" t="n">
        <v>0</v>
      </c>
    </row>
    <row r="260" customFormat="false" ht="16" hidden="false" customHeight="false" outlineLevel="0" collapsed="false">
      <c r="A260" s="0" t="n">
        <v>10</v>
      </c>
      <c r="B260" s="0" t="n">
        <v>1</v>
      </c>
      <c r="C260" s="0" t="n">
        <v>0.5</v>
      </c>
      <c r="D260" s="0" t="n">
        <v>1.40988728241796</v>
      </c>
      <c r="E260" s="0" t="n">
        <v>1.70791535313474</v>
      </c>
      <c r="F260" s="0" t="n">
        <v>1.9983273445507</v>
      </c>
      <c r="G260" s="71" t="n">
        <v>1.73186983626085</v>
      </c>
      <c r="H260" s="0" t="n">
        <v>2123</v>
      </c>
      <c r="I260" s="0" t="n">
        <v>0</v>
      </c>
    </row>
    <row r="261" customFormat="false" ht="16" hidden="false" customHeight="false" outlineLevel="0" collapsed="false">
      <c r="A261" s="0" t="n">
        <v>4</v>
      </c>
      <c r="B261" s="0" t="n">
        <v>1.38095238095238</v>
      </c>
      <c r="C261" s="0" t="n">
        <v>0.58</v>
      </c>
      <c r="D261" s="0" t="n">
        <v>1.25953164663603</v>
      </c>
      <c r="E261" s="0" t="n">
        <v>1.32358482983305</v>
      </c>
      <c r="F261" s="0" t="n">
        <v>1.57933890796886</v>
      </c>
      <c r="G261" s="71" t="n">
        <v>1.31010185607025</v>
      </c>
      <c r="H261" s="0" t="n">
        <v>1873</v>
      </c>
      <c r="I261" s="0" t="n">
        <v>0</v>
      </c>
    </row>
    <row r="264" customFormat="false" ht="16" hidden="false" customHeight="false" outlineLevel="0" collapsed="false">
      <c r="A264" s="0" t="s">
        <v>21</v>
      </c>
      <c r="D264" s="0" t="s">
        <v>195</v>
      </c>
      <c r="E264" s="0" t="s">
        <v>196</v>
      </c>
      <c r="F264" s="0" t="s">
        <v>197</v>
      </c>
      <c r="G264" s="0" t="s">
        <v>198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49"/>
  <sheetViews>
    <sheetView showFormulas="false" showGridLines="true" showRowColHeaders="true" showZeros="true" rightToLeft="false" tabSelected="false" showOutlineSymbols="true" defaultGridColor="true" view="normal" topLeftCell="J1" colorId="64" zoomScale="150" zoomScaleNormal="150" zoomScalePageLayoutView="100" workbookViewId="0">
      <selection pane="topLeft" activeCell="Z4" activeCellId="0" sqref="Z4"/>
    </sheetView>
  </sheetViews>
  <sheetFormatPr defaultColWidth="10.51953125" defaultRowHeight="16" zeroHeight="false" outlineLevelRow="0" outlineLevelCol="0"/>
  <cols>
    <col collapsed="false" customWidth="true" hidden="false" outlineLevel="0" max="3" min="3" style="0" width="10.83"/>
    <col collapsed="false" customWidth="true" hidden="false" outlineLevel="0" max="26" min="25" style="0" width="10.83"/>
  </cols>
  <sheetData>
    <row r="1" customFormat="false" ht="16" hidden="false" customHeight="false" outlineLevel="0" collapsed="false">
      <c r="B1" s="34" t="s">
        <v>199</v>
      </c>
      <c r="C1" s="0" t="s">
        <v>10</v>
      </c>
      <c r="D1" s="34" t="s">
        <v>45</v>
      </c>
      <c r="E1" s="34" t="s">
        <v>44</v>
      </c>
      <c r="F1" s="34" t="s">
        <v>0</v>
      </c>
      <c r="G1" s="34" t="s">
        <v>15</v>
      </c>
      <c r="H1" s="34" t="s">
        <v>1</v>
      </c>
      <c r="I1" s="34" t="s">
        <v>56</v>
      </c>
      <c r="J1" s="34" t="s">
        <v>122</v>
      </c>
      <c r="K1" s="34" t="s">
        <v>2</v>
      </c>
      <c r="L1" s="34" t="s">
        <v>121</v>
      </c>
      <c r="M1" s="34" t="s">
        <v>3</v>
      </c>
      <c r="N1" s="34" t="s">
        <v>4</v>
      </c>
      <c r="O1" s="34" t="s">
        <v>14</v>
      </c>
      <c r="P1" s="34" t="s">
        <v>13</v>
      </c>
      <c r="Q1" s="34" t="s">
        <v>16</v>
      </c>
      <c r="R1" s="34" t="s">
        <v>194</v>
      </c>
      <c r="V1" s="0" t="s">
        <v>18</v>
      </c>
      <c r="W1" s="0" t="s">
        <v>140</v>
      </c>
      <c r="Y1" s="0" t="s">
        <v>193</v>
      </c>
      <c r="Z1" s="34" t="s">
        <v>199</v>
      </c>
    </row>
    <row r="2" customFormat="false" ht="16" hidden="false" customHeight="false" outlineLevel="0" collapsed="false">
      <c r="A2" s="69" t="n">
        <v>71</v>
      </c>
      <c r="B2" s="34" t="s">
        <v>200</v>
      </c>
      <c r="C2" s="2" t="n">
        <v>0.0001</v>
      </c>
      <c r="D2" s="69" t="n">
        <v>1734</v>
      </c>
      <c r="E2" s="68" t="n">
        <v>-7.17</v>
      </c>
      <c r="F2" s="68" t="n">
        <v>51.36</v>
      </c>
      <c r="G2" s="68" t="n">
        <v>1.9</v>
      </c>
      <c r="H2" s="68" t="n">
        <v>14.02</v>
      </c>
      <c r="I2" s="68" t="n">
        <v>1.09</v>
      </c>
      <c r="J2" s="68" t="n">
        <v>0.02</v>
      </c>
      <c r="K2" s="68" t="n">
        <v>10.34</v>
      </c>
      <c r="L2" s="68" t="n">
        <v>0.25</v>
      </c>
      <c r="M2" s="68" t="n">
        <v>6.93</v>
      </c>
      <c r="N2" s="68" t="n">
        <v>10.5</v>
      </c>
      <c r="O2" s="68" t="n">
        <v>2.29</v>
      </c>
      <c r="P2" s="68" t="n">
        <v>0.72</v>
      </c>
      <c r="Q2" s="68" t="n">
        <v>0.2</v>
      </c>
      <c r="R2" s="68" t="n">
        <v>0.06</v>
      </c>
      <c r="S2" s="3" t="n">
        <f aca="false">SUM(F2:R2)</f>
        <v>99.68</v>
      </c>
      <c r="T2" s="23"/>
      <c r="U2" s="0" t="n">
        <v>0</v>
      </c>
      <c r="V2" s="0" t="n">
        <v>0.0866531225156788</v>
      </c>
      <c r="W2" s="0" t="n">
        <v>0.0948742746615087</v>
      </c>
      <c r="X2" s="0" t="n">
        <v>62</v>
      </c>
      <c r="Y2" s="0" t="n">
        <v>0</v>
      </c>
      <c r="Z2" s="34" t="s">
        <v>200</v>
      </c>
    </row>
    <row r="3" customFormat="false" ht="16" hidden="false" customHeight="false" outlineLevel="0" collapsed="false">
      <c r="A3" s="69" t="n">
        <v>74</v>
      </c>
      <c r="B3" s="34" t="s">
        <v>201</v>
      </c>
      <c r="C3" s="2" t="n">
        <v>0.0001</v>
      </c>
      <c r="D3" s="69" t="n">
        <v>1734</v>
      </c>
      <c r="E3" s="68" t="n">
        <v>-7.17</v>
      </c>
      <c r="F3" s="46" t="n">
        <v>42.12</v>
      </c>
      <c r="G3" s="68" t="n">
        <v>6.06</v>
      </c>
      <c r="H3" s="68" t="n">
        <v>10.58</v>
      </c>
      <c r="I3" s="68" t="n">
        <v>1.93</v>
      </c>
      <c r="J3" s="68" t="n">
        <v>0.02</v>
      </c>
      <c r="K3" s="68" t="n">
        <v>11.66</v>
      </c>
      <c r="L3" s="68" t="n">
        <v>0.31</v>
      </c>
      <c r="M3" s="68" t="n">
        <v>7.33</v>
      </c>
      <c r="N3" s="68" t="n">
        <v>15.51</v>
      </c>
      <c r="O3" s="68" t="n">
        <v>0.62</v>
      </c>
      <c r="P3" s="68" t="n">
        <v>1.53</v>
      </c>
      <c r="Q3" s="68" t="n">
        <v>0.09</v>
      </c>
      <c r="R3" s="68" t="n">
        <v>0.12</v>
      </c>
      <c r="S3" s="3" t="n">
        <f aca="false">SUM(F3:R3)</f>
        <v>97.88</v>
      </c>
      <c r="T3" s="23"/>
      <c r="U3" s="72" t="n">
        <v>1</v>
      </c>
      <c r="V3" s="72" t="n">
        <v>0.129655893110397</v>
      </c>
      <c r="W3" s="72" t="n">
        <v>0.148970840480274</v>
      </c>
      <c r="X3" s="72" t="n">
        <v>63</v>
      </c>
      <c r="Y3" s="0" t="n">
        <v>1</v>
      </c>
      <c r="Z3" s="34" t="s">
        <v>201</v>
      </c>
    </row>
    <row r="4" customFormat="false" ht="16" hidden="false" customHeight="false" outlineLevel="0" collapsed="false">
      <c r="A4" s="69" t="n">
        <v>79</v>
      </c>
      <c r="B4" s="34" t="s">
        <v>200</v>
      </c>
      <c r="C4" s="2" t="n">
        <v>0.0001</v>
      </c>
      <c r="D4" s="69" t="n">
        <v>1732</v>
      </c>
      <c r="E4" s="68" t="n">
        <v>-8.21</v>
      </c>
      <c r="F4" s="34" t="n">
        <v>52.57</v>
      </c>
      <c r="G4" s="68" t="n">
        <v>1.94</v>
      </c>
      <c r="H4" s="68" t="n">
        <v>14.23</v>
      </c>
      <c r="I4" s="34" t="n">
        <v>0.6</v>
      </c>
      <c r="J4" s="68" t="n">
        <v>0.02</v>
      </c>
      <c r="K4" s="68" t="n">
        <v>8.79</v>
      </c>
      <c r="L4" s="68" t="n">
        <v>0.25</v>
      </c>
      <c r="M4" s="68" t="n">
        <v>7.03</v>
      </c>
      <c r="N4" s="68" t="n">
        <v>10.7</v>
      </c>
      <c r="O4" s="69" t="n">
        <v>2.28</v>
      </c>
      <c r="P4" s="68" t="n">
        <v>1.08</v>
      </c>
      <c r="Q4" s="68" t="n">
        <v>0.13</v>
      </c>
      <c r="R4" s="68" t="n">
        <v>0.06</v>
      </c>
      <c r="S4" s="3" t="n">
        <f aca="false">SUM(F4:R4)</f>
        <v>99.68</v>
      </c>
      <c r="T4" s="23"/>
      <c r="U4" s="72" t="n">
        <v>2</v>
      </c>
      <c r="V4" s="72" t="n">
        <v>0.0578778135048231</v>
      </c>
      <c r="W4" s="72" t="n">
        <v>0.0614334470989761</v>
      </c>
      <c r="X4" s="72" t="n">
        <v>64</v>
      </c>
      <c r="Y4" s="0" t="n">
        <v>1</v>
      </c>
      <c r="Z4" s="34" t="s">
        <v>200</v>
      </c>
    </row>
    <row r="5" customFormat="false" ht="16" hidden="false" customHeight="false" outlineLevel="0" collapsed="false">
      <c r="A5" s="69" t="n">
        <v>83</v>
      </c>
      <c r="B5" s="34" t="s">
        <v>200</v>
      </c>
      <c r="C5" s="2" t="n">
        <v>0.0001</v>
      </c>
      <c r="D5" s="69" t="n">
        <v>1732</v>
      </c>
      <c r="E5" s="68" t="n">
        <v>-8.21</v>
      </c>
      <c r="F5" s="68" t="n">
        <v>51.76</v>
      </c>
      <c r="G5" s="69" t="n">
        <v>1.95</v>
      </c>
      <c r="H5" s="69" t="n">
        <v>14.16</v>
      </c>
      <c r="I5" s="68" t="n">
        <v>0.78</v>
      </c>
      <c r="J5" s="68" t="n">
        <v>0.02</v>
      </c>
      <c r="K5" s="68" t="n">
        <v>10</v>
      </c>
      <c r="L5" s="68" t="n">
        <v>0.24</v>
      </c>
      <c r="M5" s="68" t="n">
        <v>7.06</v>
      </c>
      <c r="N5" s="68" t="n">
        <v>10.53</v>
      </c>
      <c r="O5" s="68" t="n">
        <v>2.26</v>
      </c>
      <c r="P5" s="68" t="n">
        <v>0.84</v>
      </c>
      <c r="Q5" s="68" t="n">
        <v>0.15</v>
      </c>
      <c r="R5" s="68" t="n">
        <v>0.05</v>
      </c>
      <c r="S5" s="3" t="n">
        <f aca="false">SUM(F5:R5)</f>
        <v>99.8</v>
      </c>
      <c r="T5" s="23"/>
      <c r="U5" s="72" t="n">
        <v>3</v>
      </c>
      <c r="V5" s="72" t="n">
        <v>0.0655952158475051</v>
      </c>
      <c r="W5" s="72" t="n">
        <v>0.0702</v>
      </c>
      <c r="X5" s="72" t="n">
        <v>65</v>
      </c>
      <c r="Y5" s="0" t="n">
        <v>1</v>
      </c>
      <c r="Z5" s="34" t="s">
        <v>200</v>
      </c>
    </row>
    <row r="6" customFormat="false" ht="16" hidden="false" customHeight="false" outlineLevel="0" collapsed="false">
      <c r="A6" s="69" t="n">
        <v>86</v>
      </c>
      <c r="B6" s="34" t="s">
        <v>201</v>
      </c>
      <c r="C6" s="2" t="n">
        <v>0.0001</v>
      </c>
      <c r="D6" s="69" t="n">
        <v>1732</v>
      </c>
      <c r="E6" s="68" t="n">
        <v>-8.21</v>
      </c>
      <c r="F6" s="68" t="n">
        <v>42.78</v>
      </c>
      <c r="G6" s="68" t="n">
        <v>6.19</v>
      </c>
      <c r="H6" s="68" t="n">
        <v>10.65</v>
      </c>
      <c r="I6" s="68" t="n">
        <v>0.98</v>
      </c>
      <c r="J6" s="68" t="n">
        <v>0.02</v>
      </c>
      <c r="K6" s="68" t="n">
        <v>11.97</v>
      </c>
      <c r="L6" s="68" t="n">
        <v>0.32</v>
      </c>
      <c r="M6" s="68" t="n">
        <v>7.4</v>
      </c>
      <c r="N6" s="68" t="n">
        <v>15.9</v>
      </c>
      <c r="O6" s="68" t="n">
        <v>0.7</v>
      </c>
      <c r="P6" s="68" t="n">
        <v>0.52</v>
      </c>
      <c r="Q6" s="68" t="n">
        <v>0.1</v>
      </c>
      <c r="R6" s="68" t="n">
        <v>0.12</v>
      </c>
      <c r="S6" s="3" t="n">
        <f aca="false">SUM(F6:R6)</f>
        <v>97.65</v>
      </c>
      <c r="T6" s="23"/>
      <c r="U6" s="72" t="n">
        <v>4</v>
      </c>
      <c r="V6" s="72" t="n">
        <v>0.0686274509803921</v>
      </c>
      <c r="W6" s="72" t="n">
        <v>0.0736842105263158</v>
      </c>
      <c r="X6" s="72" t="n">
        <v>66</v>
      </c>
      <c r="Y6" s="0" t="n">
        <v>1</v>
      </c>
      <c r="Z6" s="34" t="s">
        <v>201</v>
      </c>
    </row>
    <row r="7" customFormat="false" ht="16" hidden="false" customHeight="false" outlineLevel="0" collapsed="false">
      <c r="A7" s="69" t="n">
        <v>89</v>
      </c>
      <c r="B7" s="34" t="s">
        <v>200</v>
      </c>
      <c r="C7" s="2" t="n">
        <v>0.0001</v>
      </c>
      <c r="D7" s="69" t="n">
        <v>1732</v>
      </c>
      <c r="E7" s="68" t="n">
        <v>-9.21</v>
      </c>
      <c r="F7" s="68" t="n">
        <v>52.03</v>
      </c>
      <c r="G7" s="68" t="n">
        <v>1.95</v>
      </c>
      <c r="H7" s="68" t="n">
        <v>14.23</v>
      </c>
      <c r="I7" s="68" t="n">
        <v>0.58</v>
      </c>
      <c r="J7" s="68" t="n">
        <v>0.02</v>
      </c>
      <c r="K7" s="34" t="n">
        <v>8.81</v>
      </c>
      <c r="L7" s="68" t="n">
        <v>0.25</v>
      </c>
      <c r="M7" s="69" t="n">
        <v>7.04</v>
      </c>
      <c r="N7" s="68" t="n">
        <v>10.77</v>
      </c>
      <c r="O7" s="68" t="n">
        <v>2.06</v>
      </c>
      <c r="P7" s="68" t="n">
        <v>1.64</v>
      </c>
      <c r="Q7" s="68" t="n">
        <v>0.14</v>
      </c>
      <c r="R7" s="68" t="n">
        <v>0.06</v>
      </c>
      <c r="S7" s="3" t="n">
        <f aca="false">SUM(F7:R7)</f>
        <v>99.58</v>
      </c>
      <c r="T7" s="23"/>
      <c r="U7" s="72" t="n">
        <v>5</v>
      </c>
      <c r="V7" s="72" t="n">
        <v>0.0559365623660522</v>
      </c>
      <c r="W7" s="72" t="n">
        <v>0.0592508513053348</v>
      </c>
      <c r="X7" s="72" t="n">
        <v>67</v>
      </c>
      <c r="Y7" s="0" t="n">
        <v>1</v>
      </c>
      <c r="Z7" s="34" t="s">
        <v>200</v>
      </c>
    </row>
    <row r="8" customFormat="false" ht="16" hidden="false" customHeight="false" outlineLevel="0" collapsed="false">
      <c r="A8" s="69" t="n">
        <v>91</v>
      </c>
      <c r="B8" s="69" t="n">
        <v>20424</v>
      </c>
      <c r="C8" s="2" t="n">
        <v>0.0001</v>
      </c>
      <c r="D8" s="69" t="n">
        <v>1732</v>
      </c>
      <c r="E8" s="68" t="n">
        <v>-9.21</v>
      </c>
      <c r="F8" s="68" t="n">
        <v>42.75</v>
      </c>
      <c r="G8" s="68" t="n">
        <v>3.2</v>
      </c>
      <c r="H8" s="68" t="n">
        <v>14.77</v>
      </c>
      <c r="I8" s="68" t="n">
        <v>0.7</v>
      </c>
      <c r="J8" s="68" t="n">
        <v>0.02</v>
      </c>
      <c r="K8" s="68" t="n">
        <v>9.5</v>
      </c>
      <c r="L8" s="68" t="n">
        <v>0.43</v>
      </c>
      <c r="M8" s="68" t="n">
        <v>6.4</v>
      </c>
      <c r="N8" s="68" t="n">
        <v>18.79</v>
      </c>
      <c r="O8" s="47" t="n">
        <v>0.63</v>
      </c>
      <c r="P8" s="68" t="n">
        <v>0.33</v>
      </c>
      <c r="Q8" s="68" t="n">
        <v>0.21</v>
      </c>
      <c r="R8" s="68" t="n">
        <v>0.08</v>
      </c>
      <c r="S8" s="3" t="n">
        <f aca="false">SUM(F8:R8)</f>
        <v>97.81</v>
      </c>
      <c r="T8" s="23"/>
      <c r="U8" s="72" t="n">
        <v>6</v>
      </c>
      <c r="V8" s="72" t="n">
        <v>0.0621915103652517</v>
      </c>
      <c r="W8" s="72" t="n">
        <v>0.0663157894736842</v>
      </c>
      <c r="X8" s="72" t="n">
        <v>68</v>
      </c>
      <c r="Y8" s="0" t="n">
        <v>1</v>
      </c>
      <c r="Z8" s="69" t="n">
        <v>20424</v>
      </c>
    </row>
    <row r="9" customFormat="false" ht="16" hidden="false" customHeight="false" outlineLevel="0" collapsed="false">
      <c r="A9" s="69" t="n">
        <v>100</v>
      </c>
      <c r="B9" s="34" t="s">
        <v>202</v>
      </c>
      <c r="C9" s="2" t="n">
        <v>0.0001</v>
      </c>
      <c r="D9" s="69" t="n">
        <v>1732</v>
      </c>
      <c r="E9" s="34" t="n">
        <v>-6.15</v>
      </c>
      <c r="F9" s="68" t="n">
        <v>56.81</v>
      </c>
      <c r="G9" s="68" t="n">
        <v>0.74</v>
      </c>
      <c r="H9" s="68" t="n">
        <v>17.01</v>
      </c>
      <c r="I9" s="34" t="n">
        <v>0.86</v>
      </c>
      <c r="J9" s="68" t="n">
        <v>0.03</v>
      </c>
      <c r="K9" s="68" t="n">
        <v>5.09</v>
      </c>
      <c r="L9" s="68" t="n">
        <v>0.15</v>
      </c>
      <c r="M9" s="68" t="n">
        <v>6.26</v>
      </c>
      <c r="N9" s="68" t="n">
        <v>7.28</v>
      </c>
      <c r="O9" s="68" t="n">
        <v>4.12</v>
      </c>
      <c r="P9" s="34" t="n">
        <v>1.8</v>
      </c>
      <c r="Q9" s="68" t="n">
        <v>0.15</v>
      </c>
      <c r="R9" s="68" t="n">
        <v>0.02</v>
      </c>
      <c r="S9" s="3" t="n">
        <f aca="false">SUM(F9:R9)</f>
        <v>100.32</v>
      </c>
      <c r="T9" s="23"/>
      <c r="U9" s="0" t="n">
        <v>7</v>
      </c>
      <c r="V9" s="0" t="n">
        <v>0.131991814461118</v>
      </c>
      <c r="W9" s="0" t="n">
        <v>0.152062868369351</v>
      </c>
      <c r="X9" s="72" t="n">
        <v>69</v>
      </c>
      <c r="Y9" s="0" t="n">
        <v>0</v>
      </c>
      <c r="Z9" s="34" t="s">
        <v>202</v>
      </c>
    </row>
    <row r="10" customFormat="false" ht="16" hidden="false" customHeight="false" outlineLevel="0" collapsed="false">
      <c r="A10" s="69" t="n">
        <v>101</v>
      </c>
      <c r="B10" s="69" t="n">
        <v>20424</v>
      </c>
      <c r="C10" s="2" t="n">
        <v>0.0001</v>
      </c>
      <c r="D10" s="69" t="n">
        <v>1732</v>
      </c>
      <c r="E10" s="34" t="n">
        <v>-6.15</v>
      </c>
      <c r="F10" s="68" t="n">
        <v>41.11</v>
      </c>
      <c r="G10" s="68" t="n">
        <v>3.07</v>
      </c>
      <c r="H10" s="68" t="n">
        <v>14.36</v>
      </c>
      <c r="I10" s="68" t="n">
        <v>2.06</v>
      </c>
      <c r="J10" s="34" t="n">
        <v>0.02</v>
      </c>
      <c r="K10" s="34" t="n">
        <v>9.31</v>
      </c>
      <c r="L10" s="68" t="n">
        <v>0.41</v>
      </c>
      <c r="M10" s="68" t="n">
        <v>6.3</v>
      </c>
      <c r="N10" s="68" t="n">
        <v>18.02</v>
      </c>
      <c r="O10" s="68" t="n">
        <v>1.42</v>
      </c>
      <c r="P10" s="68" t="n">
        <v>1.32</v>
      </c>
      <c r="Q10" s="68" t="n">
        <v>0.42</v>
      </c>
      <c r="R10" s="68" t="n">
        <v>0.08</v>
      </c>
      <c r="S10" s="3" t="n">
        <f aca="false">SUM(F10:R10)</f>
        <v>97.9</v>
      </c>
      <c r="T10" s="23"/>
      <c r="U10" s="0" t="n">
        <v>8</v>
      </c>
      <c r="V10" s="0" t="n">
        <v>0.16606950913651</v>
      </c>
      <c r="W10" s="0" t="n">
        <v>0.199140708915145</v>
      </c>
      <c r="X10" s="72" t="n">
        <v>70</v>
      </c>
      <c r="Y10" s="0" t="n">
        <v>0</v>
      </c>
      <c r="Z10" s="69" t="n">
        <v>20424</v>
      </c>
    </row>
    <row r="11" customFormat="false" ht="16" hidden="false" customHeight="false" outlineLevel="0" collapsed="false">
      <c r="A11" s="69" t="n">
        <v>102</v>
      </c>
      <c r="B11" s="34" t="s">
        <v>201</v>
      </c>
      <c r="C11" s="2" t="n">
        <v>0.0001</v>
      </c>
      <c r="D11" s="69" t="n">
        <v>1732</v>
      </c>
      <c r="E11" s="68" t="n">
        <v>-6.15</v>
      </c>
      <c r="F11" s="68" t="n">
        <v>41.84</v>
      </c>
      <c r="G11" s="68" t="n">
        <v>5.91</v>
      </c>
      <c r="H11" s="68" t="n">
        <v>10.48</v>
      </c>
      <c r="I11" s="68" t="n">
        <v>2.88</v>
      </c>
      <c r="J11" s="68" t="n">
        <v>0.01</v>
      </c>
      <c r="K11" s="34" t="n">
        <v>10.37</v>
      </c>
      <c r="L11" s="68" t="n">
        <v>0.32</v>
      </c>
      <c r="M11" s="68" t="n">
        <v>7.05</v>
      </c>
      <c r="N11" s="68" t="n">
        <v>15.48</v>
      </c>
      <c r="O11" s="68" t="n">
        <v>1.3</v>
      </c>
      <c r="P11" s="69" t="n">
        <v>1.87</v>
      </c>
      <c r="Q11" s="68" t="n">
        <v>0.19</v>
      </c>
      <c r="R11" s="68" t="n">
        <v>0.12</v>
      </c>
      <c r="S11" s="3" t="n">
        <f aca="false">SUM(F11:R11)</f>
        <v>97.82</v>
      </c>
      <c r="T11" s="23"/>
      <c r="U11" s="0" t="n">
        <v>9</v>
      </c>
      <c r="V11" s="0" t="n">
        <v>0.199969140564727</v>
      </c>
      <c r="W11" s="0" t="n">
        <v>0.249951783992285</v>
      </c>
      <c r="X11" s="72" t="n">
        <v>71</v>
      </c>
      <c r="Y11" s="0" t="n">
        <v>0</v>
      </c>
      <c r="Z11" s="34" t="s">
        <v>201</v>
      </c>
    </row>
    <row r="12" customFormat="false" ht="16" hidden="false" customHeight="false" outlineLevel="0" collapsed="false">
      <c r="A12" s="69" t="n">
        <v>103</v>
      </c>
      <c r="B12" s="34" t="s">
        <v>200</v>
      </c>
      <c r="C12" s="2" t="n">
        <v>0.0001</v>
      </c>
      <c r="D12" s="69" t="n">
        <v>1732</v>
      </c>
      <c r="E12" s="68" t="n">
        <v>-6.15</v>
      </c>
      <c r="F12" s="68" t="n">
        <v>51.25</v>
      </c>
      <c r="G12" s="68" t="n">
        <v>1.91</v>
      </c>
      <c r="H12" s="68" t="n">
        <v>13.99</v>
      </c>
      <c r="I12" s="68" t="n">
        <v>2.04</v>
      </c>
      <c r="J12" s="68" t="n">
        <v>0.02</v>
      </c>
      <c r="K12" s="68" t="n">
        <v>9.47</v>
      </c>
      <c r="L12" s="68" t="n">
        <v>0.25</v>
      </c>
      <c r="M12" s="34" t="n">
        <v>6.93</v>
      </c>
      <c r="N12" s="68" t="n">
        <v>10.35</v>
      </c>
      <c r="O12" s="34" t="n">
        <v>2.7</v>
      </c>
      <c r="P12" s="68" t="n">
        <v>0.66</v>
      </c>
      <c r="Q12" s="68" t="n">
        <v>0.16</v>
      </c>
      <c r="R12" s="68" t="n">
        <v>0.05</v>
      </c>
      <c r="S12" s="3" t="n">
        <f aca="false">SUM(F12:R12)</f>
        <v>99.78</v>
      </c>
      <c r="T12" s="23"/>
      <c r="U12" s="72" t="n">
        <v>10</v>
      </c>
      <c r="V12" s="72" t="n">
        <v>0.162391650451087</v>
      </c>
      <c r="W12" s="72" t="n">
        <v>0.193875395987328</v>
      </c>
      <c r="X12" s="72" t="n">
        <v>72</v>
      </c>
      <c r="Y12" s="0" t="n">
        <v>1</v>
      </c>
      <c r="Z12" s="34" t="s">
        <v>200</v>
      </c>
    </row>
    <row r="13" customFormat="false" ht="16" hidden="false" customHeight="false" outlineLevel="0" collapsed="false">
      <c r="A13" s="49" t="n">
        <v>107</v>
      </c>
      <c r="B13" s="33" t="s">
        <v>203</v>
      </c>
      <c r="C13" s="2" t="n">
        <v>0.0001</v>
      </c>
      <c r="D13" s="49" t="n">
        <v>1732</v>
      </c>
      <c r="E13" s="46" t="n">
        <v>-6.15</v>
      </c>
      <c r="F13" s="46" t="n">
        <v>49.97</v>
      </c>
      <c r="G13" s="46" t="n">
        <v>2.86</v>
      </c>
      <c r="H13" s="49" t="n">
        <v>14.04</v>
      </c>
      <c r="I13" s="46" t="n">
        <v>1.58</v>
      </c>
      <c r="J13" s="46" t="n">
        <v>0.04</v>
      </c>
      <c r="K13" s="46" t="n">
        <v>9.09</v>
      </c>
      <c r="L13" s="46" t="n">
        <v>0.19</v>
      </c>
      <c r="M13" s="46" t="n">
        <v>7.17</v>
      </c>
      <c r="N13" s="46" t="n">
        <v>10.89</v>
      </c>
      <c r="O13" s="46" t="n">
        <v>2.74</v>
      </c>
      <c r="P13" s="46" t="n">
        <v>1.2</v>
      </c>
      <c r="Q13" s="46" t="n">
        <v>0.25</v>
      </c>
      <c r="R13" s="46" t="n">
        <v>0.06</v>
      </c>
      <c r="S13" s="3" t="n">
        <f aca="false">SUM(F13:R13)</f>
        <v>100.08</v>
      </c>
      <c r="T13" s="23"/>
      <c r="U13" s="0" t="n">
        <v>11</v>
      </c>
      <c r="V13" s="0" t="n">
        <v>0.135273972602739</v>
      </c>
      <c r="W13" s="0" t="n">
        <v>0.156435643564356</v>
      </c>
      <c r="X13" s="72" t="n">
        <v>73</v>
      </c>
      <c r="Y13" s="0" t="n">
        <v>0</v>
      </c>
      <c r="Z13" s="33" t="s">
        <v>203</v>
      </c>
    </row>
    <row r="14" customFormat="false" ht="16" hidden="false" customHeight="false" outlineLevel="0" collapsed="false">
      <c r="A14" s="49" t="n">
        <v>121</v>
      </c>
      <c r="B14" s="49" t="n">
        <v>20424</v>
      </c>
      <c r="C14" s="2" t="n">
        <v>0.0001</v>
      </c>
      <c r="D14" s="49" t="n">
        <v>1731</v>
      </c>
      <c r="E14" s="49" t="n">
        <v>-10.23</v>
      </c>
      <c r="F14" s="33" t="n">
        <v>43.62</v>
      </c>
      <c r="G14" s="46" t="n">
        <v>3.24</v>
      </c>
      <c r="H14" s="46" t="n">
        <v>15.39</v>
      </c>
      <c r="I14" s="46" t="n">
        <v>0.52</v>
      </c>
      <c r="J14" s="46" t="n">
        <v>0.02</v>
      </c>
      <c r="K14" s="46" t="n">
        <v>8.44</v>
      </c>
      <c r="L14" s="46" t="n">
        <v>0.43</v>
      </c>
      <c r="M14" s="46" t="n">
        <v>6.49</v>
      </c>
      <c r="N14" s="46" t="n">
        <v>18.86</v>
      </c>
      <c r="O14" s="33" t="n">
        <v>0.62</v>
      </c>
      <c r="P14" s="46" t="n">
        <v>0.34</v>
      </c>
      <c r="Q14" s="46" t="n">
        <v>0.08</v>
      </c>
      <c r="R14" s="46" t="n">
        <v>0.09</v>
      </c>
      <c r="S14" s="3" t="n">
        <f aca="false">SUM(F14:R14)</f>
        <v>98.14</v>
      </c>
      <c r="T14" s="23"/>
      <c r="U14" s="72" t="n">
        <v>12</v>
      </c>
      <c r="V14" s="72" t="n">
        <v>0.0525370453524921</v>
      </c>
      <c r="W14" s="72" t="n">
        <v>0.0554502369668246</v>
      </c>
      <c r="X14" s="72" t="n">
        <v>74</v>
      </c>
      <c r="Y14" s="0" t="n">
        <v>1</v>
      </c>
      <c r="Z14" s="49" t="n">
        <v>20424</v>
      </c>
    </row>
    <row r="15" customFormat="false" ht="16" hidden="false" customHeight="false" outlineLevel="0" collapsed="false">
      <c r="A15" s="49" t="n">
        <v>125</v>
      </c>
      <c r="B15" s="49" t="n">
        <v>20424</v>
      </c>
      <c r="C15" s="2" t="n">
        <v>0.0001</v>
      </c>
      <c r="D15" s="49" t="n">
        <v>1731</v>
      </c>
      <c r="E15" s="49" t="n">
        <v>-10.23</v>
      </c>
      <c r="F15" s="46" t="n">
        <v>43.98</v>
      </c>
      <c r="G15" s="46" t="n">
        <v>3.21</v>
      </c>
      <c r="H15" s="46" t="n">
        <v>14.71</v>
      </c>
      <c r="I15" s="46" t="n">
        <v>0.68</v>
      </c>
      <c r="J15" s="46" t="n">
        <v>0.14</v>
      </c>
      <c r="K15" s="46" t="n">
        <v>8.46</v>
      </c>
      <c r="L15" s="46" t="n">
        <v>0.4</v>
      </c>
      <c r="M15" s="46" t="n">
        <v>6.59</v>
      </c>
      <c r="N15" s="46" t="n">
        <v>19.14</v>
      </c>
      <c r="O15" s="46" t="n">
        <v>0.53</v>
      </c>
      <c r="P15" s="46" t="n">
        <v>0.29</v>
      </c>
      <c r="Q15" s="46" t="n">
        <v>0.07</v>
      </c>
      <c r="R15" s="46" t="n">
        <v>0.12</v>
      </c>
      <c r="S15" s="3" t="n">
        <f aca="false">SUM(F15:R15)</f>
        <v>98.32</v>
      </c>
      <c r="T15" s="23"/>
      <c r="U15" s="72" t="n">
        <v>13</v>
      </c>
      <c r="V15" s="72" t="n">
        <v>0.0674603174603174</v>
      </c>
      <c r="W15" s="72" t="n">
        <v>0.0723404255319148</v>
      </c>
      <c r="X15" s="72" t="n">
        <v>75</v>
      </c>
      <c r="Y15" s="0" t="n">
        <v>1</v>
      </c>
      <c r="Z15" s="49" t="n">
        <v>20424</v>
      </c>
    </row>
    <row r="16" customFormat="false" ht="16" hidden="false" customHeight="false" outlineLevel="0" collapsed="false">
      <c r="A16" s="49" t="n">
        <v>129</v>
      </c>
      <c r="B16" s="33" t="s">
        <v>200</v>
      </c>
      <c r="C16" s="2" t="n">
        <v>0.0001</v>
      </c>
      <c r="D16" s="49" t="n">
        <v>1728</v>
      </c>
      <c r="E16" s="33" t="n">
        <v>-2.42</v>
      </c>
      <c r="F16" s="46" t="n">
        <v>49.08</v>
      </c>
      <c r="G16" s="46" t="n">
        <v>1.81</v>
      </c>
      <c r="H16" s="46" t="n">
        <v>13.65</v>
      </c>
      <c r="I16" s="46" t="n">
        <v>7.43</v>
      </c>
      <c r="J16" s="46" t="n">
        <v>0.02</v>
      </c>
      <c r="K16" s="46" t="n">
        <v>6.93</v>
      </c>
      <c r="L16" s="46" t="n">
        <v>0.22</v>
      </c>
      <c r="M16" s="46" t="n">
        <v>6.61</v>
      </c>
      <c r="N16" s="46" t="n">
        <v>10.27</v>
      </c>
      <c r="O16" s="46" t="n">
        <v>2.95</v>
      </c>
      <c r="P16" s="46" t="n">
        <v>0.7</v>
      </c>
      <c r="Q16" s="46" t="n">
        <v>0.29</v>
      </c>
      <c r="R16" s="46" t="n">
        <v>0.06</v>
      </c>
      <c r="S16" s="3" t="n">
        <f aca="false">SUM(F16:R16)</f>
        <v>100.02</v>
      </c>
      <c r="T16" s="23"/>
      <c r="U16" s="0" t="n">
        <v>14</v>
      </c>
      <c r="V16" s="0" t="n">
        <v>0.491077329808327</v>
      </c>
      <c r="W16" s="0" t="n">
        <v>0.964935064935064</v>
      </c>
      <c r="X16" s="72" t="n">
        <v>76</v>
      </c>
      <c r="Y16" s="0" t="n">
        <v>0</v>
      </c>
      <c r="Z16" s="33" t="s">
        <v>200</v>
      </c>
    </row>
    <row r="17" customFormat="false" ht="16" hidden="false" customHeight="false" outlineLevel="0" collapsed="false">
      <c r="A17" s="49" t="n">
        <v>130</v>
      </c>
      <c r="B17" s="33" t="s">
        <v>202</v>
      </c>
      <c r="C17" s="2" t="n">
        <v>0.0001</v>
      </c>
      <c r="D17" s="49" t="n">
        <v>1728</v>
      </c>
      <c r="E17" s="33" t="n">
        <v>-2.42</v>
      </c>
      <c r="F17" s="46" t="n">
        <v>56.89</v>
      </c>
      <c r="G17" s="46" t="n">
        <v>0.74</v>
      </c>
      <c r="H17" s="46" t="n">
        <v>16.91</v>
      </c>
      <c r="I17" s="46" t="n">
        <v>2.89</v>
      </c>
      <c r="J17" s="46" t="n">
        <v>0.04</v>
      </c>
      <c r="K17" s="46" t="n">
        <v>3.75</v>
      </c>
      <c r="L17" s="46" t="n">
        <v>0.13</v>
      </c>
      <c r="M17" s="46" t="n">
        <v>6.39</v>
      </c>
      <c r="N17" s="46" t="n">
        <v>7.31</v>
      </c>
      <c r="O17" s="33" t="n">
        <v>3.87</v>
      </c>
      <c r="P17" s="46" t="n">
        <v>1.44</v>
      </c>
      <c r="Q17" s="33" t="n">
        <v>0.2</v>
      </c>
      <c r="R17" s="46" t="n">
        <v>0.03</v>
      </c>
      <c r="S17" s="3" t="n">
        <f aca="false">SUM(F17:R17)</f>
        <v>100.59</v>
      </c>
      <c r="T17" s="23"/>
      <c r="U17" s="0" t="n">
        <v>15</v>
      </c>
      <c r="V17" s="0" t="n">
        <v>0.409541804440245</v>
      </c>
      <c r="W17" s="0" t="n">
        <v>0.6936</v>
      </c>
      <c r="X17" s="72" t="n">
        <v>77</v>
      </c>
      <c r="Y17" s="0" t="n">
        <v>0</v>
      </c>
      <c r="Z17" s="33" t="s">
        <v>202</v>
      </c>
    </row>
    <row r="18" customFormat="false" ht="16" hidden="false" customHeight="false" outlineLevel="0" collapsed="false">
      <c r="A18" s="49" t="n">
        <v>131</v>
      </c>
      <c r="B18" s="49" t="n">
        <v>20424</v>
      </c>
      <c r="C18" s="2" t="n">
        <v>0.0001</v>
      </c>
      <c r="D18" s="49" t="n">
        <v>1728</v>
      </c>
      <c r="E18" s="46" t="n">
        <v>-2.42</v>
      </c>
      <c r="F18" s="46" t="n">
        <v>39.41</v>
      </c>
      <c r="G18" s="46" t="n">
        <v>2.84</v>
      </c>
      <c r="H18" s="46" t="n">
        <v>14.21</v>
      </c>
      <c r="I18" s="46" t="n">
        <v>8.23</v>
      </c>
      <c r="J18" s="46" t="n">
        <v>0.03</v>
      </c>
      <c r="K18" s="46" t="n">
        <v>3.98</v>
      </c>
      <c r="L18" s="46" t="n">
        <v>0.17</v>
      </c>
      <c r="M18" s="46" t="n">
        <v>5.87</v>
      </c>
      <c r="N18" s="46" t="n">
        <v>17.29</v>
      </c>
      <c r="O18" s="46" t="n">
        <v>3.67</v>
      </c>
      <c r="P18" s="46" t="n">
        <v>2.8</v>
      </c>
      <c r="Q18" s="46" t="n">
        <v>0.59</v>
      </c>
      <c r="R18" s="46" t="n">
        <v>0.07</v>
      </c>
      <c r="S18" s="3" t="n">
        <f aca="false">SUM(F18:R18)</f>
        <v>99.16</v>
      </c>
      <c r="T18" s="23"/>
      <c r="U18" s="0" t="n">
        <v>16</v>
      </c>
      <c r="V18" s="0" t="n">
        <v>0.650478615965574</v>
      </c>
      <c r="W18" s="0" t="n">
        <v>1.8610552763819</v>
      </c>
      <c r="X18" s="72" t="n">
        <v>78</v>
      </c>
      <c r="Y18" s="0" t="n">
        <v>0</v>
      </c>
      <c r="Z18" s="49" t="n">
        <v>20424</v>
      </c>
    </row>
    <row r="19" customFormat="false" ht="16" hidden="false" customHeight="false" outlineLevel="0" collapsed="false">
      <c r="A19" s="49" t="n">
        <v>132</v>
      </c>
      <c r="B19" s="33" t="s">
        <v>201</v>
      </c>
      <c r="C19" s="2" t="n">
        <v>0.0001</v>
      </c>
      <c r="D19" s="49" t="n">
        <v>1728</v>
      </c>
      <c r="E19" s="46" t="n">
        <v>-2.42</v>
      </c>
      <c r="F19" s="46" t="n">
        <v>39.77</v>
      </c>
      <c r="G19" s="46" t="n">
        <v>5.84</v>
      </c>
      <c r="H19" s="46" t="n">
        <v>10.06</v>
      </c>
      <c r="I19" s="46" t="n">
        <v>9.21</v>
      </c>
      <c r="J19" s="46" t="n">
        <v>0.02</v>
      </c>
      <c r="K19" s="46" t="n">
        <v>5.19</v>
      </c>
      <c r="L19" s="46" t="n">
        <v>0.13</v>
      </c>
      <c r="M19" s="33" t="n">
        <v>6.9</v>
      </c>
      <c r="N19" s="46" t="n">
        <v>14.89</v>
      </c>
      <c r="O19" s="46" t="n">
        <v>2.29</v>
      </c>
      <c r="P19" s="46" t="n">
        <v>3.83</v>
      </c>
      <c r="Q19" s="46" t="n">
        <v>0.22</v>
      </c>
      <c r="R19" s="46" t="n">
        <v>0.11</v>
      </c>
      <c r="S19" s="3" t="n">
        <f aca="false">SUM(F19:R19)</f>
        <v>98.46</v>
      </c>
      <c r="T19" s="23"/>
      <c r="U19" s="0" t="n">
        <v>17</v>
      </c>
      <c r="V19" s="0" t="n">
        <v>0.61495659915424</v>
      </c>
      <c r="W19" s="0" t="n">
        <v>1.59710982658959</v>
      </c>
      <c r="X19" s="72" t="n">
        <v>79</v>
      </c>
      <c r="Y19" s="0" t="n">
        <v>0</v>
      </c>
      <c r="Z19" s="33" t="s">
        <v>201</v>
      </c>
    </row>
    <row r="20" customFormat="false" ht="16" hidden="false" customHeight="false" outlineLevel="0" collapsed="false">
      <c r="A20" s="49" t="n">
        <v>137</v>
      </c>
      <c r="B20" s="33" t="s">
        <v>203</v>
      </c>
      <c r="C20" s="2" t="n">
        <v>0.0001</v>
      </c>
      <c r="D20" s="49" t="n">
        <v>1728</v>
      </c>
      <c r="E20" s="46" t="n">
        <v>-2.42</v>
      </c>
      <c r="F20" s="46" t="n">
        <v>49.22</v>
      </c>
      <c r="G20" s="46" t="n">
        <v>2.75</v>
      </c>
      <c r="H20" s="46" t="n">
        <v>13.82</v>
      </c>
      <c r="I20" s="46" t="n">
        <v>5.8</v>
      </c>
      <c r="J20" s="46" t="n">
        <v>0.04</v>
      </c>
      <c r="K20" s="46" t="n">
        <v>5.36</v>
      </c>
      <c r="L20" s="46" t="n">
        <v>0.09</v>
      </c>
      <c r="M20" s="46" t="n">
        <v>6.91</v>
      </c>
      <c r="N20" s="46" t="n">
        <v>10.82</v>
      </c>
      <c r="O20" s="46" t="n">
        <v>2.83</v>
      </c>
      <c r="P20" s="46" t="n">
        <v>1.55</v>
      </c>
      <c r="Q20" s="46" t="n">
        <v>0.37</v>
      </c>
      <c r="R20" s="46" t="n">
        <v>0.05</v>
      </c>
      <c r="S20" s="3" t="n">
        <f aca="false">SUM(F20:R20)</f>
        <v>99.61</v>
      </c>
      <c r="T20" s="23"/>
      <c r="U20" s="0" t="n">
        <v>18</v>
      </c>
      <c r="V20" s="0" t="n">
        <v>0.493383742911153</v>
      </c>
      <c r="W20" s="0" t="n">
        <v>0.973880597014925</v>
      </c>
      <c r="X20" s="72" t="n">
        <v>80</v>
      </c>
      <c r="Y20" s="0" t="n">
        <v>0</v>
      </c>
      <c r="Z20" s="33" t="s">
        <v>203</v>
      </c>
    </row>
    <row r="21" customFormat="false" ht="16" hidden="false" customHeight="false" outlineLevel="0" collapsed="false">
      <c r="A21" s="49" t="n">
        <v>139</v>
      </c>
      <c r="B21" s="33" t="s">
        <v>200</v>
      </c>
      <c r="C21" s="2" t="n">
        <v>0.0001</v>
      </c>
      <c r="D21" s="49" t="n">
        <v>1635</v>
      </c>
      <c r="E21" s="46" t="n">
        <v>-7.93</v>
      </c>
      <c r="F21" s="46" t="n">
        <v>51.11</v>
      </c>
      <c r="G21" s="46" t="n">
        <v>1.95</v>
      </c>
      <c r="H21" s="46" t="n">
        <v>14.09</v>
      </c>
      <c r="I21" s="46" t="n">
        <v>1.1</v>
      </c>
      <c r="J21" s="46" t="n">
        <v>0.04</v>
      </c>
      <c r="K21" s="49" t="n">
        <v>9.68</v>
      </c>
      <c r="L21" s="33" t="n">
        <v>0.11</v>
      </c>
      <c r="M21" s="46" t="n">
        <v>6.94</v>
      </c>
      <c r="N21" s="46" t="n">
        <v>10.53</v>
      </c>
      <c r="O21" s="46" t="n">
        <v>3.11</v>
      </c>
      <c r="P21" s="46" t="n">
        <v>0.94</v>
      </c>
      <c r="Q21" s="46" t="n">
        <v>0.35</v>
      </c>
      <c r="R21" s="46" t="n">
        <v>0.06</v>
      </c>
      <c r="S21" s="3" t="n">
        <f aca="false">SUM(F21:R21)</f>
        <v>100.01</v>
      </c>
      <c r="T21" s="23"/>
      <c r="U21" s="0" t="n">
        <v>19</v>
      </c>
      <c r="V21" s="0" t="n">
        <v>0.0927835051546391</v>
      </c>
      <c r="W21" s="0" t="n">
        <v>0.102272727272727</v>
      </c>
      <c r="X21" s="72" t="n">
        <v>81</v>
      </c>
      <c r="Y21" s="0" t="n">
        <v>0</v>
      </c>
      <c r="Z21" s="33" t="s">
        <v>200</v>
      </c>
    </row>
    <row r="22" customFormat="false" ht="16" hidden="false" customHeight="false" outlineLevel="0" collapsed="false">
      <c r="A22" s="49" t="n">
        <v>141</v>
      </c>
      <c r="B22" s="49" t="n">
        <v>20424</v>
      </c>
      <c r="C22" s="2" t="n">
        <v>0.0001</v>
      </c>
      <c r="D22" s="49" t="n">
        <v>1635</v>
      </c>
      <c r="E22" s="46" t="n">
        <v>-7.93</v>
      </c>
      <c r="F22" s="46" t="n">
        <v>40.34</v>
      </c>
      <c r="G22" s="46" t="n">
        <v>3.01</v>
      </c>
      <c r="H22" s="46" t="n">
        <v>13.9</v>
      </c>
      <c r="I22" s="46" t="n">
        <v>1.12</v>
      </c>
      <c r="J22" s="46" t="n">
        <v>0.04</v>
      </c>
      <c r="K22" s="46" t="n">
        <v>9.97</v>
      </c>
      <c r="L22" s="46" t="n">
        <v>0.19</v>
      </c>
      <c r="M22" s="46" t="n">
        <v>6.11</v>
      </c>
      <c r="N22" s="46" t="n">
        <v>17.7</v>
      </c>
      <c r="O22" s="46" t="n">
        <v>2.5</v>
      </c>
      <c r="P22" s="46" t="n">
        <v>2.49</v>
      </c>
      <c r="Q22" s="46" t="n">
        <v>1.27</v>
      </c>
      <c r="R22" s="46" t="n">
        <v>0.08</v>
      </c>
      <c r="S22" s="3" t="n">
        <f aca="false">SUM(F22:R22)</f>
        <v>98.72</v>
      </c>
      <c r="T22" s="23"/>
      <c r="U22" s="0" t="n">
        <v>20</v>
      </c>
      <c r="V22" s="0" t="n">
        <v>0.0918200036436509</v>
      </c>
      <c r="W22" s="0" t="n">
        <v>0.101103309929789</v>
      </c>
      <c r="X22" s="72" t="n">
        <v>82</v>
      </c>
      <c r="Y22" s="0" t="n">
        <v>0</v>
      </c>
      <c r="Z22" s="49" t="n">
        <v>20424</v>
      </c>
    </row>
    <row r="23" customFormat="false" ht="16" hidden="false" customHeight="false" outlineLevel="0" collapsed="false">
      <c r="A23" s="49" t="n">
        <v>142</v>
      </c>
      <c r="B23" s="33" t="s">
        <v>201</v>
      </c>
      <c r="C23" s="2" t="n">
        <v>0.0001</v>
      </c>
      <c r="D23" s="49" t="n">
        <v>1635</v>
      </c>
      <c r="E23" s="46" t="n">
        <v>-7.93</v>
      </c>
      <c r="F23" s="33" t="n">
        <v>41.12</v>
      </c>
      <c r="G23" s="46" t="n">
        <v>6.11</v>
      </c>
      <c r="H23" s="46" t="n">
        <v>10.6</v>
      </c>
      <c r="I23" s="46" t="n">
        <v>1.23</v>
      </c>
      <c r="J23" s="46" t="n">
        <v>0.02</v>
      </c>
      <c r="K23" s="46" t="n">
        <v>11.56</v>
      </c>
      <c r="L23" s="46" t="n">
        <v>0.14</v>
      </c>
      <c r="M23" s="46" t="n">
        <v>7.17</v>
      </c>
      <c r="N23" s="46" t="n">
        <v>15.45</v>
      </c>
      <c r="O23" s="46" t="n">
        <v>1.6</v>
      </c>
      <c r="P23" s="46" t="n">
        <v>3.12</v>
      </c>
      <c r="Q23" s="46" t="n">
        <v>0.66</v>
      </c>
      <c r="R23" s="46" t="n">
        <v>0.11</v>
      </c>
      <c r="S23" s="3" t="n">
        <f aca="false">SUM(F23:R23)</f>
        <v>98.89</v>
      </c>
      <c r="T23" s="23"/>
      <c r="U23" s="0" t="n">
        <v>21</v>
      </c>
      <c r="V23" s="0" t="n">
        <v>0.0873924370411305</v>
      </c>
      <c r="W23" s="0" t="n">
        <v>0.0957612456747405</v>
      </c>
      <c r="X23" s="72" t="n">
        <v>83</v>
      </c>
      <c r="Y23" s="0" t="n">
        <v>0</v>
      </c>
      <c r="Z23" s="33" t="s">
        <v>201</v>
      </c>
    </row>
    <row r="24" customFormat="false" ht="16" hidden="false" customHeight="false" outlineLevel="0" collapsed="false">
      <c r="A24" s="69" t="n">
        <v>147</v>
      </c>
      <c r="B24" s="34" t="s">
        <v>204</v>
      </c>
      <c r="C24" s="2" t="n">
        <v>0.0001</v>
      </c>
      <c r="D24" s="69" t="n">
        <v>1635</v>
      </c>
      <c r="E24" s="68" t="n">
        <v>-7.93</v>
      </c>
      <c r="F24" s="34" t="n">
        <v>50.06</v>
      </c>
      <c r="G24" s="68" t="n">
        <v>3.24</v>
      </c>
      <c r="H24" s="68" t="n">
        <v>13.85</v>
      </c>
      <c r="I24" s="68" t="n">
        <v>1.17</v>
      </c>
      <c r="J24" s="68" t="n">
        <v>0.04</v>
      </c>
      <c r="K24" s="68" t="n">
        <v>10.37</v>
      </c>
      <c r="L24" s="68" t="n">
        <v>0.08</v>
      </c>
      <c r="M24" s="69" t="n">
        <v>6.29</v>
      </c>
      <c r="N24" s="69" t="n">
        <v>9.79</v>
      </c>
      <c r="O24" s="68" t="n">
        <v>3.03</v>
      </c>
      <c r="P24" s="68" t="n">
        <v>1.29</v>
      </c>
      <c r="Q24" s="68" t="n">
        <v>0.38</v>
      </c>
      <c r="R24" s="68" t="n">
        <v>0.06</v>
      </c>
      <c r="S24" s="3" t="n">
        <f aca="false">SUM(F24:R24)</f>
        <v>99.65</v>
      </c>
      <c r="T24" s="23"/>
      <c r="U24" s="0" t="n">
        <v>22</v>
      </c>
      <c r="V24" s="0" t="n">
        <v>0.0921824389389827</v>
      </c>
      <c r="W24" s="0" t="n">
        <v>0.101542912246865</v>
      </c>
      <c r="X24" s="72" t="n">
        <v>84</v>
      </c>
      <c r="Y24" s="0" t="n">
        <v>0</v>
      </c>
      <c r="Z24" s="34" t="s">
        <v>204</v>
      </c>
    </row>
    <row r="25" customFormat="false" ht="16" hidden="false" customHeight="false" outlineLevel="0" collapsed="false">
      <c r="A25" s="69" t="n">
        <v>151</v>
      </c>
      <c r="B25" s="69" t="n">
        <v>20424</v>
      </c>
      <c r="C25" s="2" t="n">
        <v>0.0001</v>
      </c>
      <c r="D25" s="69" t="n">
        <v>1634</v>
      </c>
      <c r="E25" s="68" t="n">
        <v>-9.97</v>
      </c>
      <c r="F25" s="68" t="n">
        <v>42.08</v>
      </c>
      <c r="G25" s="68" t="n">
        <v>3.03</v>
      </c>
      <c r="H25" s="68" t="n">
        <v>14.85</v>
      </c>
      <c r="I25" s="68" t="n">
        <v>0.79</v>
      </c>
      <c r="J25" s="68" t="n">
        <v>0.04</v>
      </c>
      <c r="K25" s="69" t="n">
        <v>10.1</v>
      </c>
      <c r="L25" s="68" t="n">
        <v>0.19</v>
      </c>
      <c r="M25" s="68" t="n">
        <v>6.25</v>
      </c>
      <c r="N25" s="68" t="n">
        <v>18.62</v>
      </c>
      <c r="O25" s="68" t="n">
        <v>1.12</v>
      </c>
      <c r="P25" s="68" t="n">
        <v>0.98</v>
      </c>
      <c r="Q25" s="68" t="n">
        <v>0.5</v>
      </c>
      <c r="R25" s="68" t="n">
        <v>0.07</v>
      </c>
      <c r="S25" s="3" t="n">
        <f aca="false">SUM(F25:R25)</f>
        <v>98.62</v>
      </c>
      <c r="T25" s="23"/>
      <c r="U25" s="72" t="n">
        <v>23</v>
      </c>
      <c r="V25" s="72" t="n">
        <v>0.0657663490888909</v>
      </c>
      <c r="W25" s="72" t="n">
        <v>0.0703960396039604</v>
      </c>
      <c r="X25" s="72" t="n">
        <v>85</v>
      </c>
      <c r="Y25" s="0" t="n">
        <v>1</v>
      </c>
      <c r="Z25" s="69" t="n">
        <v>20424</v>
      </c>
    </row>
    <row r="26" customFormat="false" ht="16" hidden="false" customHeight="false" outlineLevel="0" collapsed="false">
      <c r="A26" s="69" t="n">
        <v>155</v>
      </c>
      <c r="B26" s="69" t="n">
        <v>20424</v>
      </c>
      <c r="C26" s="2" t="n">
        <v>0.0001</v>
      </c>
      <c r="D26" s="69" t="n">
        <v>1634</v>
      </c>
      <c r="E26" s="68" t="n">
        <v>-9.97</v>
      </c>
      <c r="F26" s="68" t="n">
        <v>42.3</v>
      </c>
      <c r="G26" s="68" t="n">
        <v>3.16</v>
      </c>
      <c r="H26" s="68" t="n">
        <v>14.41</v>
      </c>
      <c r="I26" s="68" t="n">
        <v>0.67</v>
      </c>
      <c r="J26" s="68" t="n">
        <v>0.13</v>
      </c>
      <c r="K26" s="68" t="n">
        <v>9.62</v>
      </c>
      <c r="L26" s="68" t="n">
        <v>0.42</v>
      </c>
      <c r="M26" s="68" t="n">
        <v>6.37</v>
      </c>
      <c r="N26" s="68" t="n">
        <v>18.58</v>
      </c>
      <c r="O26" s="68" t="n">
        <v>1.05</v>
      </c>
      <c r="P26" s="68" t="n">
        <v>0.91</v>
      </c>
      <c r="Q26" s="68" t="n">
        <v>0.45</v>
      </c>
      <c r="R26" s="68" t="n">
        <v>0.12</v>
      </c>
      <c r="S26" s="3" t="n">
        <f aca="false">SUM(F26:R26)</f>
        <v>98.19</v>
      </c>
      <c r="T26" s="23"/>
      <c r="U26" s="72" t="n">
        <v>24</v>
      </c>
      <c r="V26" s="72" t="n">
        <v>0.0589846424728553</v>
      </c>
      <c r="W26" s="72" t="n">
        <v>0.0626819126819126</v>
      </c>
      <c r="X26" s="72" t="n">
        <v>86</v>
      </c>
      <c r="Y26" s="0" t="n">
        <v>1</v>
      </c>
      <c r="Z26" s="69" t="n">
        <v>20424</v>
      </c>
    </row>
    <row r="27" customFormat="false" ht="16" hidden="false" customHeight="false" outlineLevel="0" collapsed="false">
      <c r="A27" s="69" t="n">
        <v>159</v>
      </c>
      <c r="B27" s="34" t="s">
        <v>200</v>
      </c>
      <c r="C27" s="2" t="n">
        <v>0.0001</v>
      </c>
      <c r="D27" s="69" t="n">
        <v>1634</v>
      </c>
      <c r="E27" s="68" t="n">
        <v>-2.74</v>
      </c>
      <c r="F27" s="68" t="n">
        <v>50.22</v>
      </c>
      <c r="G27" s="68" t="n">
        <v>1.91</v>
      </c>
      <c r="H27" s="68" t="n">
        <v>13.77</v>
      </c>
      <c r="I27" s="68" t="n">
        <v>7.18</v>
      </c>
      <c r="J27" s="68" t="n">
        <v>0.02</v>
      </c>
      <c r="K27" s="68" t="n">
        <v>5.34</v>
      </c>
      <c r="L27" s="68" t="n">
        <v>0.13</v>
      </c>
      <c r="M27" s="68" t="n">
        <v>6.74</v>
      </c>
      <c r="N27" s="68" t="n">
        <v>10.39</v>
      </c>
      <c r="O27" s="68" t="n">
        <v>2.81</v>
      </c>
      <c r="P27" s="68" t="n">
        <v>0.53</v>
      </c>
      <c r="Q27" s="68" t="n">
        <v>0.46</v>
      </c>
      <c r="R27" s="68" t="n">
        <v>0.05</v>
      </c>
      <c r="S27" s="3" t="n">
        <f aca="false">SUM(F27:R27)</f>
        <v>99.55</v>
      </c>
      <c r="T27" s="23"/>
      <c r="U27" s="72" t="n">
        <v>25</v>
      </c>
      <c r="V27" s="72" t="n">
        <v>0.54753431621759</v>
      </c>
      <c r="W27" s="72" t="n">
        <v>1.21011235955056</v>
      </c>
      <c r="X27" s="72" t="n">
        <v>87</v>
      </c>
      <c r="Y27" s="0" t="n">
        <v>1</v>
      </c>
      <c r="Z27" s="34" t="s">
        <v>200</v>
      </c>
    </row>
    <row r="28" customFormat="false" ht="16" hidden="false" customHeight="false" outlineLevel="0" collapsed="false">
      <c r="A28" s="69" t="n">
        <v>160</v>
      </c>
      <c r="B28" s="34" t="s">
        <v>202</v>
      </c>
      <c r="C28" s="2" t="n">
        <v>0.0001</v>
      </c>
      <c r="D28" s="69" t="n">
        <v>1634</v>
      </c>
      <c r="E28" s="68" t="n">
        <v>-2.74</v>
      </c>
      <c r="F28" s="68" t="n">
        <v>56.77</v>
      </c>
      <c r="G28" s="68" t="n">
        <v>0.74</v>
      </c>
      <c r="H28" s="68" t="n">
        <v>16.91</v>
      </c>
      <c r="I28" s="68" t="n">
        <v>3.65</v>
      </c>
      <c r="J28" s="68" t="n">
        <v>0.03</v>
      </c>
      <c r="K28" s="68" t="n">
        <v>3.22</v>
      </c>
      <c r="L28" s="68" t="n">
        <v>0.06</v>
      </c>
      <c r="M28" s="68" t="n">
        <v>6.27</v>
      </c>
      <c r="N28" s="68" t="n">
        <v>7.34</v>
      </c>
      <c r="O28" s="68" t="n">
        <v>3.84</v>
      </c>
      <c r="P28" s="34" t="n">
        <v>1.24</v>
      </c>
      <c r="Q28" s="68" t="n">
        <v>0.29</v>
      </c>
      <c r="R28" s="68" t="n">
        <v>0.02</v>
      </c>
      <c r="S28" s="3" t="n">
        <f aca="false">SUM(F28:R28)</f>
        <v>100.38</v>
      </c>
      <c r="T28" s="23"/>
      <c r="U28" s="0" t="n">
        <v>26</v>
      </c>
      <c r="V28" s="0" t="n">
        <v>0.504996156802459</v>
      </c>
      <c r="W28" s="0" t="n">
        <v>1.02018633540372</v>
      </c>
      <c r="X28" s="72" t="n">
        <v>88</v>
      </c>
      <c r="Y28" s="0" t="n">
        <v>0</v>
      </c>
      <c r="Z28" s="34" t="s">
        <v>202</v>
      </c>
    </row>
    <row r="29" customFormat="false" ht="16" hidden="false" customHeight="false" outlineLevel="0" collapsed="false">
      <c r="A29" s="69" t="n">
        <v>161</v>
      </c>
      <c r="B29" s="69" t="n">
        <v>20424</v>
      </c>
      <c r="C29" s="2" t="n">
        <v>0.0001</v>
      </c>
      <c r="D29" s="69" t="n">
        <v>1634</v>
      </c>
      <c r="E29" s="68" t="n">
        <v>-2.74</v>
      </c>
      <c r="F29" s="68" t="n">
        <v>38.57</v>
      </c>
      <c r="G29" s="68" t="n">
        <v>2.88</v>
      </c>
      <c r="H29" s="68" t="n">
        <v>13.35</v>
      </c>
      <c r="I29" s="68" t="n">
        <v>8.27</v>
      </c>
      <c r="J29" s="68" t="n">
        <v>0.03</v>
      </c>
      <c r="K29" s="68" t="n">
        <v>3.89</v>
      </c>
      <c r="L29" s="68" t="n">
        <v>0.18</v>
      </c>
      <c r="M29" s="68" t="n">
        <v>5.83</v>
      </c>
      <c r="N29" s="69" t="n">
        <v>17.12</v>
      </c>
      <c r="O29" s="68" t="n">
        <v>4.15</v>
      </c>
      <c r="P29" s="68" t="n">
        <v>3.22</v>
      </c>
      <c r="Q29" s="68" t="n">
        <v>0.89</v>
      </c>
      <c r="R29" s="68" t="n">
        <v>0.07</v>
      </c>
      <c r="S29" s="3" t="n">
        <f aca="false">SUM(F29:R29)</f>
        <v>98.45</v>
      </c>
      <c r="T29" s="23"/>
      <c r="U29" s="0" t="n">
        <v>27</v>
      </c>
      <c r="V29" s="0" t="n">
        <v>0.656754610429718</v>
      </c>
      <c r="W29" s="0" t="n">
        <v>1.91336760925449</v>
      </c>
      <c r="X29" s="72" t="n">
        <v>89</v>
      </c>
      <c r="Y29" s="0" t="n">
        <v>0</v>
      </c>
      <c r="Z29" s="69" t="n">
        <v>20424</v>
      </c>
    </row>
    <row r="30" customFormat="false" ht="16" hidden="false" customHeight="false" outlineLevel="0" collapsed="false">
      <c r="A30" s="69" t="n">
        <v>167</v>
      </c>
      <c r="B30" s="34" t="s">
        <v>204</v>
      </c>
      <c r="C30" s="2" t="n">
        <v>0.0001</v>
      </c>
      <c r="D30" s="69" t="n">
        <v>1634</v>
      </c>
      <c r="E30" s="68" t="n">
        <v>-2.74</v>
      </c>
      <c r="F30" s="68" t="n">
        <v>50.45</v>
      </c>
      <c r="G30" s="68" t="n">
        <v>3.21</v>
      </c>
      <c r="H30" s="68" t="n">
        <v>13.13</v>
      </c>
      <c r="I30" s="68" t="n">
        <v>6.99</v>
      </c>
      <c r="J30" s="68" t="n">
        <v>0.05</v>
      </c>
      <c r="K30" s="68" t="n">
        <v>4.84</v>
      </c>
      <c r="L30" s="68" t="n">
        <v>0.19</v>
      </c>
      <c r="M30" s="68" t="n">
        <v>6.28</v>
      </c>
      <c r="N30" s="68" t="n">
        <v>9.85</v>
      </c>
      <c r="O30" s="68" t="n">
        <v>2.54</v>
      </c>
      <c r="P30" s="68" t="n">
        <v>0.91</v>
      </c>
      <c r="Q30" s="68" t="n">
        <v>0.49</v>
      </c>
      <c r="R30" s="68" t="n">
        <v>0.07</v>
      </c>
      <c r="S30" s="3" t="n">
        <f aca="false">SUM(F30:R30)</f>
        <v>99</v>
      </c>
      <c r="T30" s="23"/>
      <c r="U30" s="0" t="n">
        <v>28</v>
      </c>
      <c r="V30" s="0" t="n">
        <v>0.565178330787889</v>
      </c>
      <c r="W30" s="0" t="n">
        <v>1.29979338842975</v>
      </c>
      <c r="X30" s="72" t="n">
        <v>90</v>
      </c>
      <c r="Y30" s="0" t="n">
        <v>0</v>
      </c>
      <c r="Z30" s="34" t="s">
        <v>204</v>
      </c>
    </row>
    <row r="31" customFormat="false" ht="16" hidden="false" customHeight="false" outlineLevel="0" collapsed="false">
      <c r="A31" s="69" t="n">
        <v>169</v>
      </c>
      <c r="B31" s="34" t="s">
        <v>200</v>
      </c>
      <c r="C31" s="2" t="n">
        <v>0.0001</v>
      </c>
      <c r="D31" s="69" t="n">
        <v>1637</v>
      </c>
      <c r="E31" s="68" t="n">
        <v>-5.86</v>
      </c>
      <c r="F31" s="68" t="n">
        <v>50.65</v>
      </c>
      <c r="G31" s="68" t="n">
        <v>1.93</v>
      </c>
      <c r="H31" s="68" t="n">
        <v>13.5</v>
      </c>
      <c r="I31" s="68" t="n">
        <v>1.96</v>
      </c>
      <c r="J31" s="68" t="n">
        <v>0.04</v>
      </c>
      <c r="K31" s="68" t="n">
        <v>9.38</v>
      </c>
      <c r="L31" s="68" t="n">
        <v>0.22</v>
      </c>
      <c r="M31" s="68" t="n">
        <v>6.79</v>
      </c>
      <c r="N31" s="68" t="n">
        <v>10.57</v>
      </c>
      <c r="O31" s="68" t="n">
        <v>2.94</v>
      </c>
      <c r="P31" s="68" t="n">
        <v>0.69</v>
      </c>
      <c r="Q31" s="68" t="n">
        <v>0.35</v>
      </c>
      <c r="R31" s="68" t="n">
        <v>0.07</v>
      </c>
      <c r="S31" s="3" t="n">
        <f aca="false">SUM(F31:R31)</f>
        <v>99.09</v>
      </c>
      <c r="T31" s="23"/>
      <c r="U31" s="0" t="n">
        <v>29</v>
      </c>
      <c r="V31" s="0" t="n">
        <v>0.158291457286432</v>
      </c>
      <c r="W31" s="0" t="n">
        <v>0.188059701492537</v>
      </c>
      <c r="X31" s="72" t="n">
        <v>91</v>
      </c>
      <c r="Y31" s="0" t="n">
        <v>0</v>
      </c>
      <c r="Z31" s="34" t="s">
        <v>200</v>
      </c>
    </row>
    <row r="32" customFormat="false" ht="16" hidden="false" customHeight="false" outlineLevel="0" collapsed="false">
      <c r="A32" s="69" t="n">
        <v>171</v>
      </c>
      <c r="B32" s="69" t="n">
        <v>20424</v>
      </c>
      <c r="C32" s="2" t="n">
        <v>0.0001</v>
      </c>
      <c r="D32" s="69" t="n">
        <v>1637</v>
      </c>
      <c r="E32" s="68" t="n">
        <v>-5.86</v>
      </c>
      <c r="F32" s="68" t="n">
        <v>39.6</v>
      </c>
      <c r="G32" s="68" t="n">
        <v>2.91</v>
      </c>
      <c r="H32" s="68" t="n">
        <v>13.58</v>
      </c>
      <c r="I32" s="68" t="n">
        <v>3.28</v>
      </c>
      <c r="J32" s="68" t="n">
        <v>0.04</v>
      </c>
      <c r="K32" s="68" t="n">
        <v>7.83</v>
      </c>
      <c r="L32" s="68" t="n">
        <v>0.39</v>
      </c>
      <c r="M32" s="68" t="n">
        <v>6.08</v>
      </c>
      <c r="N32" s="68" t="n">
        <v>17.54</v>
      </c>
      <c r="O32" s="68" t="n">
        <v>3.15</v>
      </c>
      <c r="P32" s="68" t="n">
        <v>3</v>
      </c>
      <c r="Q32" s="68" t="n">
        <v>1.09</v>
      </c>
      <c r="R32" s="68" t="n">
        <v>0.07</v>
      </c>
      <c r="S32" s="3" t="n">
        <f aca="false">SUM(F32:R32)</f>
        <v>98.56</v>
      </c>
      <c r="T32" s="23"/>
      <c r="U32" s="0" t="n">
        <v>30</v>
      </c>
      <c r="V32" s="0" t="n">
        <v>0.273789649415692</v>
      </c>
      <c r="W32" s="0" t="n">
        <v>0.377011494252873</v>
      </c>
      <c r="X32" s="72" t="n">
        <v>92</v>
      </c>
      <c r="Y32" s="0" t="n">
        <v>0</v>
      </c>
      <c r="Z32" s="69" t="n">
        <v>20424</v>
      </c>
    </row>
    <row r="33" customFormat="false" ht="16" hidden="false" customHeight="false" outlineLevel="0" collapsed="false">
      <c r="A33" s="69" t="n">
        <v>172</v>
      </c>
      <c r="B33" s="34" t="s">
        <v>201</v>
      </c>
      <c r="C33" s="2" t="n">
        <v>0.0001</v>
      </c>
      <c r="D33" s="69" t="n">
        <v>1637</v>
      </c>
      <c r="E33" s="68" t="n">
        <v>-5.86</v>
      </c>
      <c r="F33" s="68" t="n">
        <v>39.89</v>
      </c>
      <c r="G33" s="34" t="n">
        <v>5.84</v>
      </c>
      <c r="H33" s="68" t="n">
        <v>9.99</v>
      </c>
      <c r="I33" s="68" t="n">
        <v>3.51</v>
      </c>
      <c r="J33" s="68" t="n">
        <v>0.04</v>
      </c>
      <c r="K33" s="68" t="n">
        <v>9.62</v>
      </c>
      <c r="L33" s="68" t="n">
        <v>0.29</v>
      </c>
      <c r="M33" s="68" t="n">
        <v>7.07</v>
      </c>
      <c r="N33" s="68" t="n">
        <v>15.13</v>
      </c>
      <c r="O33" s="68" t="n">
        <v>2.05</v>
      </c>
      <c r="P33" s="68" t="n">
        <v>4.38</v>
      </c>
      <c r="Q33" s="68" t="n">
        <v>0.59</v>
      </c>
      <c r="R33" s="34" t="n">
        <v>1.2</v>
      </c>
      <c r="S33" s="3" t="n">
        <f aca="false">SUM(F33:R33)</f>
        <v>99.6</v>
      </c>
      <c r="T33" s="23"/>
      <c r="U33" s="0" t="n">
        <v>31</v>
      </c>
      <c r="V33" s="0" t="n">
        <v>0.247202441505595</v>
      </c>
      <c r="W33" s="0" t="n">
        <v>0.328378378378378</v>
      </c>
      <c r="X33" s="72" t="n">
        <v>93</v>
      </c>
      <c r="Y33" s="0" t="n">
        <v>0</v>
      </c>
      <c r="Z33" s="34" t="s">
        <v>201</v>
      </c>
    </row>
    <row r="34" customFormat="false" ht="16" hidden="false" customHeight="false" outlineLevel="0" collapsed="false">
      <c r="A34" s="69" t="n">
        <v>174</v>
      </c>
      <c r="B34" s="34" t="s">
        <v>202</v>
      </c>
      <c r="C34" s="2" t="n">
        <v>0.0001</v>
      </c>
      <c r="D34" s="69" t="n">
        <v>1637</v>
      </c>
      <c r="E34" s="68" t="n">
        <v>-5.86</v>
      </c>
      <c r="F34" s="68" t="n">
        <v>57.17</v>
      </c>
      <c r="G34" s="68" t="n">
        <v>0.73</v>
      </c>
      <c r="H34" s="68" t="n">
        <v>16.89</v>
      </c>
      <c r="I34" s="68" t="n">
        <v>1.01</v>
      </c>
      <c r="J34" s="68" t="n">
        <v>0.1</v>
      </c>
      <c r="K34" s="68" t="n">
        <v>4.95</v>
      </c>
      <c r="L34" s="68" t="n">
        <v>0.13</v>
      </c>
      <c r="M34" s="68" t="n">
        <v>6.26</v>
      </c>
      <c r="N34" s="68" t="n">
        <v>7.29</v>
      </c>
      <c r="O34" s="68" t="n">
        <v>4.04</v>
      </c>
      <c r="P34" s="68" t="n">
        <v>1.45</v>
      </c>
      <c r="Q34" s="68" t="n">
        <v>0.23</v>
      </c>
      <c r="R34" s="68" t="n">
        <v>0.04</v>
      </c>
      <c r="S34" s="3" t="n">
        <f aca="false">SUM(F34:R34)</f>
        <v>100.29</v>
      </c>
      <c r="T34" s="23"/>
      <c r="U34" s="0" t="n">
        <v>32</v>
      </c>
      <c r="V34" s="0" t="n">
        <v>0.155145929339477</v>
      </c>
      <c r="W34" s="0" t="n">
        <v>0.183636363636363</v>
      </c>
      <c r="X34" s="72" t="n">
        <v>94</v>
      </c>
      <c r="Y34" s="0" t="n">
        <v>0</v>
      </c>
      <c r="Z34" s="34" t="s">
        <v>202</v>
      </c>
    </row>
    <row r="35" customFormat="false" ht="16" hidden="false" customHeight="false" outlineLevel="0" collapsed="false">
      <c r="A35" s="69" t="n">
        <v>177</v>
      </c>
      <c r="B35" s="34" t="s">
        <v>205</v>
      </c>
      <c r="C35" s="2" t="n">
        <v>0.0001</v>
      </c>
      <c r="D35" s="69" t="n">
        <v>1637</v>
      </c>
      <c r="E35" s="68" t="n">
        <v>-5.86</v>
      </c>
      <c r="F35" s="68" t="n">
        <v>50.77</v>
      </c>
      <c r="G35" s="68" t="n">
        <v>3.23</v>
      </c>
      <c r="H35" s="68" t="n">
        <v>13.66</v>
      </c>
      <c r="I35" s="68" t="n">
        <v>2.17</v>
      </c>
      <c r="J35" s="68" t="n">
        <v>0.1</v>
      </c>
      <c r="K35" s="68" t="n">
        <v>5.78</v>
      </c>
      <c r="L35" s="68" t="n">
        <v>0.17</v>
      </c>
      <c r="M35" s="68" t="n">
        <v>6.29</v>
      </c>
      <c r="N35" s="68" t="n">
        <v>9.5</v>
      </c>
      <c r="O35" s="69" t="n">
        <v>3.05</v>
      </c>
      <c r="P35" s="68" t="n">
        <v>1.39</v>
      </c>
      <c r="Q35" s="68" t="n">
        <v>0.5</v>
      </c>
      <c r="R35" s="68" t="n">
        <v>0.11</v>
      </c>
      <c r="S35" s="3" t="n">
        <f aca="false">SUM(F35:R35)</f>
        <v>96.72</v>
      </c>
      <c r="T35" s="23"/>
      <c r="U35" s="0" t="n">
        <v>33</v>
      </c>
      <c r="V35" s="0" t="n">
        <v>0.252553989396094</v>
      </c>
      <c r="W35" s="0" t="n">
        <v>0.337889273356401</v>
      </c>
      <c r="X35" s="72" t="n">
        <v>95</v>
      </c>
      <c r="Y35" s="0" t="n">
        <v>0</v>
      </c>
      <c r="Z35" s="34" t="s">
        <v>205</v>
      </c>
    </row>
    <row r="36" customFormat="false" ht="16" hidden="false" customHeight="false" outlineLevel="0" collapsed="false">
      <c r="A36" s="69" t="n">
        <v>199</v>
      </c>
      <c r="B36" s="34" t="s">
        <v>200</v>
      </c>
      <c r="C36" s="2" t="n">
        <v>0.0001</v>
      </c>
      <c r="D36" s="69" t="n">
        <v>1639</v>
      </c>
      <c r="E36" s="68" t="n">
        <v>-6.91</v>
      </c>
      <c r="F36" s="69" t="n">
        <v>51.93</v>
      </c>
      <c r="G36" s="68" t="n">
        <v>1.97</v>
      </c>
      <c r="H36" s="68" t="n">
        <v>14.41</v>
      </c>
      <c r="I36" s="68" t="n">
        <v>0.69</v>
      </c>
      <c r="J36" s="68" t="n">
        <v>0.03</v>
      </c>
      <c r="K36" s="68" t="n">
        <v>10.08</v>
      </c>
      <c r="L36" s="68" t="n">
        <v>0.1</v>
      </c>
      <c r="M36" s="68" t="n">
        <v>6.88</v>
      </c>
      <c r="N36" s="68" t="n">
        <v>10.87</v>
      </c>
      <c r="O36" s="34" t="n">
        <v>1.72</v>
      </c>
      <c r="P36" s="68" t="n">
        <v>0.68</v>
      </c>
      <c r="Q36" s="68" t="n">
        <v>0.56</v>
      </c>
      <c r="R36" s="68" t="n">
        <v>0.05</v>
      </c>
      <c r="S36" s="3" t="n">
        <f aca="false">SUM(F36:R36)</f>
        <v>99.97</v>
      </c>
      <c r="T36" s="23"/>
      <c r="U36" s="0" t="n">
        <v>34</v>
      </c>
      <c r="V36" s="0" t="n">
        <v>0.0580319596299411</v>
      </c>
      <c r="W36" s="0" t="n">
        <v>0.0616071428571428</v>
      </c>
      <c r="X36" s="72" t="n">
        <v>96</v>
      </c>
      <c r="Y36" s="0" t="n">
        <v>0</v>
      </c>
      <c r="Z36" s="34" t="s">
        <v>200</v>
      </c>
    </row>
    <row r="37" customFormat="false" ht="16" hidden="false" customHeight="false" outlineLevel="0" collapsed="false">
      <c r="A37" s="69" t="n">
        <v>202</v>
      </c>
      <c r="B37" s="34" t="s">
        <v>201</v>
      </c>
      <c r="C37" s="2" t="n">
        <v>0.0001</v>
      </c>
      <c r="D37" s="69" t="n">
        <v>1639</v>
      </c>
      <c r="E37" s="68" t="n">
        <v>-8.91</v>
      </c>
      <c r="F37" s="34" t="n">
        <v>41.47</v>
      </c>
      <c r="G37" s="68" t="n">
        <v>6.06</v>
      </c>
      <c r="H37" s="68" t="n">
        <v>10.65</v>
      </c>
      <c r="I37" s="68" t="n">
        <v>1.33</v>
      </c>
      <c r="J37" s="68" t="n">
        <v>0.02</v>
      </c>
      <c r="K37" s="68" t="n">
        <v>13.68</v>
      </c>
      <c r="L37" s="68" t="n">
        <v>0.13</v>
      </c>
      <c r="M37" s="68" t="n">
        <v>7.15</v>
      </c>
      <c r="N37" s="68" t="n">
        <v>15.72</v>
      </c>
      <c r="O37" s="68" t="n">
        <v>0.55</v>
      </c>
      <c r="P37" s="68" t="n">
        <v>1.44</v>
      </c>
      <c r="Q37" s="68" t="n">
        <v>0.55</v>
      </c>
      <c r="R37" s="68" t="n">
        <v>0.12</v>
      </c>
      <c r="S37" s="3" t="n">
        <f aca="false">SUM(F37:R37)</f>
        <v>98.87</v>
      </c>
      <c r="T37" s="23"/>
      <c r="U37" s="72" t="n">
        <v>35</v>
      </c>
      <c r="V37" s="72" t="n">
        <v>0.0804597701149425</v>
      </c>
      <c r="W37" s="72" t="n">
        <v>0.0875</v>
      </c>
      <c r="X37" s="72" t="n">
        <v>97</v>
      </c>
      <c r="Y37" s="0" t="n">
        <v>1</v>
      </c>
      <c r="Z37" s="34" t="s">
        <v>201</v>
      </c>
    </row>
    <row r="38" customFormat="false" ht="16" hidden="false" customHeight="false" outlineLevel="0" collapsed="false">
      <c r="A38" s="69" t="n">
        <v>205</v>
      </c>
      <c r="B38" s="69" t="n">
        <v>20424</v>
      </c>
      <c r="C38" s="2" t="n">
        <v>0.0001</v>
      </c>
      <c r="D38" s="69" t="n">
        <v>1639</v>
      </c>
      <c r="E38" s="68" t="n">
        <v>-8.91</v>
      </c>
      <c r="F38" s="68" t="n">
        <v>41.92</v>
      </c>
      <c r="G38" s="68" t="n">
        <v>3.19</v>
      </c>
      <c r="H38" s="68" t="n">
        <v>14.38</v>
      </c>
      <c r="I38" s="68" t="n">
        <v>1.05</v>
      </c>
      <c r="J38" s="68" t="n">
        <v>0.14</v>
      </c>
      <c r="K38" s="68" t="n">
        <v>10.4</v>
      </c>
      <c r="L38" s="68" t="n">
        <v>0.41</v>
      </c>
      <c r="M38" s="68" t="n">
        <v>6.32</v>
      </c>
      <c r="N38" s="68" t="n">
        <v>18.37</v>
      </c>
      <c r="O38" s="68" t="n">
        <v>0.47</v>
      </c>
      <c r="P38" s="68" t="n">
        <v>0.54</v>
      </c>
      <c r="Q38" s="68" t="n">
        <v>1.1</v>
      </c>
      <c r="R38" s="68" t="n">
        <v>0.12</v>
      </c>
      <c r="S38" s="3" t="n">
        <f aca="false">SUM(F38:R38)</f>
        <v>98.41</v>
      </c>
      <c r="T38" s="23"/>
      <c r="U38" s="72" t="n">
        <v>36</v>
      </c>
      <c r="V38" s="72" t="n">
        <v>0.0832966064345526</v>
      </c>
      <c r="W38" s="72" t="n">
        <v>0.0908653846153846</v>
      </c>
      <c r="X38" s="72" t="n">
        <v>98</v>
      </c>
      <c r="Y38" s="0" t="n">
        <v>1</v>
      </c>
      <c r="Z38" s="69" t="n">
        <v>20424</v>
      </c>
    </row>
    <row r="39" customFormat="false" ht="16" hidden="false" customHeight="false" outlineLevel="0" collapsed="false">
      <c r="A39" s="69" t="n">
        <v>208</v>
      </c>
      <c r="B39" s="34" t="s">
        <v>206</v>
      </c>
      <c r="C39" s="2" t="n">
        <v>0.0001</v>
      </c>
      <c r="D39" s="69" t="n">
        <v>1639</v>
      </c>
      <c r="E39" s="68" t="n">
        <v>-8.91</v>
      </c>
      <c r="F39" s="68" t="n">
        <v>51.41</v>
      </c>
      <c r="G39" s="68" t="n">
        <v>3.29</v>
      </c>
      <c r="H39" s="68" t="n">
        <v>13.64</v>
      </c>
      <c r="I39" s="68" t="n">
        <v>0.57</v>
      </c>
      <c r="J39" s="68" t="n">
        <v>0.1</v>
      </c>
      <c r="K39" s="68" t="n">
        <v>19.49</v>
      </c>
      <c r="L39" s="68" t="n">
        <v>0.19</v>
      </c>
      <c r="M39" s="68" t="n">
        <v>6.46</v>
      </c>
      <c r="N39" s="68" t="n">
        <v>9.86</v>
      </c>
      <c r="O39" s="68" t="n">
        <v>2.09</v>
      </c>
      <c r="P39" s="68" t="n">
        <v>0.63</v>
      </c>
      <c r="Q39" s="34" t="n">
        <v>0.43</v>
      </c>
      <c r="R39" s="68" t="n">
        <v>0.1</v>
      </c>
      <c r="S39" s="3" t="n">
        <f aca="false">SUM(F39:R39)</f>
        <v>108.26</v>
      </c>
      <c r="T39" s="23"/>
      <c r="U39" s="0" t="n">
        <v>37</v>
      </c>
      <c r="V39" s="0" t="n">
        <v>0.0256461530770384</v>
      </c>
      <c r="W39" s="0" t="n">
        <v>0.0263211903540277</v>
      </c>
      <c r="X39" s="72" t="n">
        <v>99</v>
      </c>
      <c r="Y39" s="0" t="n">
        <v>0</v>
      </c>
      <c r="Z39" s="34" t="s">
        <v>206</v>
      </c>
    </row>
    <row r="40" customFormat="false" ht="16" hidden="false" customHeight="false" outlineLevel="0" collapsed="false">
      <c r="A40" s="69" t="n">
        <v>209</v>
      </c>
      <c r="B40" s="34" t="s">
        <v>200</v>
      </c>
      <c r="C40" s="2" t="n">
        <v>0.0001</v>
      </c>
      <c r="D40" s="69" t="n">
        <v>1633</v>
      </c>
      <c r="E40" s="68" t="n">
        <v>-0.65</v>
      </c>
      <c r="F40" s="68" t="n">
        <v>50.55</v>
      </c>
      <c r="G40" s="34" t="n">
        <v>1.89</v>
      </c>
      <c r="H40" s="68" t="n">
        <v>13.69</v>
      </c>
      <c r="I40" s="34" t="n">
        <v>9.77</v>
      </c>
      <c r="J40" s="68" t="n">
        <v>0</v>
      </c>
      <c r="K40" s="68" t="n">
        <v>3.1</v>
      </c>
      <c r="L40" s="34" t="n">
        <v>0.22</v>
      </c>
      <c r="M40" s="68" t="n">
        <v>6.71</v>
      </c>
      <c r="N40" s="68" t="n">
        <v>10.4</v>
      </c>
      <c r="O40" s="68" t="n">
        <v>2.58</v>
      </c>
      <c r="P40" s="68" t="n">
        <v>0.43</v>
      </c>
      <c r="Q40" s="68" t="n">
        <v>0.21</v>
      </c>
      <c r="R40" s="68" t="n">
        <v>0.06</v>
      </c>
      <c r="S40" s="3" t="n">
        <f aca="false">SUM(F40:R40)</f>
        <v>99.61</v>
      </c>
      <c r="T40" s="23"/>
      <c r="U40" s="0" t="n">
        <v>38</v>
      </c>
      <c r="V40" s="0" t="n">
        <v>0.739342470360716</v>
      </c>
      <c r="W40" s="0" t="n">
        <v>2.83645161290322</v>
      </c>
      <c r="X40" s="72" t="n">
        <v>100</v>
      </c>
      <c r="Y40" s="0" t="n">
        <v>0</v>
      </c>
      <c r="Z40" s="34" t="s">
        <v>200</v>
      </c>
    </row>
    <row r="41" customFormat="false" ht="16" hidden="false" customHeight="false" outlineLevel="0" collapsed="false">
      <c r="A41" s="69" t="n">
        <v>210</v>
      </c>
      <c r="B41" s="34" t="s">
        <v>202</v>
      </c>
      <c r="C41" s="2" t="n">
        <v>0.0001</v>
      </c>
      <c r="D41" s="69" t="n">
        <v>1633</v>
      </c>
      <c r="E41" s="69" t="n">
        <v>-0.68</v>
      </c>
      <c r="F41" s="68" t="n">
        <v>56.81</v>
      </c>
      <c r="G41" s="68" t="n">
        <v>0.71</v>
      </c>
      <c r="H41" s="68" t="n">
        <v>16.71</v>
      </c>
      <c r="I41" s="68" t="n">
        <v>5.12</v>
      </c>
      <c r="J41" s="68" t="n">
        <v>0</v>
      </c>
      <c r="K41" s="34" t="n">
        <v>1.82</v>
      </c>
      <c r="L41" s="68" t="n">
        <v>0.13</v>
      </c>
      <c r="M41" s="68" t="n">
        <v>6.2</v>
      </c>
      <c r="N41" s="68" t="n">
        <v>7.43</v>
      </c>
      <c r="O41" s="68" t="n">
        <v>3.63</v>
      </c>
      <c r="P41" s="68" t="n">
        <v>1.1</v>
      </c>
      <c r="Q41" s="68" t="n">
        <v>0.11</v>
      </c>
      <c r="R41" s="68" t="n">
        <v>0.03</v>
      </c>
      <c r="S41" s="3" t="n">
        <f aca="false">SUM(F41:R41)</f>
        <v>99.8</v>
      </c>
      <c r="T41" s="23"/>
      <c r="U41" s="0" t="n">
        <v>39</v>
      </c>
      <c r="V41" s="0" t="n">
        <v>0.716863721219663</v>
      </c>
      <c r="W41" s="0" t="n">
        <v>2.53186813186813</v>
      </c>
      <c r="X41" s="72" t="n">
        <v>101</v>
      </c>
      <c r="Y41" s="0" t="n">
        <v>0</v>
      </c>
      <c r="Z41" s="34" t="s">
        <v>202</v>
      </c>
    </row>
    <row r="42" customFormat="false" ht="16" hidden="false" customHeight="false" outlineLevel="0" collapsed="false">
      <c r="A42" s="69" t="n">
        <v>211</v>
      </c>
      <c r="B42" s="34" t="s">
        <v>201</v>
      </c>
      <c r="C42" s="2" t="n">
        <v>0.0001</v>
      </c>
      <c r="D42" s="69" t="n">
        <v>1633</v>
      </c>
      <c r="E42" s="68" t="n">
        <v>-0.68</v>
      </c>
      <c r="F42" s="68" t="n">
        <v>40.33</v>
      </c>
      <c r="G42" s="68" t="n">
        <v>5.87</v>
      </c>
      <c r="H42" s="69" t="n">
        <v>10.05</v>
      </c>
      <c r="I42" s="68" t="n">
        <v>12.59</v>
      </c>
      <c r="J42" s="68" t="n">
        <v>0.01</v>
      </c>
      <c r="K42" s="68" t="n">
        <v>2.51</v>
      </c>
      <c r="L42" s="68" t="n">
        <v>0.28</v>
      </c>
      <c r="M42" s="68" t="n">
        <v>6.91</v>
      </c>
      <c r="N42" s="68" t="n">
        <v>15.09</v>
      </c>
      <c r="O42" s="68" t="n">
        <v>1.88</v>
      </c>
      <c r="P42" s="68" t="n">
        <v>2.77</v>
      </c>
      <c r="Q42" s="68" t="n">
        <v>0.09</v>
      </c>
      <c r="R42" s="68" t="n">
        <v>0.12</v>
      </c>
      <c r="S42" s="3" t="n">
        <f aca="false">SUM(F42:R42)</f>
        <v>98.5</v>
      </c>
      <c r="T42" s="23"/>
      <c r="U42" s="0" t="n">
        <v>40</v>
      </c>
      <c r="V42" s="0" t="n">
        <v>0.818654721479661</v>
      </c>
      <c r="W42" s="0" t="n">
        <v>4.51434262948207</v>
      </c>
      <c r="X42" s="72" t="n">
        <v>102</v>
      </c>
      <c r="Y42" s="0" t="n">
        <v>0</v>
      </c>
      <c r="Z42" s="34" t="s">
        <v>201</v>
      </c>
    </row>
    <row r="43" customFormat="false" ht="16" hidden="false" customHeight="false" outlineLevel="0" collapsed="false">
      <c r="A43" s="69" t="n">
        <v>212</v>
      </c>
      <c r="B43" s="69" t="n">
        <v>20424</v>
      </c>
      <c r="C43" s="2" t="n">
        <v>0.0001</v>
      </c>
      <c r="D43" s="69" t="n">
        <v>1633</v>
      </c>
      <c r="E43" s="68" t="n">
        <v>-0.68</v>
      </c>
      <c r="F43" s="68" t="n">
        <v>38.85</v>
      </c>
      <c r="G43" s="68" t="n">
        <v>2.91</v>
      </c>
      <c r="H43" s="68" t="n">
        <v>13.46</v>
      </c>
      <c r="I43" s="68" t="n">
        <v>10.69</v>
      </c>
      <c r="J43" s="68" t="n">
        <v>0.02</v>
      </c>
      <c r="K43" s="68" t="n">
        <v>1.97</v>
      </c>
      <c r="L43" s="68" t="n">
        <v>0.37</v>
      </c>
      <c r="M43" s="68" t="n">
        <v>5.8</v>
      </c>
      <c r="N43" s="68" t="n">
        <v>17.53</v>
      </c>
      <c r="O43" s="68" t="n">
        <v>3.52</v>
      </c>
      <c r="P43" s="68" t="n">
        <v>1.9</v>
      </c>
      <c r="Q43" s="68" t="n">
        <v>0.51</v>
      </c>
      <c r="R43" s="68" t="n">
        <v>0.01</v>
      </c>
      <c r="S43" s="3" t="n">
        <f aca="false">SUM(F43:R43)</f>
        <v>97.54</v>
      </c>
      <c r="T43" s="23"/>
      <c r="U43" s="0" t="n">
        <v>41</v>
      </c>
      <c r="V43" s="0" t="n">
        <v>0.830040548701578</v>
      </c>
      <c r="W43" s="0" t="n">
        <v>4.88375634517766</v>
      </c>
      <c r="X43" s="72" t="n">
        <v>103</v>
      </c>
      <c r="Y43" s="0" t="n">
        <v>0</v>
      </c>
      <c r="Z43" s="69" t="n">
        <v>20424</v>
      </c>
    </row>
    <row r="44" customFormat="false" ht="16" hidden="false" customHeight="false" outlineLevel="0" collapsed="false">
      <c r="A44" s="69" t="n">
        <v>218</v>
      </c>
      <c r="B44" s="34" t="s">
        <v>205</v>
      </c>
      <c r="C44" s="2" t="n">
        <v>0.0001</v>
      </c>
      <c r="D44" s="69" t="n">
        <v>1633</v>
      </c>
      <c r="E44" s="68" t="n">
        <v>-0.68</v>
      </c>
      <c r="F44" s="34" t="n">
        <v>50.66</v>
      </c>
      <c r="G44" s="68" t="n">
        <v>3.21</v>
      </c>
      <c r="H44" s="68" t="n">
        <v>13.53</v>
      </c>
      <c r="I44" s="68" t="n">
        <v>9.33</v>
      </c>
      <c r="J44" s="68" t="n">
        <v>0.01</v>
      </c>
      <c r="K44" s="68" t="n">
        <v>3.06</v>
      </c>
      <c r="L44" s="68" t="n">
        <v>0.18</v>
      </c>
      <c r="M44" s="68" t="n">
        <v>6.3</v>
      </c>
      <c r="N44" s="68" t="n">
        <v>9.72</v>
      </c>
      <c r="O44" s="68" t="n">
        <v>2.37</v>
      </c>
      <c r="P44" s="69" t="n">
        <v>1.167</v>
      </c>
      <c r="Q44" s="68" t="n">
        <v>0.15</v>
      </c>
      <c r="R44" s="68" t="n">
        <v>0.07</v>
      </c>
      <c r="S44" s="3" t="n">
        <f aca="false">SUM(F44:R44)</f>
        <v>99.757</v>
      </c>
      <c r="T44" s="23"/>
      <c r="U44" s="0" t="n">
        <v>42</v>
      </c>
      <c r="V44" s="0" t="n">
        <v>0.732914375490966</v>
      </c>
      <c r="W44" s="0" t="n">
        <v>2.74411764705882</v>
      </c>
      <c r="X44" s="72" t="n">
        <v>104</v>
      </c>
      <c r="Y44" s="0" t="n">
        <v>0</v>
      </c>
      <c r="Z44" s="34" t="s">
        <v>205</v>
      </c>
    </row>
    <row r="45" customFormat="false" ht="16" hidden="false" customHeight="false" outlineLevel="0" collapsed="false">
      <c r="A45" s="69" t="n">
        <v>229</v>
      </c>
      <c r="B45" s="34" t="s">
        <v>200</v>
      </c>
      <c r="C45" s="2" t="n">
        <v>0.0001</v>
      </c>
      <c r="D45" s="69" t="n">
        <v>1731</v>
      </c>
      <c r="E45" s="68" t="n">
        <v>-0.68</v>
      </c>
      <c r="F45" s="68" t="n">
        <v>50.93</v>
      </c>
      <c r="G45" s="68" t="n">
        <v>1.91</v>
      </c>
      <c r="H45" s="68" t="n">
        <v>13.67</v>
      </c>
      <c r="I45" s="68" t="n">
        <v>8.69</v>
      </c>
      <c r="J45" s="68" t="n">
        <v>0.01</v>
      </c>
      <c r="K45" s="68" t="n">
        <v>4.14</v>
      </c>
      <c r="L45" s="68" t="n">
        <v>0.22</v>
      </c>
      <c r="M45" s="68" t="n">
        <v>6.96</v>
      </c>
      <c r="N45" s="68" t="n">
        <v>10.4</v>
      </c>
      <c r="O45" s="68" t="n">
        <v>2.47</v>
      </c>
      <c r="P45" s="68" t="n">
        <v>0.36</v>
      </c>
      <c r="Q45" s="70" t="n">
        <v>0.019</v>
      </c>
      <c r="R45" s="70" t="n">
        <v>0.015</v>
      </c>
      <c r="S45" s="3" t="n">
        <f aca="false">SUM(F45:R45)</f>
        <v>99.794</v>
      </c>
      <c r="T45" s="23"/>
      <c r="U45" s="0" t="n">
        <v>43</v>
      </c>
      <c r="V45" s="0" t="n">
        <v>0.653875094055681</v>
      </c>
      <c r="W45" s="0" t="n">
        <v>1.8891304347826</v>
      </c>
      <c r="X45" s="72" t="n">
        <v>105</v>
      </c>
      <c r="Y45" s="0" t="n">
        <v>0</v>
      </c>
      <c r="Z45" s="34" t="s">
        <v>200</v>
      </c>
    </row>
    <row r="46" customFormat="false" ht="16" hidden="false" customHeight="false" outlineLevel="0" collapsed="false">
      <c r="A46" s="69" t="n">
        <v>230</v>
      </c>
      <c r="B46" s="34" t="s">
        <v>202</v>
      </c>
      <c r="C46" s="2" t="n">
        <v>0.0001</v>
      </c>
      <c r="D46" s="69" t="n">
        <v>1731</v>
      </c>
      <c r="E46" s="68" t="n">
        <v>-0.66</v>
      </c>
      <c r="F46" s="68" t="n">
        <v>57.27</v>
      </c>
      <c r="G46" s="68" t="n">
        <v>0.74</v>
      </c>
      <c r="H46" s="68" t="n">
        <v>16.76</v>
      </c>
      <c r="I46" s="68" t="n">
        <v>4.51</v>
      </c>
      <c r="J46" s="68" t="n">
        <v>0.01</v>
      </c>
      <c r="K46" s="68" t="n">
        <v>2.45</v>
      </c>
      <c r="L46" s="68" t="n">
        <v>0.13</v>
      </c>
      <c r="M46" s="68" t="n">
        <v>6.32</v>
      </c>
      <c r="N46" s="68" t="n">
        <v>7.42</v>
      </c>
      <c r="O46" s="68" t="n">
        <v>3.6</v>
      </c>
      <c r="P46" s="68" t="n">
        <v>1.02</v>
      </c>
      <c r="Q46" s="34" t="n">
        <v>0.1</v>
      </c>
      <c r="R46" s="68" t="n">
        <v>0.02</v>
      </c>
      <c r="S46" s="3" t="n">
        <f aca="false">SUM(F46:R46)</f>
        <v>100.35</v>
      </c>
      <c r="T46" s="23"/>
      <c r="U46" s="0" t="n">
        <v>44</v>
      </c>
      <c r="V46" s="0" t="n">
        <v>0.62359809494546</v>
      </c>
      <c r="W46" s="0" t="n">
        <v>1.65673469387755</v>
      </c>
      <c r="X46" s="72" t="n">
        <v>106</v>
      </c>
      <c r="Y46" s="0" t="n">
        <v>0</v>
      </c>
      <c r="Z46" s="34" t="s">
        <v>202</v>
      </c>
    </row>
    <row r="47" customFormat="false" ht="16" hidden="false" customHeight="false" outlineLevel="0" collapsed="false">
      <c r="A47" s="69" t="n">
        <v>231</v>
      </c>
      <c r="B47" s="69" t="n">
        <v>20424</v>
      </c>
      <c r="C47" s="2" t="n">
        <v>0.0001</v>
      </c>
      <c r="D47" s="69" t="n">
        <v>1731</v>
      </c>
      <c r="E47" s="34" t="n">
        <v>-0.68</v>
      </c>
      <c r="F47" s="68" t="n">
        <v>40.78</v>
      </c>
      <c r="G47" s="68" t="n">
        <v>3.01</v>
      </c>
      <c r="H47" s="68" t="n">
        <v>13.49</v>
      </c>
      <c r="I47" s="68" t="n">
        <v>10.02</v>
      </c>
      <c r="J47" s="68" t="n">
        <v>0.03</v>
      </c>
      <c r="K47" s="68" t="n">
        <v>3</v>
      </c>
      <c r="L47" s="68" t="n">
        <v>0.38</v>
      </c>
      <c r="M47" s="68" t="n">
        <v>6.04</v>
      </c>
      <c r="N47" s="68" t="n">
        <v>17.97</v>
      </c>
      <c r="O47" s="68" t="n">
        <v>2.68</v>
      </c>
      <c r="P47" s="68" t="n">
        <v>0.97</v>
      </c>
      <c r="Q47" s="34" t="n">
        <v>0.09</v>
      </c>
      <c r="R47" s="34" t="n">
        <v>0.08</v>
      </c>
      <c r="S47" s="3" t="n">
        <f aca="false">SUM(F47:R47)</f>
        <v>98.54</v>
      </c>
      <c r="T47" s="23"/>
      <c r="U47" s="0" t="n">
        <v>45</v>
      </c>
      <c r="V47" s="0" t="n">
        <v>0.750374438342486</v>
      </c>
      <c r="W47" s="0" t="n">
        <v>3.006</v>
      </c>
      <c r="X47" s="72" t="n">
        <v>107</v>
      </c>
      <c r="Y47" s="0" t="n">
        <v>0</v>
      </c>
      <c r="Z47" s="69" t="n">
        <v>20424</v>
      </c>
    </row>
    <row r="48" customFormat="false" ht="16" hidden="false" customHeight="false" outlineLevel="0" collapsed="false">
      <c r="A48" s="69" t="n">
        <v>236</v>
      </c>
      <c r="B48" s="34" t="s">
        <v>201</v>
      </c>
      <c r="C48" s="2" t="n">
        <v>0.0001</v>
      </c>
      <c r="D48" s="69" t="n">
        <v>1731</v>
      </c>
      <c r="E48" s="68" t="n">
        <v>-0.68</v>
      </c>
      <c r="F48" s="69" t="n">
        <v>41.14</v>
      </c>
      <c r="G48" s="34" t="n">
        <v>5.93</v>
      </c>
      <c r="H48" s="68" t="n">
        <v>10.25</v>
      </c>
      <c r="I48" s="68" t="n">
        <v>11.24</v>
      </c>
      <c r="J48" s="68" t="n">
        <v>0.02</v>
      </c>
      <c r="K48" s="68" t="n">
        <v>3.65</v>
      </c>
      <c r="L48" s="34" t="n">
        <v>0.27</v>
      </c>
      <c r="M48" s="68" t="n">
        <v>7.12</v>
      </c>
      <c r="N48" s="68" t="n">
        <v>15.4</v>
      </c>
      <c r="O48" s="68" t="n">
        <v>1.39</v>
      </c>
      <c r="P48" s="68" t="n">
        <v>1.7</v>
      </c>
      <c r="Q48" s="68" t="n">
        <v>0.01</v>
      </c>
      <c r="R48" s="68" t="n">
        <v>0.11</v>
      </c>
      <c r="S48" s="3" t="n">
        <f aca="false">SUM(F48:R48)</f>
        <v>98.23</v>
      </c>
      <c r="T48" s="23"/>
      <c r="U48" s="0" t="n">
        <v>46</v>
      </c>
      <c r="V48" s="0" t="n">
        <v>0.73485398808659</v>
      </c>
      <c r="W48" s="0" t="n">
        <v>2.77150684931506</v>
      </c>
      <c r="X48" s="72" t="n">
        <v>108</v>
      </c>
      <c r="Y48" s="0" t="n">
        <v>0</v>
      </c>
      <c r="Z48" s="34" t="s">
        <v>201</v>
      </c>
    </row>
    <row r="49" customFormat="false" ht="16" hidden="false" customHeight="false" outlineLevel="0" collapsed="false">
      <c r="A49" s="69" t="n">
        <v>238</v>
      </c>
      <c r="B49" s="34" t="s">
        <v>204</v>
      </c>
      <c r="C49" s="2" t="n">
        <v>0.0001</v>
      </c>
      <c r="D49" s="69" t="n">
        <v>1731</v>
      </c>
      <c r="E49" s="34" t="n">
        <v>-0.58</v>
      </c>
      <c r="F49" s="68" t="n">
        <v>51.15</v>
      </c>
      <c r="G49" s="68" t="n">
        <v>3.28</v>
      </c>
      <c r="H49" s="68" t="n">
        <v>13.77</v>
      </c>
      <c r="I49" s="68" t="n">
        <v>8.29</v>
      </c>
      <c r="J49" s="68" t="n">
        <v>0.01</v>
      </c>
      <c r="K49" s="68" t="n">
        <v>3.81</v>
      </c>
      <c r="L49" s="68" t="n">
        <v>0.17</v>
      </c>
      <c r="M49" s="68" t="n">
        <v>6.14</v>
      </c>
      <c r="N49" s="68" t="n">
        <v>9.79</v>
      </c>
      <c r="O49" s="68" t="n">
        <v>2.29</v>
      </c>
      <c r="P49" s="68" t="n">
        <v>0.61</v>
      </c>
      <c r="Q49" s="68" t="n">
        <v>0.04</v>
      </c>
      <c r="R49" s="68" t="n">
        <v>0.07</v>
      </c>
      <c r="S49" s="3" t="n">
        <f aca="false">SUM(F49:R49)</f>
        <v>99.42</v>
      </c>
      <c r="T49" s="23"/>
      <c r="U49" s="0" t="n">
        <v>47</v>
      </c>
      <c r="V49" s="0" t="n">
        <v>0.66196433324461</v>
      </c>
      <c r="W49" s="0" t="n">
        <v>1.95826771653543</v>
      </c>
      <c r="X49" s="72" t="n">
        <v>109</v>
      </c>
      <c r="Y49" s="0" t="n">
        <v>0</v>
      </c>
      <c r="Z49" s="34" t="s">
        <v>204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14"/>
  <sheetViews>
    <sheetView showFormulas="false" showGridLines="true" showRowColHeaders="true" showZeros="true" rightToLeft="false" tabSelected="false" showOutlineSymbols="true" defaultGridColor="true" view="normal" topLeftCell="A4" colorId="64" zoomScale="150" zoomScaleNormal="150" zoomScalePageLayoutView="100" workbookViewId="0">
      <selection pane="topLeft" activeCell="C11" activeCellId="0" sqref="C11"/>
    </sheetView>
  </sheetViews>
  <sheetFormatPr defaultColWidth="10.51953125" defaultRowHeight="16" zeroHeight="false" outlineLevelRow="0" outlineLevelCol="0"/>
  <cols>
    <col collapsed="false" customWidth="true" hidden="false" outlineLevel="0" max="1" min="1" style="0" width="10.83"/>
  </cols>
  <sheetData>
    <row r="1" customFormat="false" ht="16" hidden="false" customHeight="false" outlineLevel="0" collapsed="false">
      <c r="A1" s="0" t="s">
        <v>10</v>
      </c>
      <c r="B1" s="33" t="s">
        <v>45</v>
      </c>
      <c r="C1" s="33" t="s">
        <v>44</v>
      </c>
      <c r="D1" s="33" t="s">
        <v>0</v>
      </c>
      <c r="E1" s="49" t="s">
        <v>15</v>
      </c>
      <c r="F1" s="33" t="s">
        <v>1</v>
      </c>
      <c r="G1" s="33" t="s">
        <v>56</v>
      </c>
      <c r="H1" s="33" t="s">
        <v>2</v>
      </c>
      <c r="I1" s="33" t="s">
        <v>121</v>
      </c>
      <c r="J1" s="33" t="s">
        <v>3</v>
      </c>
      <c r="K1" s="33" t="s">
        <v>4</v>
      </c>
      <c r="L1" s="33" t="s">
        <v>14</v>
      </c>
      <c r="M1" s="33" t="s">
        <v>13</v>
      </c>
      <c r="N1" s="33" t="s">
        <v>41</v>
      </c>
    </row>
    <row r="2" customFormat="false" ht="16" hidden="false" customHeight="false" outlineLevel="0" collapsed="false">
      <c r="A2" s="2" t="n">
        <v>0.0001</v>
      </c>
      <c r="B2" s="49" t="n">
        <v>1710</v>
      </c>
      <c r="C2" s="46" t="n">
        <v>-0.68</v>
      </c>
      <c r="D2" s="46" t="n">
        <v>50.46</v>
      </c>
      <c r="E2" s="46" t="n">
        <v>1.88</v>
      </c>
      <c r="F2" s="46" t="n">
        <v>13.87</v>
      </c>
      <c r="G2" s="46" t="n">
        <v>9.54</v>
      </c>
      <c r="H2" s="46" t="n">
        <v>3.42</v>
      </c>
      <c r="I2" s="46" t="n">
        <v>0.17</v>
      </c>
      <c r="J2" s="46" t="n">
        <v>6.84</v>
      </c>
      <c r="K2" s="46" t="n">
        <v>10.65</v>
      </c>
      <c r="L2" s="46" t="n">
        <v>2.68</v>
      </c>
      <c r="M2" s="46" t="n">
        <v>0.19</v>
      </c>
      <c r="N2" s="3" t="n">
        <f aca="false">SUM(D2:M2)</f>
        <v>99.7</v>
      </c>
      <c r="O2" s="23"/>
    </row>
    <row r="3" customFormat="false" ht="16" hidden="false" customHeight="false" outlineLevel="0" collapsed="false">
      <c r="A3" s="2" t="n">
        <v>0.0001</v>
      </c>
      <c r="B3" s="49" t="n">
        <v>1661</v>
      </c>
      <c r="C3" s="46" t="n">
        <v>-0.68</v>
      </c>
      <c r="D3" s="46" t="n">
        <v>50.64</v>
      </c>
      <c r="E3" s="46" t="n">
        <v>1.89</v>
      </c>
      <c r="F3" s="46" t="n">
        <v>13.93</v>
      </c>
      <c r="G3" s="46" t="n">
        <v>10.01</v>
      </c>
      <c r="H3" s="46" t="n">
        <v>2.83</v>
      </c>
      <c r="I3" s="46" t="n">
        <v>0.17</v>
      </c>
      <c r="J3" s="46" t="n">
        <v>6.76</v>
      </c>
      <c r="K3" s="46" t="n">
        <v>10.66</v>
      </c>
      <c r="L3" s="46" t="n">
        <v>2.66</v>
      </c>
      <c r="M3" s="46" t="n">
        <v>0.19</v>
      </c>
      <c r="N3" s="3" t="n">
        <f aca="false">SUM(D3:M3)</f>
        <v>99.74</v>
      </c>
      <c r="O3" s="23"/>
    </row>
    <row r="4" customFormat="false" ht="16" hidden="false" customHeight="false" outlineLevel="0" collapsed="false">
      <c r="A4" s="2" t="n">
        <v>0.0001</v>
      </c>
      <c r="B4" s="49" t="n">
        <v>1758</v>
      </c>
      <c r="C4" s="46" t="n">
        <v>-0.68</v>
      </c>
      <c r="D4" s="46" t="n">
        <v>50.61</v>
      </c>
      <c r="E4" s="46" t="n">
        <v>1.9</v>
      </c>
      <c r="F4" s="46" t="n">
        <v>14.03</v>
      </c>
      <c r="G4" s="46" t="n">
        <v>8.39</v>
      </c>
      <c r="H4" s="46" t="n">
        <v>4.45</v>
      </c>
      <c r="I4" s="46" t="n">
        <v>0.17</v>
      </c>
      <c r="J4" s="46" t="n">
        <v>6.66</v>
      </c>
      <c r="K4" s="46" t="n">
        <v>10.61</v>
      </c>
      <c r="L4" s="46" t="n">
        <v>2.43</v>
      </c>
      <c r="M4" s="46" t="n">
        <v>0.17</v>
      </c>
      <c r="N4" s="3" t="n">
        <f aca="false">SUM(D4:M4)</f>
        <v>99.42</v>
      </c>
      <c r="O4" s="23"/>
    </row>
    <row r="5" customFormat="false" ht="16" hidden="false" customHeight="false" outlineLevel="0" collapsed="false">
      <c r="A5" s="2" t="n">
        <v>0.0001</v>
      </c>
      <c r="B5" s="49" t="n">
        <v>1808</v>
      </c>
      <c r="C5" s="46" t="n">
        <v>-0.68</v>
      </c>
      <c r="D5" s="46" t="n">
        <v>51.09</v>
      </c>
      <c r="E5" s="46" t="n">
        <v>1.89</v>
      </c>
      <c r="F5" s="46" t="n">
        <v>13.94</v>
      </c>
      <c r="G5" s="46" t="n">
        <v>8.41</v>
      </c>
      <c r="H5" s="33" t="n">
        <v>4.3</v>
      </c>
      <c r="I5" s="46" t="n">
        <v>0.17</v>
      </c>
      <c r="J5" s="46" t="n">
        <v>6.77</v>
      </c>
      <c r="K5" s="46" t="n">
        <v>10.67</v>
      </c>
      <c r="L5" s="46" t="n">
        <v>2.43</v>
      </c>
      <c r="M5" s="33" t="n">
        <v>0.17</v>
      </c>
      <c r="N5" s="3" t="n">
        <f aca="false">SUM(D5:M5)</f>
        <v>99.84</v>
      </c>
      <c r="O5" s="23"/>
    </row>
    <row r="6" customFormat="false" ht="16" hidden="false" customHeight="false" outlineLevel="0" collapsed="false">
      <c r="A6" s="2" t="n">
        <v>0.0001</v>
      </c>
      <c r="B6" s="49" t="n">
        <v>1857</v>
      </c>
      <c r="C6" s="46" t="n">
        <v>-0.68</v>
      </c>
      <c r="D6" s="46" t="n">
        <v>51</v>
      </c>
      <c r="E6" s="46" t="n">
        <v>1.92</v>
      </c>
      <c r="F6" s="46" t="n">
        <v>13.96</v>
      </c>
      <c r="G6" s="33" t="n">
        <v>7.59</v>
      </c>
      <c r="H6" s="46" t="n">
        <v>5.13</v>
      </c>
      <c r="I6" s="46" t="n">
        <v>0.17</v>
      </c>
      <c r="J6" s="46" t="n">
        <v>6.86</v>
      </c>
      <c r="K6" s="46" t="n">
        <v>10.69</v>
      </c>
      <c r="L6" s="46" t="n">
        <v>2.32</v>
      </c>
      <c r="M6" s="46" t="n">
        <v>0.16</v>
      </c>
      <c r="N6" s="3" t="n">
        <f aca="false">SUM(D6:M6)</f>
        <v>99.8</v>
      </c>
      <c r="O6" s="23"/>
    </row>
    <row r="7" customFormat="false" ht="16" hidden="false" customHeight="false" outlineLevel="0" collapsed="false">
      <c r="A7" s="2" t="n">
        <v>0.0001</v>
      </c>
      <c r="B7" s="49" t="n">
        <v>1908</v>
      </c>
      <c r="C7" s="46" t="n">
        <v>-0.68</v>
      </c>
      <c r="D7" s="46" t="n">
        <v>50.85</v>
      </c>
      <c r="E7" s="46" t="n">
        <v>1.89</v>
      </c>
      <c r="F7" s="33" t="n">
        <v>13.73</v>
      </c>
      <c r="G7" s="46" t="n">
        <v>6.82</v>
      </c>
      <c r="H7" s="46" t="n">
        <v>5.56</v>
      </c>
      <c r="I7" s="46" t="n">
        <v>0.17</v>
      </c>
      <c r="J7" s="46" t="n">
        <v>6.75</v>
      </c>
      <c r="K7" s="46" t="n">
        <v>10.78</v>
      </c>
      <c r="L7" s="46" t="n">
        <v>2.2</v>
      </c>
      <c r="M7" s="46" t="n">
        <v>0.16</v>
      </c>
      <c r="N7" s="3" t="n">
        <f aca="false">SUM(D7:M7)</f>
        <v>98.91</v>
      </c>
      <c r="O7" s="23"/>
    </row>
    <row r="8" customFormat="false" ht="16" hidden="false" customHeight="false" outlineLevel="0" collapsed="false">
      <c r="A8" s="2" t="n">
        <v>0.0001</v>
      </c>
      <c r="B8" s="49" t="n">
        <v>1615</v>
      </c>
      <c r="C8" s="46" t="n">
        <v>-2.88</v>
      </c>
      <c r="D8" s="46" t="n">
        <v>51.24</v>
      </c>
      <c r="E8" s="46" t="n">
        <v>1.91</v>
      </c>
      <c r="F8" s="46" t="n">
        <v>13.81</v>
      </c>
      <c r="G8" s="33" t="n">
        <v>7.56</v>
      </c>
      <c r="H8" s="46" t="n">
        <v>5.14</v>
      </c>
      <c r="I8" s="46" t="n">
        <v>0.17</v>
      </c>
      <c r="J8" s="46" t="n">
        <v>6.78</v>
      </c>
      <c r="K8" s="46" t="n">
        <v>10.52</v>
      </c>
      <c r="L8" s="46" t="n">
        <v>2.67</v>
      </c>
      <c r="M8" s="46" t="n">
        <v>0.21</v>
      </c>
      <c r="N8" s="3" t="n">
        <f aca="false">SUM(D8:M8)</f>
        <v>100.01</v>
      </c>
      <c r="O8" s="23"/>
    </row>
    <row r="9" customFormat="false" ht="16" hidden="false" customHeight="false" outlineLevel="0" collapsed="false">
      <c r="A9" s="2" t="n">
        <v>0.0001</v>
      </c>
      <c r="B9" s="49" t="n">
        <v>1569</v>
      </c>
      <c r="C9" s="46" t="n">
        <v>-3.06</v>
      </c>
      <c r="D9" s="46" t="n">
        <v>50.9</v>
      </c>
      <c r="E9" s="46" t="n">
        <v>1.91</v>
      </c>
      <c r="F9" s="46" t="n">
        <v>13.85</v>
      </c>
      <c r="G9" s="46" t="n">
        <v>8.18</v>
      </c>
      <c r="H9" s="33" t="n">
        <v>4.71</v>
      </c>
      <c r="I9" s="46" t="n">
        <v>0.17</v>
      </c>
      <c r="J9" s="46" t="n">
        <v>6.82</v>
      </c>
      <c r="K9" s="46" t="n">
        <v>10.61</v>
      </c>
      <c r="L9" s="46" t="n">
        <v>2.69</v>
      </c>
      <c r="M9" s="46" t="n">
        <v>0.2</v>
      </c>
      <c r="N9" s="3" t="n">
        <f aca="false">SUM(D9:M9)</f>
        <v>100.04</v>
      </c>
      <c r="O9" s="23"/>
    </row>
    <row r="10" customFormat="false" ht="16" hidden="false" customHeight="false" outlineLevel="0" collapsed="false">
      <c r="A10" s="2" t="n">
        <v>0.0001</v>
      </c>
      <c r="B10" s="49" t="n">
        <v>1522</v>
      </c>
      <c r="C10" s="33" t="n">
        <v>-3.26</v>
      </c>
      <c r="D10" s="46" t="n">
        <v>50.38</v>
      </c>
      <c r="E10" s="46" t="n">
        <v>1.93</v>
      </c>
      <c r="F10" s="46" t="n">
        <v>13.7</v>
      </c>
      <c r="G10" s="46" t="n">
        <v>8.91</v>
      </c>
      <c r="H10" s="46" t="n">
        <v>3.99</v>
      </c>
      <c r="I10" s="46" t="n">
        <v>0.17</v>
      </c>
      <c r="J10" s="46" t="n">
        <v>6.93</v>
      </c>
      <c r="K10" s="46" t="n">
        <v>10.54</v>
      </c>
      <c r="L10" s="46" t="n">
        <v>2.7</v>
      </c>
      <c r="M10" s="46" t="n">
        <v>0.2</v>
      </c>
      <c r="N10" s="3" t="n">
        <f aca="false">SUM(D10:M10)</f>
        <v>99.45</v>
      </c>
      <c r="O10" s="23"/>
    </row>
    <row r="11" customFormat="false" ht="16" hidden="false" customHeight="false" outlineLevel="0" collapsed="false">
      <c r="A11" s="2" t="n">
        <v>0.0001</v>
      </c>
      <c r="B11" s="49" t="n">
        <v>1909</v>
      </c>
      <c r="C11" s="46" t="n">
        <v>-6.29</v>
      </c>
      <c r="D11" s="33" t="n">
        <v>52.41</v>
      </c>
      <c r="E11" s="46" t="n">
        <v>2</v>
      </c>
      <c r="F11" s="33" t="n">
        <v>14.26</v>
      </c>
      <c r="G11" s="46" t="n">
        <v>0.52</v>
      </c>
      <c r="H11" s="47" t="n">
        <v>10.89</v>
      </c>
      <c r="I11" s="46" t="n">
        <v>0.22</v>
      </c>
      <c r="J11" s="46" t="n">
        <v>6.79</v>
      </c>
      <c r="K11" s="46" t="n">
        <v>11.17</v>
      </c>
      <c r="L11" s="46" t="n">
        <v>0.56</v>
      </c>
      <c r="M11" s="46" t="n">
        <v>0.13</v>
      </c>
      <c r="N11" s="3" t="n">
        <f aca="false">SUM(D11:M11)</f>
        <v>98.95</v>
      </c>
      <c r="O11" s="23"/>
    </row>
    <row r="12" customFormat="false" ht="16" hidden="false" customHeight="false" outlineLevel="0" collapsed="false">
      <c r="A12" s="2" t="n">
        <v>0.0001</v>
      </c>
      <c r="B12" s="49" t="n">
        <v>1821</v>
      </c>
      <c r="C12" s="33" t="n">
        <v>-5.4</v>
      </c>
      <c r="D12" s="46" t="n">
        <v>50.19</v>
      </c>
      <c r="E12" s="46" t="n">
        <v>1.89</v>
      </c>
      <c r="F12" s="46" t="n">
        <v>13.5</v>
      </c>
      <c r="G12" s="46" t="n">
        <v>2.11</v>
      </c>
      <c r="H12" s="46" t="n">
        <v>12.61</v>
      </c>
      <c r="I12" s="46" t="n">
        <v>0.22</v>
      </c>
      <c r="J12" s="46" t="n">
        <v>6.54</v>
      </c>
      <c r="K12" s="46" t="n">
        <v>10.53</v>
      </c>
      <c r="L12" s="46" t="n">
        <v>1.48</v>
      </c>
      <c r="M12" s="46" t="n">
        <v>0.15</v>
      </c>
      <c r="N12" s="3" t="n">
        <f aca="false">SUM(D12:M12)</f>
        <v>99.22</v>
      </c>
      <c r="O12" s="23"/>
    </row>
    <row r="13" customFormat="false" ht="16" hidden="false" customHeight="false" outlineLevel="0" collapsed="false">
      <c r="A13" s="2" t="n">
        <v>0.0001</v>
      </c>
      <c r="B13" s="49" t="n">
        <v>1817</v>
      </c>
      <c r="C13" s="46" t="n">
        <v>-5.42</v>
      </c>
      <c r="D13" s="46" t="n">
        <v>52.27</v>
      </c>
      <c r="E13" s="46" t="n">
        <v>1.95</v>
      </c>
      <c r="F13" s="33" t="n">
        <v>13.95</v>
      </c>
      <c r="G13" s="46" t="n">
        <v>1.82</v>
      </c>
      <c r="H13" s="46" t="n">
        <v>10.39</v>
      </c>
      <c r="I13" s="46" t="n">
        <v>0.21</v>
      </c>
      <c r="J13" s="46" t="n">
        <v>6.69</v>
      </c>
      <c r="K13" s="46" t="n">
        <v>10.9</v>
      </c>
      <c r="L13" s="46" t="n">
        <v>1.23</v>
      </c>
      <c r="M13" s="46" t="n">
        <v>0.14</v>
      </c>
      <c r="N13" s="3" t="n">
        <f aca="false">SUM(D13:M13)</f>
        <v>99.55</v>
      </c>
      <c r="O13" s="23"/>
    </row>
    <row r="14" customFormat="false" ht="16" hidden="false" customHeight="false" outlineLevel="0" collapsed="false">
      <c r="A14" s="2" t="n">
        <v>0.0001</v>
      </c>
      <c r="B14" s="49" t="n">
        <v>1905</v>
      </c>
      <c r="C14" s="46" t="n">
        <v>-4.74</v>
      </c>
      <c r="D14" s="46" t="n">
        <v>52.83</v>
      </c>
      <c r="E14" s="46" t="n">
        <v>1.95</v>
      </c>
      <c r="F14" s="46" t="n">
        <v>13.95</v>
      </c>
      <c r="G14" s="46" t="n">
        <v>1.8</v>
      </c>
      <c r="H14" s="46" t="n">
        <v>10.38</v>
      </c>
      <c r="I14" s="46" t="n">
        <v>0.23</v>
      </c>
      <c r="J14" s="46" t="n">
        <v>6.87</v>
      </c>
      <c r="K14" s="46" t="n">
        <v>10.93</v>
      </c>
      <c r="L14" s="46" t="n">
        <v>0.87</v>
      </c>
      <c r="M14" s="46" t="n">
        <v>0.13</v>
      </c>
      <c r="N14" s="3" t="n">
        <f aca="false">SUM(D14:M14)</f>
        <v>99.94</v>
      </c>
      <c r="O14" s="2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17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K2" activeCellId="0" sqref="K2"/>
    </sheetView>
  </sheetViews>
  <sheetFormatPr defaultColWidth="10.51953125" defaultRowHeight="16" zeroHeight="false" outlineLevelRow="0" outlineLevelCol="0"/>
  <sheetData>
    <row r="1" customFormat="false" ht="16" hidden="false" customHeight="false" outlineLevel="0" collapsed="false">
      <c r="A1" s="0" t="s">
        <v>11</v>
      </c>
      <c r="B1" s="0" t="s">
        <v>0</v>
      </c>
      <c r="C1" s="0" t="s">
        <v>1</v>
      </c>
      <c r="D1" s="0" t="s">
        <v>2</v>
      </c>
      <c r="E1" s="0" t="s">
        <v>3</v>
      </c>
      <c r="F1" s="0" t="s">
        <v>4</v>
      </c>
      <c r="G1" s="0" t="s">
        <v>13</v>
      </c>
      <c r="H1" s="0" t="s">
        <v>14</v>
      </c>
      <c r="I1" s="0" t="s">
        <v>15</v>
      </c>
      <c r="J1" s="0" t="s">
        <v>16</v>
      </c>
      <c r="K1" s="0" t="s">
        <v>41</v>
      </c>
      <c r="L1" s="0" t="s">
        <v>52</v>
      </c>
      <c r="R1" s="0" t="s">
        <v>21</v>
      </c>
    </row>
    <row r="2" customFormat="false" ht="16" hidden="false" customHeight="false" outlineLevel="0" collapsed="false">
      <c r="A2" s="0" t="s">
        <v>31</v>
      </c>
      <c r="B2" s="0" t="n">
        <v>0.380215032138085</v>
      </c>
      <c r="C2" s="0" t="n">
        <v>0.0442341671376335</v>
      </c>
      <c r="D2" s="0" t="n">
        <v>0.0566802038650294</v>
      </c>
      <c r="E2" s="0" t="n">
        <v>0.479070940493987</v>
      </c>
      <c r="F2" s="0" t="n">
        <v>0.0321372229545286</v>
      </c>
      <c r="G2" s="0" t="n">
        <v>0.000312801019347645</v>
      </c>
      <c r="H2" s="0" t="n">
        <v>0.00588720049762197</v>
      </c>
      <c r="I2" s="0" t="n">
        <v>0.00127055984006044</v>
      </c>
      <c r="J2" s="0" t="n">
        <v>0.000191872053705801</v>
      </c>
      <c r="K2" s="0" t="n">
        <v>1</v>
      </c>
      <c r="N2" s="0" t="s">
        <v>53</v>
      </c>
    </row>
    <row r="3" customFormat="false" ht="16" hidden="false" customHeight="false" outlineLevel="0" collapsed="false">
      <c r="A3" s="0" t="s">
        <v>33</v>
      </c>
      <c r="B3" s="0" t="n">
        <v>0.384923311643192</v>
      </c>
      <c r="C3" s="0" t="n">
        <v>0.0532175179785815</v>
      </c>
      <c r="D3" s="0" t="n">
        <v>0.0666787887408524</v>
      </c>
      <c r="E3" s="0" t="n">
        <v>0.455762856801474</v>
      </c>
      <c r="F3" s="0" t="n">
        <v>0.0349320648672077</v>
      </c>
      <c r="G3" s="0" t="n">
        <v>0.000108955978197818</v>
      </c>
      <c r="H3" s="0" t="n">
        <v>0.00280825247032441</v>
      </c>
      <c r="I3" s="0" t="n">
        <v>0.0014759575492712</v>
      </c>
      <c r="J3" s="0" t="n">
        <v>9.22939708983953E-005</v>
      </c>
      <c r="K3" s="0" t="n">
        <v>1</v>
      </c>
    </row>
    <row r="4" customFormat="false" ht="16" hidden="false" customHeight="false" outlineLevel="0" collapsed="false">
      <c r="A4" s="0" t="s">
        <v>35</v>
      </c>
      <c r="B4" s="0" t="n">
        <v>0.383697701240641</v>
      </c>
      <c r="C4" s="0" t="n">
        <v>0.0323468488710194</v>
      </c>
      <c r="D4" s="0" t="n">
        <v>0.136961690899962</v>
      </c>
      <c r="E4" s="0" t="n">
        <v>0.415057609515117</v>
      </c>
      <c r="F4" s="0" t="n">
        <v>0.0234352255712617</v>
      </c>
      <c r="G4" s="0" t="n">
        <v>0</v>
      </c>
      <c r="H4" s="0" t="n">
        <v>0.00850092390199932</v>
      </c>
      <c r="I4" s="0" t="n">
        <v>0</v>
      </c>
      <c r="J4" s="0" t="n">
        <v>0</v>
      </c>
      <c r="K4" s="0" t="n">
        <v>1</v>
      </c>
      <c r="L4" s="0" t="s">
        <v>54</v>
      </c>
    </row>
    <row r="9" customFormat="false" ht="16" hidden="false" customHeight="false" outlineLevel="0" collapsed="false">
      <c r="A9" s="0" t="s">
        <v>11</v>
      </c>
      <c r="B9" s="0" t="s">
        <v>0</v>
      </c>
      <c r="C9" s="0" t="s">
        <v>1</v>
      </c>
      <c r="D9" s="0" t="s">
        <v>2</v>
      </c>
      <c r="E9" s="0" t="s">
        <v>3</v>
      </c>
      <c r="F9" s="0" t="s">
        <v>4</v>
      </c>
      <c r="G9" s="0" t="s">
        <v>13</v>
      </c>
      <c r="H9" s="0" t="s">
        <v>14</v>
      </c>
      <c r="I9" s="0" t="s">
        <v>15</v>
      </c>
      <c r="J9" s="0" t="s">
        <v>16</v>
      </c>
    </row>
    <row r="10" customFormat="false" ht="16" hidden="false" customHeight="false" outlineLevel="0" collapsed="false">
      <c r="A10" s="0" t="s">
        <v>31</v>
      </c>
      <c r="B10" s="0" t="n">
        <v>45</v>
      </c>
      <c r="C10" s="0" t="n">
        <v>4.45</v>
      </c>
      <c r="D10" s="0" t="n">
        <v>8.05</v>
      </c>
      <c r="E10" s="0" t="n">
        <v>37.8</v>
      </c>
      <c r="F10" s="0" t="n">
        <v>3.55</v>
      </c>
      <c r="G10" s="0" t="n">
        <v>0.029</v>
      </c>
      <c r="H10" s="0" t="n">
        <v>0.36</v>
      </c>
      <c r="I10" s="0" t="n">
        <v>0.2</v>
      </c>
      <c r="J10" s="0" t="n">
        <v>0.021</v>
      </c>
    </row>
    <row r="11" customFormat="false" ht="16" hidden="false" customHeight="false" outlineLevel="0" collapsed="false">
      <c r="A11" s="0" t="s">
        <v>33</v>
      </c>
      <c r="B11" s="0" t="n">
        <v>45.1</v>
      </c>
      <c r="C11" s="0" t="n">
        <v>5.3</v>
      </c>
      <c r="D11" s="0" t="n">
        <v>9.375</v>
      </c>
      <c r="E11" s="0" t="n">
        <v>35.6</v>
      </c>
      <c r="F11" s="0" t="n">
        <v>3.82</v>
      </c>
      <c r="G11" s="0" t="n">
        <v>0.01</v>
      </c>
      <c r="H11" s="0" t="n">
        <v>0.17</v>
      </c>
      <c r="I11" s="0" t="n">
        <v>0.23</v>
      </c>
      <c r="J11" s="0" t="n">
        <v>0.01</v>
      </c>
    </row>
    <row r="12" customFormat="false" ht="16" hidden="false" customHeight="false" outlineLevel="0" collapsed="false">
      <c r="A12" s="0" t="s">
        <v>35</v>
      </c>
      <c r="B12" s="0" t="n">
        <v>43.68</v>
      </c>
      <c r="C12" s="0" t="n">
        <v>3.13</v>
      </c>
      <c r="D12" s="0" t="n">
        <v>18.71</v>
      </c>
      <c r="E12" s="0" t="n">
        <v>31.5</v>
      </c>
      <c r="F12" s="0" t="n">
        <v>2.49</v>
      </c>
      <c r="G12" s="0" t="n">
        <v>0</v>
      </c>
      <c r="H12" s="0" t="n">
        <v>0.5</v>
      </c>
      <c r="I12" s="0" t="n">
        <v>0</v>
      </c>
      <c r="J12" s="0" t="n">
        <v>0</v>
      </c>
    </row>
    <row r="16" customFormat="false" ht="16" hidden="false" customHeight="false" outlineLevel="0" collapsed="false">
      <c r="A16" s="0" t="s">
        <v>0</v>
      </c>
      <c r="B16" s="0" t="s">
        <v>1</v>
      </c>
      <c r="C16" s="0" t="s">
        <v>2</v>
      </c>
      <c r="D16" s="0" t="s">
        <v>3</v>
      </c>
      <c r="E16" s="0" t="s">
        <v>4</v>
      </c>
      <c r="F16" s="0" t="s">
        <v>13</v>
      </c>
      <c r="G16" s="0" t="s">
        <v>14</v>
      </c>
      <c r="H16" s="0" t="s">
        <v>15</v>
      </c>
      <c r="I16" s="0" t="s">
        <v>16</v>
      </c>
      <c r="J16" s="0" t="s">
        <v>41</v>
      </c>
    </row>
    <row r="17" customFormat="false" ht="16" hidden="false" customHeight="false" outlineLevel="0" collapsed="false">
      <c r="A17" s="0" t="n">
        <v>28</v>
      </c>
      <c r="B17" s="0" t="n">
        <v>26.98</v>
      </c>
      <c r="C17" s="0" t="n">
        <v>55.85</v>
      </c>
      <c r="D17" s="0" t="n">
        <v>24.31</v>
      </c>
      <c r="E17" s="0" t="n">
        <v>40</v>
      </c>
      <c r="F17" s="0" t="n">
        <v>39</v>
      </c>
      <c r="G17" s="0" t="n">
        <v>23</v>
      </c>
      <c r="H17" s="0" t="n">
        <v>47.87</v>
      </c>
      <c r="I17" s="0" t="n">
        <v>56</v>
      </c>
      <c r="J17" s="0" t="n">
        <v>16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58"/>
  <sheetViews>
    <sheetView showFormulas="false" showGridLines="true" showRowColHeaders="true" showZeros="true" rightToLeft="false" tabSelected="false" showOutlineSymbols="true" defaultGridColor="true" view="normal" topLeftCell="B1" colorId="64" zoomScale="150" zoomScaleNormal="150" zoomScalePageLayoutView="100" workbookViewId="0">
      <selection pane="topLeft" activeCell="H6" activeCellId="0" sqref="H6"/>
    </sheetView>
  </sheetViews>
  <sheetFormatPr defaultColWidth="10.51953125" defaultRowHeight="16" zeroHeight="false" outlineLevelRow="0" outlineLevelCol="0"/>
  <cols>
    <col collapsed="false" customWidth="true" hidden="false" outlineLevel="0" max="1" min="1" style="23" width="10.83"/>
  </cols>
  <sheetData>
    <row r="1" customFormat="false" ht="16" hidden="false" customHeight="false" outlineLevel="0" collapsed="false">
      <c r="A1" s="49" t="s">
        <v>207</v>
      </c>
      <c r="B1" s="46" t="s">
        <v>0</v>
      </c>
      <c r="C1" s="46" t="s">
        <v>15</v>
      </c>
      <c r="D1" s="46" t="s">
        <v>1</v>
      </c>
      <c r="E1" s="46" t="s">
        <v>56</v>
      </c>
      <c r="F1" s="46" t="s">
        <v>122</v>
      </c>
      <c r="G1" s="46" t="s">
        <v>2</v>
      </c>
      <c r="H1" s="46" t="s">
        <v>121</v>
      </c>
      <c r="I1" s="46" t="s">
        <v>3</v>
      </c>
      <c r="J1" s="46" t="s">
        <v>4</v>
      </c>
      <c r="K1" s="46" t="s">
        <v>14</v>
      </c>
      <c r="L1" s="46" t="s">
        <v>13</v>
      </c>
      <c r="M1" s="46" t="s">
        <v>16</v>
      </c>
      <c r="N1" s="46" t="s">
        <v>41</v>
      </c>
      <c r="O1" s="46" t="s">
        <v>10</v>
      </c>
      <c r="P1" s="46" t="s">
        <v>45</v>
      </c>
      <c r="Q1" s="46" t="s">
        <v>44</v>
      </c>
    </row>
    <row r="2" customFormat="false" ht="16" hidden="false" customHeight="false" outlineLevel="0" collapsed="false">
      <c r="A2" s="49" t="n">
        <v>1</v>
      </c>
      <c r="B2" s="46" t="n">
        <v>56.53</v>
      </c>
      <c r="C2" s="46" t="n">
        <v>1.32</v>
      </c>
      <c r="D2" s="46" t="n">
        <v>16.21</v>
      </c>
      <c r="E2" s="46" t="n">
        <v>0.81</v>
      </c>
      <c r="F2" s="46" t="n">
        <v>0.07</v>
      </c>
      <c r="G2" s="46" t="n">
        <v>6.6</v>
      </c>
      <c r="H2" s="46" t="n">
        <v>0.13</v>
      </c>
      <c r="I2" s="46" t="n">
        <v>4.6</v>
      </c>
      <c r="J2" s="46" t="n">
        <v>7.34</v>
      </c>
      <c r="K2" s="46" t="n">
        <v>4.04</v>
      </c>
      <c r="L2" s="46" t="n">
        <v>1.93</v>
      </c>
      <c r="M2" s="46" t="n">
        <v>0.5</v>
      </c>
      <c r="N2" s="3" t="n">
        <f aca="false">SUM(B2:M2)</f>
        <v>100.08</v>
      </c>
      <c r="O2" s="2" t="n">
        <v>0.0001</v>
      </c>
      <c r="P2" s="0" t="n">
        <f aca="false">R2+273</f>
        <v>1573</v>
      </c>
      <c r="Q2" s="0" t="n">
        <v>-7.12</v>
      </c>
      <c r="R2" s="0" t="n">
        <v>1300</v>
      </c>
    </row>
    <row r="3" customFormat="false" ht="16" hidden="false" customHeight="false" outlineLevel="0" collapsed="false">
      <c r="A3" s="49" t="n">
        <v>2</v>
      </c>
      <c r="B3" s="46" t="n">
        <v>57.66</v>
      </c>
      <c r="C3" s="46" t="n">
        <v>2.48</v>
      </c>
      <c r="D3" s="46" t="n">
        <v>11.67</v>
      </c>
      <c r="E3" s="46" t="n">
        <v>1.59</v>
      </c>
      <c r="F3" s="46" t="n">
        <v>0</v>
      </c>
      <c r="G3" s="46" t="n">
        <v>10.17</v>
      </c>
      <c r="H3" s="46" t="n">
        <v>0.26</v>
      </c>
      <c r="I3" s="46" t="n">
        <v>2.89</v>
      </c>
      <c r="J3" s="46" t="n">
        <v>6.38</v>
      </c>
      <c r="K3" s="46" t="n">
        <v>2.92</v>
      </c>
      <c r="L3" s="46" t="n">
        <v>1.32</v>
      </c>
      <c r="M3" s="46" t="n">
        <v>0.76</v>
      </c>
      <c r="N3" s="3" t="n">
        <f aca="false">SUM(B3:M3)</f>
        <v>98.1</v>
      </c>
      <c r="O3" s="2" t="n">
        <v>0.0001</v>
      </c>
      <c r="P3" s="0" t="n">
        <f aca="false">R3+273</f>
        <v>1573</v>
      </c>
      <c r="Q3" s="0" t="n">
        <v>-7.12</v>
      </c>
      <c r="R3" s="0" t="n">
        <v>1300</v>
      </c>
    </row>
    <row r="4" customFormat="false" ht="16" hidden="false" customHeight="false" outlineLevel="0" collapsed="false">
      <c r="A4" s="49" t="n">
        <v>3</v>
      </c>
      <c r="B4" s="46" t="n">
        <v>64.67</v>
      </c>
      <c r="C4" s="46" t="n">
        <v>0.84</v>
      </c>
      <c r="D4" s="46" t="n">
        <v>14.71</v>
      </c>
      <c r="E4" s="46" t="n">
        <v>1.71</v>
      </c>
      <c r="F4" s="46" t="n">
        <v>0</v>
      </c>
      <c r="G4" s="46" t="n">
        <v>7.67</v>
      </c>
      <c r="H4" s="46" t="n">
        <v>0.24</v>
      </c>
      <c r="I4" s="46" t="n">
        <v>0.78</v>
      </c>
      <c r="J4" s="46" t="n">
        <v>4.04</v>
      </c>
      <c r="K4" s="46" t="n">
        <v>2.43</v>
      </c>
      <c r="L4" s="46" t="n">
        <v>2.43</v>
      </c>
      <c r="M4" s="46" t="n">
        <v>0.2</v>
      </c>
      <c r="N4" s="3" t="n">
        <f aca="false">SUM(B4:M4)</f>
        <v>99.72</v>
      </c>
      <c r="O4" s="2" t="n">
        <v>0.0001</v>
      </c>
      <c r="P4" s="0" t="n">
        <f aca="false">R4+273</f>
        <v>1573</v>
      </c>
      <c r="Q4" s="0" t="n">
        <v>-7.12</v>
      </c>
      <c r="R4" s="0" t="n">
        <v>1300</v>
      </c>
    </row>
    <row r="5" customFormat="false" ht="16" hidden="false" customHeight="false" outlineLevel="0" collapsed="false">
      <c r="A5" s="49" t="n">
        <v>4</v>
      </c>
      <c r="B5" s="46" t="n">
        <v>75.77</v>
      </c>
      <c r="C5" s="46" t="n">
        <v>0.28</v>
      </c>
      <c r="D5" s="46" t="n">
        <v>13.35</v>
      </c>
      <c r="E5" s="46" t="n">
        <v>0.89</v>
      </c>
      <c r="F5" s="46" t="n">
        <v>0.01</v>
      </c>
      <c r="G5" s="46" t="n">
        <v>2.53</v>
      </c>
      <c r="H5" s="46" t="n">
        <v>0.09</v>
      </c>
      <c r="I5" s="46" t="n">
        <v>0.01</v>
      </c>
      <c r="J5" s="46" t="n">
        <v>1</v>
      </c>
      <c r="K5" s="46" t="n">
        <v>2.28</v>
      </c>
      <c r="L5" s="46" t="n">
        <v>3.43</v>
      </c>
      <c r="M5" s="46" t="n">
        <v>0.01</v>
      </c>
      <c r="N5" s="3" t="n">
        <f aca="false">SUM(B5:M5)</f>
        <v>99.65</v>
      </c>
      <c r="O5" s="2" t="n">
        <v>0.0001</v>
      </c>
      <c r="P5" s="0" t="n">
        <f aca="false">R5+273</f>
        <v>1573</v>
      </c>
      <c r="Q5" s="0" t="n">
        <v>-7.12</v>
      </c>
      <c r="R5" s="0" t="n">
        <v>1300</v>
      </c>
    </row>
    <row r="6" customFormat="false" ht="16" hidden="false" customHeight="false" outlineLevel="0" collapsed="false">
      <c r="A6" s="49" t="n">
        <v>5</v>
      </c>
      <c r="B6" s="46" t="n">
        <v>40.56</v>
      </c>
      <c r="C6" s="46" t="n">
        <v>4.38</v>
      </c>
      <c r="D6" s="46" t="n">
        <v>13.78</v>
      </c>
      <c r="E6" s="46" t="n">
        <v>1.87</v>
      </c>
      <c r="F6" s="46" t="n">
        <v>0.01</v>
      </c>
      <c r="G6" s="46" t="n">
        <v>10.53</v>
      </c>
      <c r="H6" s="46" t="n">
        <v>0.26</v>
      </c>
      <c r="I6" s="46" t="n">
        <v>5.7</v>
      </c>
      <c r="J6" s="46" t="n">
        <v>14.1</v>
      </c>
      <c r="K6" s="46" t="n">
        <v>4.09</v>
      </c>
      <c r="L6" s="46" t="n">
        <v>2.19</v>
      </c>
      <c r="M6" s="46" t="n">
        <v>1.25</v>
      </c>
      <c r="N6" s="3" t="n">
        <f aca="false">SUM(B6:M6)</f>
        <v>98.72</v>
      </c>
      <c r="O6" s="2" t="n">
        <v>0.0001</v>
      </c>
      <c r="P6" s="0" t="n">
        <f aca="false">R6+273</f>
        <v>1573</v>
      </c>
      <c r="Q6" s="0" t="n">
        <v>-7.12</v>
      </c>
      <c r="R6" s="0" t="n">
        <v>1300</v>
      </c>
    </row>
    <row r="7" customFormat="false" ht="16" hidden="false" customHeight="false" outlineLevel="0" collapsed="false">
      <c r="A7" s="49" t="n">
        <v>6</v>
      </c>
      <c r="B7" s="46" t="n">
        <v>41.31</v>
      </c>
      <c r="C7" s="46" t="n">
        <v>2.63</v>
      </c>
      <c r="D7" s="46" t="n">
        <v>17.98</v>
      </c>
      <c r="E7" s="46" t="n">
        <v>3.11</v>
      </c>
      <c r="F7" s="46" t="n">
        <v>0.02</v>
      </c>
      <c r="G7" s="46" t="n">
        <v>8.38</v>
      </c>
      <c r="H7" s="46" t="n">
        <v>0.26</v>
      </c>
      <c r="I7" s="46" t="n">
        <v>3.68</v>
      </c>
      <c r="J7" s="46" t="n">
        <v>10.86</v>
      </c>
      <c r="K7" s="46" t="n">
        <v>5.57</v>
      </c>
      <c r="L7" s="46" t="n">
        <v>5.2</v>
      </c>
      <c r="M7" s="46" t="n">
        <v>0.88</v>
      </c>
      <c r="N7" s="3" t="n">
        <f aca="false">SUM(B7:M7)</f>
        <v>99.88</v>
      </c>
      <c r="O7" s="2" t="n">
        <v>0.0001</v>
      </c>
      <c r="P7" s="0" t="n">
        <f aca="false">R7+273</f>
        <v>1573</v>
      </c>
      <c r="Q7" s="0" t="n">
        <v>-7.12</v>
      </c>
      <c r="R7" s="0" t="n">
        <v>1300</v>
      </c>
    </row>
    <row r="8" customFormat="false" ht="16" hidden="false" customHeight="false" outlineLevel="0" collapsed="false">
      <c r="A8" s="49" t="n">
        <v>7</v>
      </c>
      <c r="B8" s="46" t="n">
        <v>49.35</v>
      </c>
      <c r="C8" s="46" t="n">
        <v>1.13</v>
      </c>
      <c r="D8" s="46" t="n">
        <v>22</v>
      </c>
      <c r="E8" s="46" t="n">
        <v>1.16</v>
      </c>
      <c r="F8" s="46" t="n">
        <v>0.01</v>
      </c>
      <c r="G8" s="46" t="n">
        <v>5.6</v>
      </c>
      <c r="H8" s="46" t="n">
        <v>0.18</v>
      </c>
      <c r="I8" s="46" t="n">
        <v>1.27</v>
      </c>
      <c r="J8" s="46" t="n">
        <v>4.62</v>
      </c>
      <c r="K8" s="46" t="n">
        <v>5.75</v>
      </c>
      <c r="L8" s="46" t="n">
        <v>8.51</v>
      </c>
      <c r="M8" s="46" t="n">
        <v>0.29</v>
      </c>
      <c r="N8" s="3" t="n">
        <f aca="false">SUM(B8:M8)</f>
        <v>99.87</v>
      </c>
      <c r="O8" s="2" t="n">
        <v>0.0001</v>
      </c>
      <c r="P8" s="0" t="n">
        <f aca="false">R8+273</f>
        <v>1573</v>
      </c>
      <c r="Q8" s="0" t="n">
        <v>-7.12</v>
      </c>
      <c r="R8" s="0" t="n">
        <v>1300</v>
      </c>
    </row>
    <row r="9" customFormat="false" ht="16" hidden="false" customHeight="false" outlineLevel="0" collapsed="false">
      <c r="A9" s="49" t="n">
        <v>8</v>
      </c>
      <c r="B9" s="46" t="n">
        <v>39.4</v>
      </c>
      <c r="C9" s="46" t="n">
        <v>5.95</v>
      </c>
      <c r="D9" s="46" t="n">
        <v>9.37</v>
      </c>
      <c r="E9" s="46" t="n">
        <v>2.83</v>
      </c>
      <c r="F9" s="46" t="n">
        <v>0</v>
      </c>
      <c r="G9" s="46" t="n">
        <v>10.93</v>
      </c>
      <c r="H9" s="46" t="n">
        <v>0.28</v>
      </c>
      <c r="I9" s="46" t="n">
        <v>6.39</v>
      </c>
      <c r="J9" s="46" t="n">
        <v>14.76</v>
      </c>
      <c r="K9" s="46" t="n">
        <v>2.25</v>
      </c>
      <c r="L9" s="46" t="n">
        <v>5.13</v>
      </c>
      <c r="M9" s="46" t="n">
        <v>1.14</v>
      </c>
      <c r="N9" s="3" t="n">
        <f aca="false">SUM(B9:M9)</f>
        <v>98.43</v>
      </c>
      <c r="O9" s="2" t="n">
        <v>0.0001</v>
      </c>
      <c r="P9" s="0" t="n">
        <f aca="false">R9+273</f>
        <v>1573</v>
      </c>
      <c r="Q9" s="0" t="n">
        <v>-7.12</v>
      </c>
      <c r="R9" s="0" t="n">
        <v>1300</v>
      </c>
    </row>
    <row r="10" customFormat="false" ht="16" hidden="false" customHeight="false" outlineLevel="0" collapsed="false">
      <c r="A10" s="49" t="n">
        <v>9</v>
      </c>
      <c r="B10" s="46" t="n">
        <v>39.19</v>
      </c>
      <c r="C10" s="46" t="n">
        <v>5.91</v>
      </c>
      <c r="D10" s="46" t="n">
        <v>9.64</v>
      </c>
      <c r="E10" s="46" t="n">
        <v>2.8</v>
      </c>
      <c r="F10" s="46" t="n">
        <v>0</v>
      </c>
      <c r="G10" s="46" t="n">
        <v>10.82</v>
      </c>
      <c r="H10" s="46" t="n">
        <v>0.27</v>
      </c>
      <c r="I10" s="46" t="n">
        <v>6.55</v>
      </c>
      <c r="J10" s="46" t="n">
        <v>14.96</v>
      </c>
      <c r="K10" s="46" t="n">
        <v>2.14</v>
      </c>
      <c r="L10" s="46" t="n">
        <v>4.97</v>
      </c>
      <c r="M10" s="46" t="n">
        <v>1.07</v>
      </c>
      <c r="N10" s="3" t="n">
        <f aca="false">SUM(B10:M10)</f>
        <v>98.32</v>
      </c>
      <c r="O10" s="2" t="n">
        <v>0.0001</v>
      </c>
      <c r="P10" s="0" t="n">
        <f aca="false">R10+273</f>
        <v>1573</v>
      </c>
      <c r="Q10" s="0" t="n">
        <v>-7.12</v>
      </c>
      <c r="R10" s="0" t="n">
        <v>1300</v>
      </c>
    </row>
    <row r="11" customFormat="false" ht="16" hidden="false" customHeight="false" outlineLevel="0" collapsed="false">
      <c r="A11" s="49" t="n">
        <v>10</v>
      </c>
      <c r="B11" s="46" t="n">
        <v>41.06</v>
      </c>
      <c r="C11" s="46" t="n">
        <v>5.87</v>
      </c>
      <c r="D11" s="46" t="n">
        <v>8.51</v>
      </c>
      <c r="E11" s="46" t="n">
        <v>2.45</v>
      </c>
      <c r="F11" s="46" t="n">
        <v>0.09</v>
      </c>
      <c r="G11" s="46" t="n">
        <v>11.09</v>
      </c>
      <c r="H11" s="46" t="n">
        <v>0.21</v>
      </c>
      <c r="I11" s="46" t="n">
        <v>9.79</v>
      </c>
      <c r="J11" s="46" t="n">
        <v>13.21</v>
      </c>
      <c r="K11" s="46" t="n">
        <v>2.34</v>
      </c>
      <c r="L11" s="46" t="n">
        <v>3.17</v>
      </c>
      <c r="M11" s="46" t="n">
        <v>0.4</v>
      </c>
      <c r="N11" s="3" t="n">
        <f aca="false">SUM(B11:M11)</f>
        <v>98.19</v>
      </c>
      <c r="O11" s="2" t="n">
        <v>0.0001</v>
      </c>
      <c r="P11" s="0" t="n">
        <f aca="false">R11+273</f>
        <v>1573</v>
      </c>
      <c r="Q11" s="0" t="n">
        <v>-7.12</v>
      </c>
      <c r="R11" s="0" t="n">
        <v>1300</v>
      </c>
    </row>
    <row r="12" customFormat="false" ht="16" hidden="false" customHeight="false" outlineLevel="0" collapsed="false">
      <c r="A12" s="49" t="n">
        <v>11</v>
      </c>
      <c r="B12" s="46" t="n">
        <v>63.71</v>
      </c>
      <c r="C12" s="46" t="n">
        <v>0.74</v>
      </c>
      <c r="D12" s="46" t="n">
        <v>15.38</v>
      </c>
      <c r="E12" s="46" t="n">
        <v>1.68</v>
      </c>
      <c r="F12" s="46" t="n">
        <v>0.02</v>
      </c>
      <c r="G12" s="46" t="n">
        <v>5.49</v>
      </c>
      <c r="H12" s="46" t="n">
        <v>0.17</v>
      </c>
      <c r="I12" s="46" t="n">
        <v>1.46</v>
      </c>
      <c r="J12" s="46" t="n">
        <v>3.59</v>
      </c>
      <c r="K12" s="46" t="n">
        <v>3.4</v>
      </c>
      <c r="L12" s="46" t="n">
        <v>3.78</v>
      </c>
      <c r="M12" s="46" t="n">
        <v>0.09</v>
      </c>
      <c r="N12" s="3" t="n">
        <f aca="false">SUM(B12:M12)</f>
        <v>99.51</v>
      </c>
      <c r="O12" s="2" t="n">
        <v>0.0001</v>
      </c>
      <c r="P12" s="0" t="n">
        <f aca="false">R12+273</f>
        <v>1573</v>
      </c>
      <c r="Q12" s="0" t="n">
        <v>-7.12</v>
      </c>
      <c r="R12" s="0" t="n">
        <v>1300</v>
      </c>
    </row>
    <row r="13" customFormat="false" ht="16" hidden="false" customHeight="false" outlineLevel="0" collapsed="false">
      <c r="A13" s="49" t="n">
        <v>12</v>
      </c>
      <c r="B13" s="46" t="n">
        <v>50.46</v>
      </c>
      <c r="C13" s="46" t="n">
        <v>2.49</v>
      </c>
      <c r="D13" s="46" t="n">
        <v>16.27</v>
      </c>
      <c r="E13" s="46" t="n">
        <v>1.94</v>
      </c>
      <c r="F13" s="46" t="n">
        <v>0.01</v>
      </c>
      <c r="G13" s="46" t="n">
        <v>9.19</v>
      </c>
      <c r="H13" s="46" t="n">
        <v>0.24</v>
      </c>
      <c r="I13" s="46" t="n">
        <v>3.49</v>
      </c>
      <c r="J13" s="46" t="n">
        <v>7.58</v>
      </c>
      <c r="K13" s="46" t="n">
        <v>4.71</v>
      </c>
      <c r="L13" s="46" t="n">
        <v>2.42</v>
      </c>
      <c r="M13" s="46" t="n">
        <v>0.82</v>
      </c>
      <c r="N13" s="3" t="n">
        <f aca="false">SUM(B13:M13)</f>
        <v>99.62</v>
      </c>
      <c r="O13" s="2" t="n">
        <v>0.0001</v>
      </c>
      <c r="P13" s="0" t="n">
        <f aca="false">R13+273</f>
        <v>1573</v>
      </c>
      <c r="Q13" s="0" t="n">
        <v>-7.12</v>
      </c>
      <c r="R13" s="0" t="n">
        <v>1300</v>
      </c>
    </row>
    <row r="14" customFormat="false" ht="16" hidden="false" customHeight="false" outlineLevel="0" collapsed="false">
      <c r="A14" s="49" t="n">
        <v>13</v>
      </c>
      <c r="B14" s="46" t="n">
        <v>49.13</v>
      </c>
      <c r="C14" s="46" t="n">
        <v>1.61</v>
      </c>
      <c r="D14" s="46" t="n">
        <v>18.73</v>
      </c>
      <c r="E14" s="46" t="n">
        <v>1.44</v>
      </c>
      <c r="F14" s="46" t="n">
        <v>0</v>
      </c>
      <c r="G14" s="46" t="n">
        <v>7.9</v>
      </c>
      <c r="H14" s="46" t="n">
        <v>0.23</v>
      </c>
      <c r="I14" s="46" t="n">
        <v>3.27</v>
      </c>
      <c r="J14" s="46" t="n">
        <v>8.07</v>
      </c>
      <c r="K14" s="46" t="n">
        <v>5.51</v>
      </c>
      <c r="L14" s="46" t="n">
        <v>2.85</v>
      </c>
      <c r="M14" s="46" t="n">
        <v>0.47</v>
      </c>
      <c r="N14" s="3" t="n">
        <f aca="false">SUM(B14:M14)</f>
        <v>99.21</v>
      </c>
      <c r="O14" s="2" t="n">
        <v>0.0001</v>
      </c>
      <c r="P14" s="0" t="n">
        <f aca="false">R14+273</f>
        <v>1573</v>
      </c>
      <c r="Q14" s="0" t="n">
        <v>-7.12</v>
      </c>
      <c r="R14" s="0" t="n">
        <v>1300</v>
      </c>
    </row>
    <row r="15" customFormat="false" ht="16" hidden="false" customHeight="false" outlineLevel="0" collapsed="false">
      <c r="A15" s="49" t="n">
        <v>14</v>
      </c>
      <c r="B15" s="46" t="n">
        <v>77.62</v>
      </c>
      <c r="C15" s="46" t="n">
        <v>0.26</v>
      </c>
      <c r="D15" s="46" t="n">
        <v>11.98</v>
      </c>
      <c r="E15" s="46" t="n">
        <v>1.34</v>
      </c>
      <c r="F15" s="46" t="n">
        <v>0.01</v>
      </c>
      <c r="G15" s="46" t="n">
        <v>2.16</v>
      </c>
      <c r="H15" s="46" t="n">
        <v>0.09</v>
      </c>
      <c r="I15" s="46" t="n">
        <v>0.08</v>
      </c>
      <c r="J15" s="46" t="n">
        <v>1.57</v>
      </c>
      <c r="K15" s="46" t="n">
        <v>1.77</v>
      </c>
      <c r="L15" s="46" t="n">
        <v>2.88</v>
      </c>
      <c r="M15" s="46" t="n">
        <v>0.03</v>
      </c>
      <c r="N15" s="3" t="n">
        <f aca="false">SUM(B15:M15)</f>
        <v>99.79</v>
      </c>
      <c r="O15" s="2" t="n">
        <v>0.0001</v>
      </c>
      <c r="P15" s="0" t="n">
        <f aca="false">R15+273</f>
        <v>1573</v>
      </c>
      <c r="Q15" s="0" t="n">
        <v>-7.12</v>
      </c>
      <c r="R15" s="0" t="n">
        <v>1300</v>
      </c>
    </row>
    <row r="16" customFormat="false" ht="16" hidden="false" customHeight="false" outlineLevel="0" collapsed="false">
      <c r="A16" s="49" t="n">
        <v>15</v>
      </c>
      <c r="B16" s="46" t="n">
        <v>47.21</v>
      </c>
      <c r="C16" s="46" t="n">
        <v>2.41</v>
      </c>
      <c r="D16" s="46" t="n">
        <v>14.93</v>
      </c>
      <c r="E16" s="46" t="n">
        <v>2.01</v>
      </c>
      <c r="F16" s="46" t="n">
        <v>0.06</v>
      </c>
      <c r="G16" s="46" t="n">
        <v>9.73</v>
      </c>
      <c r="H16" s="46" t="n">
        <v>0.18</v>
      </c>
      <c r="I16" s="46" t="n">
        <v>9.36</v>
      </c>
      <c r="J16" s="46" t="n">
        <v>9.12</v>
      </c>
      <c r="K16" s="46" t="n">
        <v>3.58</v>
      </c>
      <c r="L16" s="46" t="n">
        <v>1.19</v>
      </c>
      <c r="M16" s="46" t="n">
        <v>0.46</v>
      </c>
      <c r="N16" s="3" t="n">
        <f aca="false">SUM(B16:M16)</f>
        <v>100.24</v>
      </c>
      <c r="O16" s="2" t="n">
        <v>0.0001</v>
      </c>
      <c r="P16" s="0" t="n">
        <f aca="false">R16+273</f>
        <v>1573</v>
      </c>
      <c r="Q16" s="0" t="n">
        <v>-7.12</v>
      </c>
      <c r="R16" s="0" t="n">
        <v>1300</v>
      </c>
    </row>
    <row r="17" customFormat="false" ht="16" hidden="false" customHeight="false" outlineLevel="0" collapsed="false">
      <c r="A17" s="49" t="n">
        <v>16</v>
      </c>
      <c r="B17" s="46" t="n">
        <v>51.73</v>
      </c>
      <c r="C17" s="46" t="n">
        <v>2.49</v>
      </c>
      <c r="D17" s="46" t="n">
        <v>3.82</v>
      </c>
      <c r="E17" s="46" t="n">
        <v>2.04</v>
      </c>
      <c r="F17" s="46" t="n">
        <v>0.06</v>
      </c>
      <c r="G17" s="46" t="n">
        <v>10.49</v>
      </c>
      <c r="H17" s="46" t="n">
        <v>0.21</v>
      </c>
      <c r="I17" s="46" t="n">
        <v>5.67</v>
      </c>
      <c r="J17" s="46" t="n">
        <v>9.51</v>
      </c>
      <c r="K17" s="46" t="n">
        <v>2.65</v>
      </c>
      <c r="L17" s="46" t="n">
        <v>0.96</v>
      </c>
      <c r="M17" s="46" t="n">
        <v>0.32</v>
      </c>
      <c r="N17" s="3" t="n">
        <f aca="false">SUM(B17:M17)</f>
        <v>89.95</v>
      </c>
      <c r="O17" s="2" t="n">
        <v>0.0001</v>
      </c>
      <c r="P17" s="0" t="n">
        <f aca="false">R17+273</f>
        <v>1573</v>
      </c>
      <c r="Q17" s="0" t="n">
        <v>-7.12</v>
      </c>
      <c r="R17" s="0" t="n">
        <v>1300</v>
      </c>
    </row>
    <row r="18" customFormat="false" ht="16" hidden="false" customHeight="false" outlineLevel="0" collapsed="false">
      <c r="A18" s="49" t="n">
        <v>17</v>
      </c>
      <c r="B18" s="46" t="n">
        <v>48.45</v>
      </c>
      <c r="C18" s="46" t="n">
        <v>0.75</v>
      </c>
      <c r="D18" s="46" t="n">
        <v>15.3</v>
      </c>
      <c r="E18" s="46" t="n">
        <v>1.28</v>
      </c>
      <c r="F18" s="46" t="n">
        <v>0.06</v>
      </c>
      <c r="G18" s="46" t="n">
        <v>9</v>
      </c>
      <c r="H18" s="46" t="n">
        <v>0.16</v>
      </c>
      <c r="I18" s="46" t="n">
        <v>10.25</v>
      </c>
      <c r="J18" s="46" t="n">
        <v>11.82</v>
      </c>
      <c r="K18" s="46" t="n">
        <v>2.24</v>
      </c>
      <c r="L18" s="46" t="n">
        <v>0.26</v>
      </c>
      <c r="M18" s="46" t="n">
        <v>0.16</v>
      </c>
      <c r="N18" s="3" t="n">
        <f aca="false">SUM(B18:M18)</f>
        <v>99.73</v>
      </c>
      <c r="O18" s="2" t="n">
        <v>0.0001</v>
      </c>
      <c r="P18" s="0" t="n">
        <f aca="false">R18+273</f>
        <v>1573</v>
      </c>
      <c r="Q18" s="0" t="n">
        <v>-7.12</v>
      </c>
      <c r="R18" s="0" t="n">
        <v>1300</v>
      </c>
    </row>
    <row r="19" customFormat="false" ht="16" hidden="false" customHeight="false" outlineLevel="0" collapsed="false">
      <c r="A19" s="49" t="n">
        <v>18</v>
      </c>
      <c r="B19" s="46" t="n">
        <v>47.74</v>
      </c>
      <c r="C19" s="46" t="n">
        <v>2.17</v>
      </c>
      <c r="D19" s="46" t="n">
        <v>15.51</v>
      </c>
      <c r="E19" s="46" t="n">
        <v>1.57</v>
      </c>
      <c r="F19" s="46" t="n">
        <v>0.07</v>
      </c>
      <c r="G19" s="46" t="n">
        <v>9.51</v>
      </c>
      <c r="H19" s="46" t="n">
        <v>0.19</v>
      </c>
      <c r="I19" s="46" t="n">
        <v>8.06</v>
      </c>
      <c r="J19" s="46" t="n">
        <v>8.59</v>
      </c>
      <c r="K19" s="46" t="n">
        <v>3.86</v>
      </c>
      <c r="L19" s="46" t="n">
        <v>1.59</v>
      </c>
      <c r="M19" s="46" t="n">
        <v>0.47</v>
      </c>
      <c r="N19" s="3" t="n">
        <f aca="false">SUM(B19:M19)</f>
        <v>99.33</v>
      </c>
      <c r="O19" s="2" t="n">
        <v>0.0001</v>
      </c>
      <c r="P19" s="0" t="n">
        <f aca="false">R19+273</f>
        <v>1573</v>
      </c>
      <c r="Q19" s="0" t="n">
        <v>-7.12</v>
      </c>
      <c r="R19" s="0" t="n">
        <v>1300</v>
      </c>
    </row>
    <row r="20" customFormat="false" ht="16" hidden="false" customHeight="false" outlineLevel="0" collapsed="false">
      <c r="A20" s="49" t="n">
        <v>19</v>
      </c>
      <c r="B20" s="46" t="n">
        <v>44.14</v>
      </c>
      <c r="C20" s="46" t="n">
        <v>4.59</v>
      </c>
      <c r="D20" s="46" t="n">
        <v>9.51</v>
      </c>
      <c r="E20" s="46" t="n">
        <v>2.52</v>
      </c>
      <c r="F20" s="46" t="n">
        <v>0.06</v>
      </c>
      <c r="G20" s="46" t="n">
        <v>9.97</v>
      </c>
      <c r="H20" s="46" t="n">
        <v>0.21</v>
      </c>
      <c r="I20" s="46" t="n">
        <v>8.88</v>
      </c>
      <c r="J20" s="46" t="n">
        <v>11.54</v>
      </c>
      <c r="K20" s="46" t="n">
        <v>2.89</v>
      </c>
      <c r="L20" s="46" t="n">
        <v>4.29</v>
      </c>
      <c r="M20" s="46" t="n">
        <v>0.63</v>
      </c>
      <c r="N20" s="3" t="n">
        <f aca="false">SUM(B20:M20)</f>
        <v>99.23</v>
      </c>
      <c r="O20" s="2" t="n">
        <v>0.0001</v>
      </c>
      <c r="P20" s="0" t="n">
        <f aca="false">R20+273</f>
        <v>1573</v>
      </c>
      <c r="Q20" s="0" t="n">
        <v>-7.12</v>
      </c>
      <c r="R20" s="0" t="n">
        <v>1300</v>
      </c>
    </row>
    <row r="21" customFormat="false" ht="16" hidden="false" customHeight="false" outlineLevel="0" collapsed="false">
      <c r="A21" s="49" t="n">
        <v>20</v>
      </c>
      <c r="B21" s="46" t="n">
        <v>46.43</v>
      </c>
      <c r="C21" s="46" t="n">
        <v>2.46</v>
      </c>
      <c r="D21" s="46" t="n">
        <v>14.62</v>
      </c>
      <c r="E21" s="46" t="n">
        <v>1.61</v>
      </c>
      <c r="F21" s="46" t="n">
        <v>0.05</v>
      </c>
      <c r="G21" s="46" t="n">
        <v>9.75</v>
      </c>
      <c r="H21" s="46" t="n">
        <v>0.19</v>
      </c>
      <c r="I21" s="46" t="n">
        <v>8.25</v>
      </c>
      <c r="J21" s="46" t="n">
        <v>11.54</v>
      </c>
      <c r="K21" s="46" t="n">
        <v>3.27</v>
      </c>
      <c r="L21" s="46" t="n">
        <v>0.97</v>
      </c>
      <c r="M21" s="46" t="n">
        <v>0.69</v>
      </c>
      <c r="N21" s="3" t="n">
        <f aca="false">SUM(B21:M21)</f>
        <v>99.83</v>
      </c>
      <c r="O21" s="2" t="n">
        <v>0.0001</v>
      </c>
      <c r="P21" s="0" t="n">
        <f aca="false">R21+273</f>
        <v>1573</v>
      </c>
      <c r="Q21" s="0" t="n">
        <v>-7.12</v>
      </c>
      <c r="R21" s="0" t="n">
        <v>1300</v>
      </c>
    </row>
    <row r="22" customFormat="false" ht="16" hidden="false" customHeight="false" outlineLevel="0" collapsed="false">
      <c r="A22" s="49" t="n">
        <v>21</v>
      </c>
      <c r="B22" s="46" t="n">
        <v>41.21</v>
      </c>
      <c r="C22" s="46" t="n">
        <v>5.04</v>
      </c>
      <c r="D22" s="46" t="n">
        <v>7.99</v>
      </c>
      <c r="E22" s="46" t="n">
        <v>2.7</v>
      </c>
      <c r="F22" s="46" t="n">
        <v>0.03</v>
      </c>
      <c r="G22" s="46" t="n">
        <v>9.22</v>
      </c>
      <c r="H22" s="46" t="n">
        <v>0.21</v>
      </c>
      <c r="I22" s="46" t="n">
        <v>9.36</v>
      </c>
      <c r="J22" s="46" t="n">
        <v>14.49</v>
      </c>
      <c r="K22" s="46" t="n">
        <v>1.12</v>
      </c>
      <c r="L22" s="46" t="n">
        <v>5.22</v>
      </c>
      <c r="M22" s="46" t="n">
        <v>0.8</v>
      </c>
      <c r="N22" s="3" t="n">
        <f aca="false">SUM(B22:M22)</f>
        <v>97.39</v>
      </c>
      <c r="O22" s="2" t="n">
        <v>0.0001</v>
      </c>
      <c r="P22" s="0" t="n">
        <f aca="false">R22+273</f>
        <v>1573</v>
      </c>
      <c r="Q22" s="0" t="n">
        <v>-7.12</v>
      </c>
      <c r="R22" s="0" t="n">
        <v>1300</v>
      </c>
    </row>
    <row r="23" customFormat="false" ht="16" hidden="false" customHeight="false" outlineLevel="0" collapsed="false">
      <c r="A23" s="49" t="n">
        <v>22</v>
      </c>
      <c r="B23" s="46" t="n">
        <v>56.64</v>
      </c>
      <c r="C23" s="46" t="n">
        <v>0.78</v>
      </c>
      <c r="D23" s="46" t="n">
        <v>16.33</v>
      </c>
      <c r="E23" s="46" t="n">
        <v>0.99</v>
      </c>
      <c r="F23" s="46" t="n">
        <v>0.07</v>
      </c>
      <c r="G23" s="46" t="n">
        <v>6.25</v>
      </c>
      <c r="H23" s="46" t="n">
        <v>0.13</v>
      </c>
      <c r="I23" s="46" t="n">
        <v>5.87</v>
      </c>
      <c r="J23" s="46" t="n">
        <v>7.44</v>
      </c>
      <c r="K23" s="46" t="n">
        <v>4.16</v>
      </c>
      <c r="L23" s="46" t="n">
        <v>1.19</v>
      </c>
      <c r="M23" s="46" t="n">
        <v>0.2</v>
      </c>
      <c r="N23" s="3" t="n">
        <f aca="false">SUM(B23:M23)</f>
        <v>100.05</v>
      </c>
      <c r="O23" s="2" t="n">
        <v>0.0001</v>
      </c>
      <c r="P23" s="0" t="n">
        <f aca="false">R23+273</f>
        <v>1573</v>
      </c>
      <c r="Q23" s="0" t="n">
        <v>-7.12</v>
      </c>
      <c r="R23" s="0" t="n">
        <v>1300</v>
      </c>
    </row>
    <row r="24" customFormat="false" ht="16" hidden="false" customHeight="false" outlineLevel="0" collapsed="false">
      <c r="A24" s="49" t="n">
        <v>23</v>
      </c>
      <c r="B24" s="46" t="n">
        <v>48.72</v>
      </c>
      <c r="C24" s="46" t="n">
        <v>1.1</v>
      </c>
      <c r="D24" s="46" t="n">
        <v>17.04</v>
      </c>
      <c r="E24" s="46" t="n">
        <v>1.02</v>
      </c>
      <c r="F24" s="46" t="n">
        <v>0.06</v>
      </c>
      <c r="G24" s="46" t="n">
        <v>8.6</v>
      </c>
      <c r="H24" s="46" t="n">
        <v>0.17</v>
      </c>
      <c r="I24" s="46" t="n">
        <v>8.44</v>
      </c>
      <c r="J24" s="46" t="n">
        <v>10.94</v>
      </c>
      <c r="K24" s="46" t="n">
        <v>2.98</v>
      </c>
      <c r="L24" s="46" t="n">
        <v>0.25</v>
      </c>
      <c r="M24" s="46" t="n">
        <v>0.13</v>
      </c>
      <c r="N24" s="3" t="n">
        <f aca="false">SUM(B24:M24)</f>
        <v>99.45</v>
      </c>
      <c r="O24" s="2" t="n">
        <v>0.0001</v>
      </c>
      <c r="P24" s="0" t="n">
        <f aca="false">R24+273</f>
        <v>1573</v>
      </c>
      <c r="Q24" s="0" t="n">
        <v>-7.12</v>
      </c>
      <c r="R24" s="0" t="n">
        <v>1300</v>
      </c>
    </row>
    <row r="25" customFormat="false" ht="16" hidden="false" customHeight="false" outlineLevel="0" collapsed="false">
      <c r="A25" s="49" t="n">
        <v>24</v>
      </c>
      <c r="B25" s="46" t="n">
        <v>49.26</v>
      </c>
      <c r="C25" s="46" t="n">
        <v>1.04</v>
      </c>
      <c r="D25" s="46" t="n">
        <v>17.8</v>
      </c>
      <c r="E25" s="46" t="n">
        <v>1.56</v>
      </c>
      <c r="F25" s="46" t="n">
        <v>0.04</v>
      </c>
      <c r="G25" s="46" t="n">
        <v>6.84</v>
      </c>
      <c r="H25" s="46" t="n">
        <v>0.18</v>
      </c>
      <c r="I25" s="46" t="n">
        <v>4.04</v>
      </c>
      <c r="J25" s="46" t="n">
        <v>8.49</v>
      </c>
      <c r="K25" s="46" t="n">
        <v>2.82</v>
      </c>
      <c r="L25" s="46" t="n">
        <v>6.99</v>
      </c>
      <c r="M25" s="46" t="n">
        <v>0.62</v>
      </c>
      <c r="N25" s="3" t="n">
        <f aca="false">SUM(B25:M25)</f>
        <v>99.68</v>
      </c>
      <c r="O25" s="2" t="n">
        <v>0.0001</v>
      </c>
      <c r="P25" s="0" t="n">
        <f aca="false">R25+273</f>
        <v>1573</v>
      </c>
      <c r="Q25" s="0" t="n">
        <v>-7.12</v>
      </c>
      <c r="R25" s="0" t="n">
        <v>1300</v>
      </c>
    </row>
    <row r="26" customFormat="false" ht="16" hidden="false" customHeight="false" outlineLevel="0" collapsed="false">
      <c r="A26" s="49" t="n">
        <v>25</v>
      </c>
      <c r="B26" s="46" t="n">
        <v>52.48</v>
      </c>
      <c r="C26" s="46" t="n">
        <v>2.18</v>
      </c>
      <c r="D26" s="46" t="n">
        <v>15.92</v>
      </c>
      <c r="E26" s="46" t="n">
        <v>1.54</v>
      </c>
      <c r="F26" s="46" t="n">
        <v>0.06</v>
      </c>
      <c r="G26" s="46" t="n">
        <v>8.55</v>
      </c>
      <c r="H26" s="46" t="n">
        <v>0.09</v>
      </c>
      <c r="I26" s="46" t="n">
        <v>6.85</v>
      </c>
      <c r="J26" s="46" t="n">
        <v>7.43</v>
      </c>
      <c r="K26" s="46" t="n">
        <v>4.25</v>
      </c>
      <c r="L26" s="46" t="n">
        <v>0.73</v>
      </c>
      <c r="M26" s="46" t="n">
        <v>0.24</v>
      </c>
      <c r="N26" s="3" t="n">
        <f aca="false">SUM(B26:M26)</f>
        <v>100.32</v>
      </c>
      <c r="O26" s="2" t="n">
        <v>0.0001</v>
      </c>
      <c r="P26" s="0" t="n">
        <f aca="false">R26+273</f>
        <v>1573</v>
      </c>
      <c r="Q26" s="0" t="n">
        <v>-7.12</v>
      </c>
      <c r="R26" s="0" t="n">
        <v>1300</v>
      </c>
    </row>
    <row r="27" customFormat="false" ht="16" hidden="false" customHeight="false" outlineLevel="0" collapsed="false">
      <c r="A27" s="49" t="n">
        <v>26</v>
      </c>
      <c r="B27" s="46" t="n">
        <v>46.99</v>
      </c>
      <c r="C27" s="46" t="n">
        <v>2.34</v>
      </c>
      <c r="D27" s="46" t="n">
        <v>16.81</v>
      </c>
      <c r="E27" s="46" t="n">
        <v>1.42</v>
      </c>
      <c r="F27" s="46" t="n">
        <v>0.03</v>
      </c>
      <c r="G27" s="46" t="n">
        <v>7.85</v>
      </c>
      <c r="H27" s="46" t="n">
        <v>0.2</v>
      </c>
      <c r="I27" s="46" t="n">
        <v>7.29</v>
      </c>
      <c r="J27" s="46" t="n">
        <v>10.55</v>
      </c>
      <c r="K27" s="46" t="n">
        <v>4.18</v>
      </c>
      <c r="L27" s="46" t="n">
        <v>2.1</v>
      </c>
      <c r="M27" s="46" t="n">
        <v>0.5</v>
      </c>
      <c r="N27" s="3" t="n">
        <f aca="false">SUM(B27:M27)</f>
        <v>100.26</v>
      </c>
      <c r="O27" s="2" t="n">
        <v>0.0001</v>
      </c>
      <c r="P27" s="0" t="n">
        <f aca="false">R27+273</f>
        <v>1573</v>
      </c>
      <c r="Q27" s="0" t="n">
        <v>-7.12</v>
      </c>
      <c r="R27" s="0" t="n">
        <v>1300</v>
      </c>
    </row>
    <row r="28" customFormat="false" ht="16" hidden="false" customHeight="false" outlineLevel="0" collapsed="false">
      <c r="A28" s="49" t="n">
        <v>27</v>
      </c>
      <c r="B28" s="46" t="n">
        <v>41.18</v>
      </c>
      <c r="C28" s="46" t="n">
        <v>4.73</v>
      </c>
      <c r="D28" s="46" t="n">
        <v>15.19</v>
      </c>
      <c r="E28" s="46" t="n">
        <v>1.97</v>
      </c>
      <c r="F28" s="46" t="n">
        <v>0.02</v>
      </c>
      <c r="G28" s="46" t="n">
        <v>9.23</v>
      </c>
      <c r="H28" s="46" t="n">
        <v>0.3</v>
      </c>
      <c r="I28" s="46" t="n">
        <v>5.45</v>
      </c>
      <c r="J28" s="46" t="n">
        <v>14.02</v>
      </c>
      <c r="K28" s="46" t="n">
        <v>3.68</v>
      </c>
      <c r="L28" s="46" t="n">
        <v>2.16</v>
      </c>
      <c r="M28" s="46" t="n">
        <v>1.32</v>
      </c>
      <c r="N28" s="3" t="n">
        <f aca="false">SUM(B28:M28)</f>
        <v>99.25</v>
      </c>
      <c r="O28" s="2" t="n">
        <v>0.0001</v>
      </c>
      <c r="P28" s="0" t="n">
        <f aca="false">R28+273</f>
        <v>1566</v>
      </c>
      <c r="Q28" s="0" t="n">
        <v>-7.2</v>
      </c>
      <c r="R28" s="0" t="n">
        <v>1293</v>
      </c>
    </row>
    <row r="29" customFormat="false" ht="16" hidden="false" customHeight="false" outlineLevel="0" collapsed="false">
      <c r="A29" s="49" t="n">
        <v>28</v>
      </c>
      <c r="B29" s="46" t="n">
        <v>38.95</v>
      </c>
      <c r="C29" s="46" t="n">
        <v>3</v>
      </c>
      <c r="D29" s="46" t="n">
        <v>13.16</v>
      </c>
      <c r="E29" s="46" t="n">
        <v>2.7</v>
      </c>
      <c r="F29" s="46" t="n">
        <v>0.01</v>
      </c>
      <c r="G29" s="46" t="n">
        <v>8.82</v>
      </c>
      <c r="H29" s="46" t="n">
        <v>0.36</v>
      </c>
      <c r="I29" s="46" t="n">
        <v>5.66</v>
      </c>
      <c r="J29" s="46" t="n">
        <v>17.34</v>
      </c>
      <c r="K29" s="46" t="n">
        <v>3.83</v>
      </c>
      <c r="L29" s="46" t="n">
        <v>3.4</v>
      </c>
      <c r="M29" s="46" t="n">
        <v>1.66</v>
      </c>
      <c r="N29" s="3" t="n">
        <f aca="false">SUM(B29:M29)</f>
        <v>98.89</v>
      </c>
      <c r="O29" s="2" t="n">
        <v>0.0001</v>
      </c>
      <c r="P29" s="0" t="n">
        <f aca="false">R29+273</f>
        <v>1566</v>
      </c>
      <c r="Q29" s="0" t="n">
        <v>-7.2</v>
      </c>
      <c r="R29" s="0" t="n">
        <v>1293</v>
      </c>
    </row>
    <row r="30" customFormat="false" ht="16" hidden="false" customHeight="false" outlineLevel="0" collapsed="false">
      <c r="A30" s="49" t="n">
        <v>29</v>
      </c>
      <c r="B30" s="46" t="n">
        <v>59.24</v>
      </c>
      <c r="C30" s="46" t="n">
        <v>1.32</v>
      </c>
      <c r="D30" s="46" t="n">
        <v>20.33</v>
      </c>
      <c r="E30" s="46" t="n">
        <v>1.28</v>
      </c>
      <c r="F30" s="46" t="n">
        <v>0.02</v>
      </c>
      <c r="G30" s="46" t="n">
        <v>4.06</v>
      </c>
      <c r="H30" s="46" t="n">
        <v>0.2</v>
      </c>
      <c r="I30" s="46" t="n">
        <v>1.08</v>
      </c>
      <c r="J30" s="46" t="n">
        <v>3.36</v>
      </c>
      <c r="K30" s="46" t="n">
        <v>5.32</v>
      </c>
      <c r="L30" s="46" t="n">
        <v>4.18</v>
      </c>
      <c r="M30" s="46" t="n">
        <v>0.43</v>
      </c>
      <c r="N30" s="3" t="n">
        <f aca="false">SUM(B30:M30)</f>
        <v>100.82</v>
      </c>
      <c r="O30" s="2" t="n">
        <v>0.0001</v>
      </c>
      <c r="P30" s="0" t="n">
        <f aca="false">R30+273</f>
        <v>1566</v>
      </c>
      <c r="Q30" s="0" t="n">
        <v>-7.2</v>
      </c>
      <c r="R30" s="0" t="n">
        <v>1293</v>
      </c>
    </row>
    <row r="31" customFormat="false" ht="16" hidden="false" customHeight="false" outlineLevel="0" collapsed="false">
      <c r="A31" s="49" t="n">
        <v>30</v>
      </c>
      <c r="B31" s="46" t="n">
        <v>58.63</v>
      </c>
      <c r="C31" s="46" t="n">
        <v>1.74</v>
      </c>
      <c r="D31" s="46" t="n">
        <v>18.46</v>
      </c>
      <c r="E31" s="46" t="n">
        <v>0.97</v>
      </c>
      <c r="F31" s="46" t="n">
        <v>0</v>
      </c>
      <c r="G31" s="46" t="n">
        <v>4.75</v>
      </c>
      <c r="H31" s="46" t="n">
        <v>0.13</v>
      </c>
      <c r="I31" s="46" t="n">
        <v>1.79</v>
      </c>
      <c r="J31" s="46" t="n">
        <v>4.05</v>
      </c>
      <c r="K31" s="46" t="n">
        <v>4.04</v>
      </c>
      <c r="L31" s="46" t="n">
        <v>5.52</v>
      </c>
      <c r="M31" s="46" t="n">
        <v>0.4</v>
      </c>
      <c r="N31" s="3" t="n">
        <f aca="false">SUM(B31:M31)</f>
        <v>100.48</v>
      </c>
      <c r="O31" s="2" t="n">
        <v>0.0001</v>
      </c>
      <c r="P31" s="0" t="n">
        <f aca="false">R31+273</f>
        <v>1573</v>
      </c>
      <c r="Q31" s="0" t="n">
        <v>-7.12</v>
      </c>
      <c r="R31" s="0" t="n">
        <v>1300</v>
      </c>
    </row>
    <row r="32" customFormat="false" ht="16" hidden="false" customHeight="false" outlineLevel="0" collapsed="false">
      <c r="A32" s="49" t="n">
        <v>31</v>
      </c>
      <c r="B32" s="46" t="n">
        <v>74.6</v>
      </c>
      <c r="C32" s="46" t="n">
        <v>0.31</v>
      </c>
      <c r="D32" s="46" t="n">
        <v>8.06</v>
      </c>
      <c r="E32" s="46" t="n">
        <v>3.09</v>
      </c>
      <c r="F32" s="46" t="n">
        <v>0.02</v>
      </c>
      <c r="G32" s="46" t="n">
        <v>5.79</v>
      </c>
      <c r="H32" s="46" t="n">
        <v>0.29</v>
      </c>
      <c r="I32" s="46" t="n">
        <v>0.05</v>
      </c>
      <c r="J32" s="46" t="n">
        <v>0.37</v>
      </c>
      <c r="K32" s="46" t="n">
        <v>2.63</v>
      </c>
      <c r="L32" s="46" t="n">
        <v>4.39</v>
      </c>
      <c r="M32" s="46" t="n">
        <v>0</v>
      </c>
      <c r="N32" s="3" t="n">
        <f aca="false">SUM(B32:M32)</f>
        <v>99.6</v>
      </c>
      <c r="O32" s="2" t="n">
        <v>0.0001</v>
      </c>
      <c r="P32" s="0" t="n">
        <f aca="false">R32+273</f>
        <v>1575</v>
      </c>
      <c r="Q32" s="0" t="n">
        <v>-7.1</v>
      </c>
      <c r="R32" s="0" t="n">
        <v>1302</v>
      </c>
    </row>
    <row r="33" customFormat="false" ht="16" hidden="false" customHeight="false" outlineLevel="0" collapsed="false">
      <c r="A33" s="49" t="n">
        <v>32</v>
      </c>
      <c r="B33" s="46" t="n">
        <v>66.98</v>
      </c>
      <c r="C33" s="46" t="n">
        <v>0.34</v>
      </c>
      <c r="D33" s="46" t="n">
        <v>19.69</v>
      </c>
      <c r="E33" s="46" t="n">
        <v>0.38</v>
      </c>
      <c r="F33" s="46" t="n">
        <v>0</v>
      </c>
      <c r="G33" s="46" t="n">
        <v>1.53</v>
      </c>
      <c r="H33" s="46" t="n">
        <v>0.11</v>
      </c>
      <c r="I33" s="46" t="n">
        <v>0.28</v>
      </c>
      <c r="J33" s="46" t="n">
        <v>1.24</v>
      </c>
      <c r="K33" s="46" t="n">
        <v>4.41</v>
      </c>
      <c r="L33" s="46" t="n">
        <v>7.16</v>
      </c>
      <c r="M33" s="46" t="n">
        <v>0.01</v>
      </c>
      <c r="N33" s="3" t="n">
        <f aca="false">SUM(B33:M33)</f>
        <v>102.13</v>
      </c>
      <c r="O33" s="2" t="n">
        <v>0.0001</v>
      </c>
      <c r="P33" s="0" t="n">
        <f aca="false">R33+273</f>
        <v>1575</v>
      </c>
      <c r="Q33" s="0" t="n">
        <v>-7.1</v>
      </c>
      <c r="R33" s="0" t="n">
        <v>1302</v>
      </c>
    </row>
    <row r="34" customFormat="false" ht="16" hidden="false" customHeight="false" outlineLevel="0" collapsed="false">
      <c r="A34" s="49" t="n">
        <v>33</v>
      </c>
      <c r="B34" s="46" t="n">
        <v>73.48</v>
      </c>
      <c r="C34" s="46" t="n">
        <v>0.55</v>
      </c>
      <c r="D34" s="46" t="n">
        <v>11.24</v>
      </c>
      <c r="E34" s="46" t="n">
        <v>0.88</v>
      </c>
      <c r="F34" s="46" t="n">
        <v>0</v>
      </c>
      <c r="G34" s="46" t="n">
        <v>5.12</v>
      </c>
      <c r="H34" s="46" t="n">
        <v>0.27</v>
      </c>
      <c r="I34" s="46" t="n">
        <v>0.2</v>
      </c>
      <c r="J34" s="46" t="n">
        <v>0.35</v>
      </c>
      <c r="K34" s="46" t="n">
        <v>1.95</v>
      </c>
      <c r="L34" s="46" t="n">
        <v>4.51</v>
      </c>
      <c r="M34" s="46" t="n">
        <v>0.01</v>
      </c>
      <c r="N34" s="3" t="n">
        <f aca="false">SUM(B34:M34)</f>
        <v>98.56</v>
      </c>
      <c r="O34" s="2" t="n">
        <v>0.0001</v>
      </c>
      <c r="P34" s="0" t="n">
        <f aca="false">R34+273</f>
        <v>1575</v>
      </c>
      <c r="Q34" s="0" t="n">
        <v>-7.1</v>
      </c>
      <c r="R34" s="0" t="n">
        <v>1302</v>
      </c>
    </row>
    <row r="35" customFormat="false" ht="16" hidden="false" customHeight="false" outlineLevel="0" collapsed="false">
      <c r="A35" s="49" t="n">
        <v>34</v>
      </c>
      <c r="B35" s="46" t="n">
        <v>64.69</v>
      </c>
      <c r="C35" s="46" t="n">
        <v>0.78</v>
      </c>
      <c r="D35" s="46" t="n">
        <v>20.46</v>
      </c>
      <c r="E35" s="46" t="n">
        <v>0.8</v>
      </c>
      <c r="F35" s="46" t="n">
        <v>0</v>
      </c>
      <c r="G35" s="46" t="n">
        <v>2.91</v>
      </c>
      <c r="H35" s="46" t="n">
        <v>0.22</v>
      </c>
      <c r="I35" s="46" t="n">
        <v>0.42</v>
      </c>
      <c r="J35" s="46" t="n">
        <v>0.77</v>
      </c>
      <c r="K35" s="46" t="n">
        <v>4.18</v>
      </c>
      <c r="L35" s="46" t="n">
        <v>4.87</v>
      </c>
      <c r="M35" s="46" t="n">
        <v>0.07</v>
      </c>
      <c r="N35" s="3" t="n">
        <f aca="false">SUM(B35:M35)</f>
        <v>100.17</v>
      </c>
      <c r="O35" s="2" t="n">
        <v>0.0001</v>
      </c>
      <c r="P35" s="0" t="n">
        <f aca="false">R35+273</f>
        <v>1575</v>
      </c>
      <c r="Q35" s="0" t="n">
        <v>-7.1</v>
      </c>
      <c r="R35" s="0" t="n">
        <v>1302</v>
      </c>
    </row>
    <row r="36" customFormat="false" ht="16" hidden="false" customHeight="false" outlineLevel="0" collapsed="false">
      <c r="A36" s="49" t="n">
        <v>35</v>
      </c>
      <c r="B36" s="46" t="n">
        <v>62.96</v>
      </c>
      <c r="C36" s="46" t="n">
        <v>1.02</v>
      </c>
      <c r="D36" s="46" t="n">
        <v>18.28</v>
      </c>
      <c r="E36" s="46" t="n">
        <v>0.87</v>
      </c>
      <c r="F36" s="46" t="n">
        <v>0.01</v>
      </c>
      <c r="G36" s="46" t="n">
        <v>4.33</v>
      </c>
      <c r="H36" s="46" t="n">
        <v>0.13</v>
      </c>
      <c r="I36" s="46" t="n">
        <v>0.96</v>
      </c>
      <c r="J36" s="46" t="n">
        <v>2.33</v>
      </c>
      <c r="K36" s="46" t="n">
        <v>3.32</v>
      </c>
      <c r="L36" s="46" t="n">
        <v>6</v>
      </c>
      <c r="M36" s="46" t="n">
        <v>0.31</v>
      </c>
      <c r="N36" s="3" t="n">
        <f aca="false">SUM(B36:M36)</f>
        <v>100.52</v>
      </c>
      <c r="O36" s="2" t="n">
        <v>0.0001</v>
      </c>
      <c r="P36" s="0" t="n">
        <f aca="false">R36+273</f>
        <v>1575</v>
      </c>
      <c r="Q36" s="0" t="n">
        <v>-7.1</v>
      </c>
      <c r="R36" s="0" t="n">
        <v>1302</v>
      </c>
    </row>
    <row r="37" customFormat="false" ht="16" hidden="false" customHeight="false" outlineLevel="0" collapsed="false">
      <c r="A37" s="49" t="n">
        <v>36</v>
      </c>
      <c r="B37" s="46" t="n">
        <v>59.99</v>
      </c>
      <c r="C37" s="46" t="n">
        <v>1.23</v>
      </c>
      <c r="D37" s="46" t="n">
        <v>20.59</v>
      </c>
      <c r="E37" s="46" t="n">
        <v>0.76</v>
      </c>
      <c r="F37" s="46" t="n">
        <v>0</v>
      </c>
      <c r="G37" s="46" t="n">
        <v>4.22</v>
      </c>
      <c r="H37" s="46" t="n">
        <v>0.22</v>
      </c>
      <c r="I37" s="46" t="n">
        <v>1.17</v>
      </c>
      <c r="J37" s="46" t="n">
        <v>3.38</v>
      </c>
      <c r="K37" s="46" t="n">
        <v>4.08</v>
      </c>
      <c r="L37" s="46" t="n">
        <v>3.97</v>
      </c>
      <c r="M37" s="46" t="n">
        <v>0.37</v>
      </c>
      <c r="N37" s="3" t="n">
        <f aca="false">SUM(B37:M37)</f>
        <v>99.98</v>
      </c>
      <c r="O37" s="2" t="n">
        <v>0.0001</v>
      </c>
      <c r="P37" s="0" t="n">
        <f aca="false">R37+273</f>
        <v>1575</v>
      </c>
      <c r="Q37" s="0" t="n">
        <v>-7.1</v>
      </c>
      <c r="R37" s="0" t="n">
        <v>1302</v>
      </c>
    </row>
    <row r="38" customFormat="false" ht="16" hidden="false" customHeight="false" outlineLevel="0" collapsed="false">
      <c r="A38" s="49" t="n">
        <v>37</v>
      </c>
      <c r="B38" s="46" t="n">
        <v>39.48</v>
      </c>
      <c r="C38" s="46" t="n">
        <v>3.04</v>
      </c>
      <c r="D38" s="46" t="n">
        <v>13.32</v>
      </c>
      <c r="E38" s="46" t="n">
        <v>3.09</v>
      </c>
      <c r="F38" s="46" t="n">
        <v>0.06</v>
      </c>
      <c r="G38" s="46" t="n">
        <v>9.58</v>
      </c>
      <c r="H38" s="46" t="n">
        <v>0.37</v>
      </c>
      <c r="I38" s="46" t="n">
        <v>5.63</v>
      </c>
      <c r="J38" s="46" t="n">
        <v>17.2</v>
      </c>
      <c r="K38" s="46" t="n">
        <v>3.04</v>
      </c>
      <c r="L38" s="46" t="n">
        <v>2.46</v>
      </c>
      <c r="M38" s="46" t="n">
        <v>1.29</v>
      </c>
      <c r="N38" s="3" t="n">
        <f aca="false">SUM(B38:M38)</f>
        <v>98.56</v>
      </c>
      <c r="O38" s="2" t="n">
        <v>0.0001</v>
      </c>
      <c r="P38" s="0" t="n">
        <f aca="false">R38+273</f>
        <v>1575</v>
      </c>
      <c r="Q38" s="0" t="n">
        <v>-7.1</v>
      </c>
      <c r="R38" s="0" t="n">
        <v>1302</v>
      </c>
    </row>
    <row r="39" customFormat="false" ht="16" hidden="false" customHeight="false" outlineLevel="0" collapsed="false">
      <c r="A39" s="49" t="n">
        <v>38</v>
      </c>
      <c r="B39" s="46" t="n">
        <v>60.23</v>
      </c>
      <c r="C39" s="46" t="n">
        <v>0.89</v>
      </c>
      <c r="D39" s="46" t="n">
        <v>15.48</v>
      </c>
      <c r="E39" s="46" t="n">
        <v>1.1</v>
      </c>
      <c r="F39" s="46" t="n">
        <v>0.02</v>
      </c>
      <c r="G39" s="46" t="n">
        <v>7.85</v>
      </c>
      <c r="H39" s="46" t="n">
        <v>0.18</v>
      </c>
      <c r="I39" s="46" t="n">
        <v>3.13</v>
      </c>
      <c r="J39" s="46" t="n">
        <v>6.91</v>
      </c>
      <c r="K39" s="46" t="n">
        <v>3.34</v>
      </c>
      <c r="L39" s="46" t="n">
        <v>1.38</v>
      </c>
      <c r="M39" s="46" t="n">
        <v>0.21</v>
      </c>
      <c r="N39" s="3" t="n">
        <f aca="false">SUM(B39:M39)</f>
        <v>100.72</v>
      </c>
      <c r="O39" s="2" t="n">
        <v>0.0001</v>
      </c>
      <c r="P39" s="0" t="n">
        <f aca="false">R39+273</f>
        <v>1575</v>
      </c>
      <c r="Q39" s="0" t="n">
        <v>-7.1</v>
      </c>
      <c r="R39" s="0" t="n">
        <v>1302</v>
      </c>
    </row>
    <row r="40" customFormat="false" ht="16" hidden="false" customHeight="false" outlineLevel="0" collapsed="false">
      <c r="A40" s="49" t="n">
        <v>39</v>
      </c>
      <c r="B40" s="46" t="n">
        <v>50.77</v>
      </c>
      <c r="C40" s="46" t="n">
        <v>3.3</v>
      </c>
      <c r="D40" s="46" t="n">
        <v>12.64</v>
      </c>
      <c r="E40" s="46" t="n">
        <v>2.19</v>
      </c>
      <c r="F40" s="46" t="n">
        <v>0</v>
      </c>
      <c r="G40" s="46" t="n">
        <v>13.01</v>
      </c>
      <c r="H40" s="46" t="n">
        <v>0.31</v>
      </c>
      <c r="I40" s="46" t="n">
        <v>4.16</v>
      </c>
      <c r="J40" s="46" t="n">
        <v>8.42</v>
      </c>
      <c r="K40" s="46" t="n">
        <v>3.17</v>
      </c>
      <c r="L40" s="46" t="n">
        <v>0.75</v>
      </c>
      <c r="M40" s="46" t="n">
        <v>0.87</v>
      </c>
      <c r="N40" s="3" t="n">
        <f aca="false">SUM(B40:M40)</f>
        <v>99.59</v>
      </c>
      <c r="O40" s="2" t="n">
        <v>0.0001</v>
      </c>
      <c r="P40" s="0" t="n">
        <f aca="false">R40+273</f>
        <v>1575</v>
      </c>
      <c r="Q40" s="0" t="n">
        <v>-7.1</v>
      </c>
      <c r="R40" s="0" t="n">
        <v>1302</v>
      </c>
    </row>
    <row r="41" customFormat="false" ht="16" hidden="false" customHeight="false" outlineLevel="0" collapsed="false">
      <c r="A41" s="49" t="n">
        <v>40</v>
      </c>
      <c r="B41" s="46" t="n">
        <v>61.52</v>
      </c>
      <c r="C41" s="46" t="n">
        <v>0.73</v>
      </c>
      <c r="D41" s="46" t="n">
        <v>17.59</v>
      </c>
      <c r="E41" s="46" t="n">
        <v>0.68</v>
      </c>
      <c r="F41" s="46" t="n">
        <v>0.02</v>
      </c>
      <c r="G41" s="46" t="n">
        <v>5.31</v>
      </c>
      <c r="H41" s="46" t="n">
        <v>0.12</v>
      </c>
      <c r="I41" s="46" t="n">
        <v>3.15</v>
      </c>
      <c r="J41" s="46" t="n">
        <v>6.32</v>
      </c>
      <c r="K41" s="46" t="n">
        <v>3.52</v>
      </c>
      <c r="L41" s="46" t="n">
        <v>1.61</v>
      </c>
      <c r="M41" s="46" t="n">
        <v>0.21</v>
      </c>
      <c r="N41" s="3" t="n">
        <f aca="false">SUM(B41:M41)</f>
        <v>100.78</v>
      </c>
      <c r="O41" s="2" t="n">
        <v>0.0001</v>
      </c>
      <c r="P41" s="0" t="n">
        <f aca="false">R41+273</f>
        <v>1575</v>
      </c>
      <c r="Q41" s="0" t="n">
        <v>-7.1</v>
      </c>
      <c r="R41" s="0" t="n">
        <v>1302</v>
      </c>
    </row>
    <row r="42" customFormat="false" ht="16" hidden="false" customHeight="false" outlineLevel="0" collapsed="false">
      <c r="A42" s="49" t="n">
        <v>41</v>
      </c>
      <c r="B42" s="46" t="n">
        <v>57.24</v>
      </c>
      <c r="C42" s="46" t="n">
        <v>2.38</v>
      </c>
      <c r="D42" s="46" t="n">
        <v>3.68</v>
      </c>
      <c r="E42" s="46" t="n">
        <v>1.88</v>
      </c>
      <c r="F42" s="46" t="n">
        <v>0</v>
      </c>
      <c r="G42" s="46" t="n">
        <v>9.73</v>
      </c>
      <c r="H42" s="46" t="n">
        <v>0.27</v>
      </c>
      <c r="I42" s="46" t="n">
        <v>2.9</v>
      </c>
      <c r="J42" s="46" t="n">
        <v>6.85</v>
      </c>
      <c r="K42" s="46" t="n">
        <v>2.62</v>
      </c>
      <c r="L42" s="46" t="n">
        <v>1.56</v>
      </c>
      <c r="M42" s="46" t="n">
        <v>0.79</v>
      </c>
      <c r="N42" s="3" t="n">
        <f aca="false">SUM(B42:M42)</f>
        <v>89.9</v>
      </c>
      <c r="O42" s="2" t="n">
        <v>0.0001</v>
      </c>
      <c r="P42" s="0" t="n">
        <f aca="false">R42+273</f>
        <v>1575</v>
      </c>
      <c r="Q42" s="0" t="n">
        <v>-7.1</v>
      </c>
      <c r="R42" s="0" t="n">
        <v>1302</v>
      </c>
    </row>
    <row r="43" customFormat="false" ht="16" hidden="false" customHeight="false" outlineLevel="0" collapsed="false">
      <c r="A43" s="49" t="n">
        <v>42</v>
      </c>
      <c r="B43" s="46" t="n">
        <v>48.32</v>
      </c>
      <c r="C43" s="46" t="n">
        <v>1.05</v>
      </c>
      <c r="D43" s="46" t="n">
        <v>17.56</v>
      </c>
      <c r="E43" s="46" t="n">
        <v>0.69</v>
      </c>
      <c r="F43" s="46" t="n">
        <v>0.06</v>
      </c>
      <c r="G43" s="46" t="n">
        <v>9.36</v>
      </c>
      <c r="H43" s="46" t="n">
        <v>0.17</v>
      </c>
      <c r="I43" s="46" t="n">
        <v>8.59</v>
      </c>
      <c r="J43" s="46" t="n">
        <v>10.94</v>
      </c>
      <c r="K43" s="46" t="n">
        <v>2.44</v>
      </c>
      <c r="L43" s="46" t="n">
        <v>0.48</v>
      </c>
      <c r="M43" s="46" t="n">
        <v>0.26</v>
      </c>
      <c r="N43" s="3" t="n">
        <f aca="false">SUM(B43:M43)</f>
        <v>99.92</v>
      </c>
      <c r="O43" s="2" t="n">
        <v>0.0001</v>
      </c>
      <c r="P43" s="0" t="n">
        <f aca="false">R43+273</f>
        <v>1575</v>
      </c>
      <c r="Q43" s="0" t="n">
        <v>-7.1</v>
      </c>
      <c r="R43" s="0" t="n">
        <v>1302</v>
      </c>
    </row>
    <row r="44" customFormat="false" ht="16" hidden="false" customHeight="false" outlineLevel="0" collapsed="false">
      <c r="A44" s="49" t="n">
        <v>43</v>
      </c>
      <c r="B44" s="46" t="n">
        <v>47.94</v>
      </c>
      <c r="C44" s="46" t="n">
        <v>2.75</v>
      </c>
      <c r="D44" s="46" t="n">
        <v>8.2</v>
      </c>
      <c r="E44" s="46" t="n">
        <v>1.11</v>
      </c>
      <c r="F44" s="46" t="n">
        <v>0.08</v>
      </c>
      <c r="G44" s="46" t="n">
        <v>5.13</v>
      </c>
      <c r="H44" s="46" t="n">
        <v>0.15</v>
      </c>
      <c r="I44" s="46" t="n">
        <v>11.29</v>
      </c>
      <c r="J44" s="46" t="n">
        <v>12.18</v>
      </c>
      <c r="K44" s="46" t="n">
        <v>0.82</v>
      </c>
      <c r="L44" s="46" t="n">
        <v>6.31</v>
      </c>
      <c r="M44" s="46" t="n">
        <v>0.94</v>
      </c>
      <c r="N44" s="3" t="n">
        <f aca="false">SUM(B44:M44)</f>
        <v>96.9</v>
      </c>
      <c r="O44" s="2" t="n">
        <v>0.0001</v>
      </c>
      <c r="P44" s="0" t="n">
        <f aca="false">R44+273</f>
        <v>1603</v>
      </c>
      <c r="Q44" s="0" t="n">
        <v>-6.77</v>
      </c>
      <c r="R44" s="0" t="n">
        <v>1330</v>
      </c>
    </row>
    <row r="45" customFormat="false" ht="16" hidden="false" customHeight="false" outlineLevel="0" collapsed="false">
      <c r="A45" s="49" t="n">
        <v>44</v>
      </c>
      <c r="B45" s="46" t="n">
        <v>44.84</v>
      </c>
      <c r="C45" s="46" t="n">
        <v>2.62</v>
      </c>
      <c r="D45" s="46" t="n">
        <v>16.13</v>
      </c>
      <c r="E45" s="46" t="n">
        <v>1.78</v>
      </c>
      <c r="F45" s="46" t="n">
        <v>0.04</v>
      </c>
      <c r="G45" s="46" t="n">
        <v>8.25</v>
      </c>
      <c r="H45" s="46" t="n">
        <v>0.17</v>
      </c>
      <c r="I45" s="46" t="n">
        <v>9.48</v>
      </c>
      <c r="J45" s="46" t="n">
        <v>11.88</v>
      </c>
      <c r="K45" s="46" t="n">
        <v>3.06</v>
      </c>
      <c r="L45" s="46" t="n">
        <v>1.5</v>
      </c>
      <c r="M45" s="46" t="n">
        <v>0.57</v>
      </c>
      <c r="N45" s="3" t="n">
        <f aca="false">SUM(B45:M45)</f>
        <v>100.32</v>
      </c>
      <c r="O45" s="2" t="n">
        <v>0.0001</v>
      </c>
      <c r="P45" s="0" t="n">
        <f aca="false">R45+273</f>
        <v>1603</v>
      </c>
      <c r="Q45" s="0" t="n">
        <v>-6.77</v>
      </c>
      <c r="R45" s="0" t="n">
        <v>1330</v>
      </c>
    </row>
    <row r="46" customFormat="false" ht="16" hidden="false" customHeight="false" outlineLevel="0" collapsed="false">
      <c r="A46" s="49" t="n">
        <v>45</v>
      </c>
      <c r="B46" s="46" t="n">
        <v>45.64</v>
      </c>
      <c r="C46" s="46" t="n">
        <v>0.92</v>
      </c>
      <c r="D46" s="46" t="n">
        <v>16.14</v>
      </c>
      <c r="E46" s="46" t="n">
        <v>2</v>
      </c>
      <c r="F46" s="46" t="n">
        <v>0.02</v>
      </c>
      <c r="G46" s="46" t="n">
        <v>6.47</v>
      </c>
      <c r="H46" s="46" t="n">
        <v>0.2</v>
      </c>
      <c r="I46" s="46" t="n">
        <v>4.36</v>
      </c>
      <c r="J46" s="46" t="n">
        <v>12.46</v>
      </c>
      <c r="K46" s="46" t="n">
        <v>2.39</v>
      </c>
      <c r="L46" s="46" t="n">
        <v>8.34</v>
      </c>
      <c r="M46" s="46" t="n">
        <v>0.38</v>
      </c>
      <c r="N46" s="3" t="n">
        <f aca="false">SUM(B46:M46)</f>
        <v>99.32</v>
      </c>
      <c r="O46" s="2" t="n">
        <v>0.0001</v>
      </c>
      <c r="P46" s="0" t="n">
        <f aca="false">R46+273</f>
        <v>1603</v>
      </c>
      <c r="Q46" s="0" t="n">
        <v>-6.77</v>
      </c>
      <c r="R46" s="0" t="n">
        <v>1330</v>
      </c>
    </row>
    <row r="47" customFormat="false" ht="16" hidden="false" customHeight="false" outlineLevel="0" collapsed="false">
      <c r="A47" s="49" t="n">
        <v>46</v>
      </c>
      <c r="B47" s="46" t="n">
        <v>49.26</v>
      </c>
      <c r="C47" s="46" t="n">
        <v>1.12</v>
      </c>
      <c r="D47" s="46" t="n">
        <v>18.24</v>
      </c>
      <c r="E47" s="46" t="n">
        <v>1.28</v>
      </c>
      <c r="F47" s="46" t="n">
        <v>0.05</v>
      </c>
      <c r="G47" s="46" t="n">
        <v>7.13</v>
      </c>
      <c r="H47" s="46" t="n">
        <v>0.18</v>
      </c>
      <c r="I47" s="46" t="n">
        <v>3.92</v>
      </c>
      <c r="J47" s="46" t="n">
        <v>8.61</v>
      </c>
      <c r="K47" s="46" t="n">
        <v>2.49</v>
      </c>
      <c r="L47" s="46" t="n">
        <v>6.84</v>
      </c>
      <c r="M47" s="46" t="n">
        <v>0.37</v>
      </c>
      <c r="N47" s="3" t="n">
        <f aca="false">SUM(B47:M47)</f>
        <v>99.49</v>
      </c>
      <c r="O47" s="2" t="n">
        <v>0.0001</v>
      </c>
      <c r="P47" s="0" t="n">
        <f aca="false">R47+273</f>
        <v>1601</v>
      </c>
      <c r="Q47" s="0" t="n">
        <v>-6.8</v>
      </c>
      <c r="R47" s="0" t="n">
        <v>1328</v>
      </c>
    </row>
    <row r="48" customFormat="false" ht="16" hidden="false" customHeight="false" outlineLevel="0" collapsed="false">
      <c r="A48" s="49" t="n">
        <v>47</v>
      </c>
      <c r="B48" s="46" t="n">
        <v>59.52</v>
      </c>
      <c r="C48" s="46" t="n">
        <v>2.79</v>
      </c>
      <c r="D48" s="46" t="n">
        <v>10.89</v>
      </c>
      <c r="E48" s="46" t="n">
        <v>0.64</v>
      </c>
      <c r="F48" s="46" t="n">
        <v>0.06</v>
      </c>
      <c r="G48" s="46" t="n">
        <v>3.32</v>
      </c>
      <c r="H48" s="46" t="n">
        <v>0.07</v>
      </c>
      <c r="I48" s="46" t="n">
        <v>6.81</v>
      </c>
      <c r="J48" s="46" t="n">
        <v>3.85</v>
      </c>
      <c r="K48" s="46" t="n">
        <v>1.27</v>
      </c>
      <c r="L48" s="46" t="n">
        <v>10.38</v>
      </c>
      <c r="M48" s="46" t="n">
        <v>0.35</v>
      </c>
      <c r="N48" s="3" t="n">
        <f aca="false">SUM(B48:M48)</f>
        <v>99.95</v>
      </c>
      <c r="O48" s="2" t="n">
        <v>0.0001</v>
      </c>
      <c r="P48" s="0" t="n">
        <f aca="false">R48+273</f>
        <v>1601</v>
      </c>
      <c r="Q48" s="0" t="n">
        <v>-6.8</v>
      </c>
      <c r="R48" s="0" t="n">
        <v>1328</v>
      </c>
    </row>
    <row r="49" customFormat="false" ht="16" hidden="false" customHeight="false" outlineLevel="0" collapsed="false">
      <c r="A49" s="49" t="n">
        <v>48</v>
      </c>
      <c r="B49" s="46" t="n">
        <v>50.66</v>
      </c>
      <c r="C49" s="46" t="n">
        <v>1.65</v>
      </c>
      <c r="D49" s="46" t="n">
        <v>13.52</v>
      </c>
      <c r="E49" s="46" t="n">
        <v>1.2</v>
      </c>
      <c r="F49" s="46" t="n">
        <v>0.1</v>
      </c>
      <c r="G49" s="46" t="n">
        <v>6.9</v>
      </c>
      <c r="H49" s="46" t="n">
        <v>0.15</v>
      </c>
      <c r="I49" s="46" t="n">
        <v>9.72</v>
      </c>
      <c r="J49" s="46" t="n">
        <v>8.97</v>
      </c>
      <c r="K49" s="46" t="n">
        <v>2.33</v>
      </c>
      <c r="L49" s="46" t="n">
        <v>3.51</v>
      </c>
      <c r="M49" s="46" t="n">
        <v>0.75</v>
      </c>
      <c r="N49" s="3" t="n">
        <f aca="false">SUM(B49:M49)</f>
        <v>99.46</v>
      </c>
      <c r="O49" s="2" t="n">
        <v>0.0001</v>
      </c>
      <c r="P49" s="0" t="n">
        <f aca="false">R49+273</f>
        <v>1601</v>
      </c>
      <c r="Q49" s="0" t="n">
        <v>-6.8</v>
      </c>
      <c r="R49" s="0" t="n">
        <v>1328</v>
      </c>
    </row>
    <row r="50" customFormat="false" ht="16" hidden="false" customHeight="false" outlineLevel="0" collapsed="false">
      <c r="A50" s="49" t="n">
        <v>49</v>
      </c>
      <c r="B50" s="46" t="n">
        <v>39.84</v>
      </c>
      <c r="C50" s="46" t="n">
        <v>5.92</v>
      </c>
      <c r="D50" s="46" t="n">
        <v>9.64</v>
      </c>
      <c r="E50" s="46" t="n">
        <v>3.53</v>
      </c>
      <c r="F50" s="46" t="n">
        <v>0.02</v>
      </c>
      <c r="G50" s="46" t="n">
        <v>11.22</v>
      </c>
      <c r="H50" s="46" t="n">
        <v>0.26</v>
      </c>
      <c r="I50" s="46" t="n">
        <v>6.76</v>
      </c>
      <c r="J50" s="46" t="n">
        <v>15.08</v>
      </c>
      <c r="K50" s="46" t="n">
        <v>1.98</v>
      </c>
      <c r="L50" s="46" t="n">
        <v>4.01</v>
      </c>
      <c r="M50" s="46" t="n">
        <v>1.13</v>
      </c>
      <c r="N50" s="3" t="n">
        <f aca="false">SUM(B50:M50)</f>
        <v>99.39</v>
      </c>
      <c r="O50" s="2" t="n">
        <v>0.0001</v>
      </c>
      <c r="P50" s="0" t="n">
        <f aca="false">R50+273</f>
        <v>1474</v>
      </c>
      <c r="Q50" s="0" t="n">
        <v>-8.46</v>
      </c>
      <c r="R50" s="0" t="n">
        <v>1201</v>
      </c>
    </row>
    <row r="51" customFormat="false" ht="16" hidden="false" customHeight="false" outlineLevel="0" collapsed="false">
      <c r="A51" s="49" t="n">
        <v>50</v>
      </c>
      <c r="B51" s="46" t="n">
        <v>39.06</v>
      </c>
      <c r="C51" s="46" t="n">
        <v>2.76</v>
      </c>
      <c r="D51" s="46" t="n">
        <v>11.51</v>
      </c>
      <c r="E51" s="46" t="n">
        <v>2.78</v>
      </c>
      <c r="F51" s="46" t="n">
        <v>0</v>
      </c>
      <c r="G51" s="46" t="n">
        <v>10.02</v>
      </c>
      <c r="H51" s="46" t="n">
        <v>0.34</v>
      </c>
      <c r="I51" s="46" t="n">
        <v>5.62</v>
      </c>
      <c r="J51" s="46" t="n">
        <v>16.79</v>
      </c>
      <c r="K51" s="46" t="n">
        <v>2.96</v>
      </c>
      <c r="L51" s="46" t="n">
        <v>3.01</v>
      </c>
      <c r="M51" s="46" t="n">
        <v>1.46</v>
      </c>
      <c r="N51" s="3" t="n">
        <f aca="false">SUM(B51:M51)</f>
        <v>96.31</v>
      </c>
      <c r="O51" s="2" t="n">
        <v>0.0001</v>
      </c>
      <c r="P51" s="0" t="n">
        <f aca="false">R51+273</f>
        <v>1507</v>
      </c>
      <c r="Q51" s="0" t="n">
        <v>-8.03</v>
      </c>
      <c r="R51" s="0" t="n">
        <v>1234</v>
      </c>
    </row>
    <row r="52" customFormat="false" ht="16" hidden="false" customHeight="false" outlineLevel="0" collapsed="false">
      <c r="A52" s="49" t="n">
        <v>51</v>
      </c>
      <c r="B52" s="46" t="n">
        <v>41.08</v>
      </c>
      <c r="C52" s="46" t="n">
        <v>2.61</v>
      </c>
      <c r="D52" s="46" t="n">
        <v>17.35</v>
      </c>
      <c r="E52" s="46" t="n">
        <v>2.61</v>
      </c>
      <c r="F52" s="46" t="n">
        <v>0.05</v>
      </c>
      <c r="G52" s="46" t="n">
        <v>9.1</v>
      </c>
      <c r="H52" s="46" t="n">
        <v>0.23</v>
      </c>
      <c r="I52" s="46" t="n">
        <v>3.89</v>
      </c>
      <c r="J52" s="46" t="n">
        <v>10.35</v>
      </c>
      <c r="K52" s="46" t="n">
        <v>5.02</v>
      </c>
      <c r="L52" s="46" t="n">
        <v>5.14</v>
      </c>
      <c r="M52" s="46" t="n">
        <v>0.88</v>
      </c>
      <c r="N52" s="3" t="n">
        <f aca="false">SUM(B52:M52)</f>
        <v>98.31</v>
      </c>
      <c r="O52" s="2" t="n">
        <v>0.0001</v>
      </c>
      <c r="P52" s="0" t="n">
        <f aca="false">R52+273</f>
        <v>1507</v>
      </c>
      <c r="Q52" s="0" t="n">
        <v>-8.03</v>
      </c>
      <c r="R52" s="0" t="n">
        <v>1234</v>
      </c>
    </row>
    <row r="53" customFormat="false" ht="16" hidden="false" customHeight="false" outlineLevel="0" collapsed="false">
      <c r="A53" s="49" t="n">
        <v>52</v>
      </c>
      <c r="B53" s="46" t="n">
        <v>51.21</v>
      </c>
      <c r="C53" s="46" t="n">
        <v>2.42</v>
      </c>
      <c r="D53" s="46" t="n">
        <v>16.84</v>
      </c>
      <c r="E53" s="46" t="n">
        <v>1.59</v>
      </c>
      <c r="F53" s="46" t="n">
        <v>0</v>
      </c>
      <c r="G53" s="46" t="n">
        <v>8.8</v>
      </c>
      <c r="H53" s="46" t="n">
        <v>0.23</v>
      </c>
      <c r="I53" s="46" t="n">
        <v>3.42</v>
      </c>
      <c r="J53" s="46" t="n">
        <v>7.13</v>
      </c>
      <c r="K53" s="46" t="n">
        <v>5.51</v>
      </c>
      <c r="L53" s="46" t="n">
        <v>2.62</v>
      </c>
      <c r="M53" s="46" t="n">
        <v>0.68</v>
      </c>
      <c r="N53" s="3" t="n">
        <f aca="false">SUM(B53:M53)</f>
        <v>100.45</v>
      </c>
      <c r="O53" s="2" t="n">
        <v>0.0001</v>
      </c>
      <c r="P53" s="0" t="n">
        <f aca="false">R53+273</f>
        <v>1507</v>
      </c>
      <c r="Q53" s="0" t="n">
        <v>-8.03</v>
      </c>
      <c r="R53" s="0" t="n">
        <v>1234</v>
      </c>
    </row>
    <row r="54" customFormat="false" ht="16" hidden="false" customHeight="false" outlineLevel="0" collapsed="false">
      <c r="A54" s="49" t="n">
        <v>53</v>
      </c>
      <c r="B54" s="46" t="n">
        <v>49.84</v>
      </c>
      <c r="C54" s="46" t="n">
        <v>1.33</v>
      </c>
      <c r="D54" s="46" t="n">
        <v>21.74</v>
      </c>
      <c r="E54" s="46" t="n">
        <v>1.76</v>
      </c>
      <c r="F54" s="46" t="n">
        <v>0</v>
      </c>
      <c r="G54" s="46" t="n">
        <v>4.94</v>
      </c>
      <c r="H54" s="46" t="n">
        <v>0.19</v>
      </c>
      <c r="I54" s="46" t="n">
        <v>1.29</v>
      </c>
      <c r="J54" s="46" t="n">
        <v>4.56</v>
      </c>
      <c r="K54" s="46" t="n">
        <v>6.3</v>
      </c>
      <c r="L54" s="46" t="n">
        <v>8.28</v>
      </c>
      <c r="M54" s="46" t="n">
        <v>0.28</v>
      </c>
      <c r="N54" s="3" t="n">
        <f aca="false">SUM(B54:M54)</f>
        <v>100.51</v>
      </c>
      <c r="O54" s="2" t="n">
        <v>0.0001</v>
      </c>
      <c r="P54" s="0" t="n">
        <f aca="false">R54+273</f>
        <v>1474</v>
      </c>
      <c r="Q54" s="0" t="n">
        <v>-8.46</v>
      </c>
      <c r="R54" s="0" t="n">
        <v>1201</v>
      </c>
    </row>
    <row r="55" customFormat="false" ht="16" hidden="false" customHeight="false" outlineLevel="0" collapsed="false">
      <c r="A55" s="49" t="n">
        <v>54</v>
      </c>
      <c r="B55" s="46" t="n">
        <v>40.14</v>
      </c>
      <c r="C55" s="46" t="n">
        <v>4.92</v>
      </c>
      <c r="D55" s="46" t="n">
        <v>14.33</v>
      </c>
      <c r="E55" s="46" t="n">
        <v>3.18</v>
      </c>
      <c r="F55" s="46" t="n">
        <v>0</v>
      </c>
      <c r="G55" s="46" t="n">
        <v>9.66</v>
      </c>
      <c r="H55" s="46" t="n">
        <v>0.27</v>
      </c>
      <c r="I55" s="46" t="n">
        <v>5.82</v>
      </c>
      <c r="J55" s="46" t="n">
        <v>13.68</v>
      </c>
      <c r="K55" s="46" t="n">
        <v>3.62</v>
      </c>
      <c r="L55" s="46" t="n">
        <v>1.8</v>
      </c>
      <c r="M55" s="46" t="n">
        <v>1.21</v>
      </c>
      <c r="N55" s="3" t="n">
        <f aca="false">SUM(B55:M55)</f>
        <v>98.63</v>
      </c>
      <c r="O55" s="2" t="n">
        <v>0.0001</v>
      </c>
      <c r="P55" s="0" t="n">
        <f aca="false">R55+273</f>
        <v>1474</v>
      </c>
      <c r="Q55" s="0" t="n">
        <v>-8.46</v>
      </c>
      <c r="R55" s="0" t="n">
        <v>1201</v>
      </c>
    </row>
    <row r="56" customFormat="false" ht="16" hidden="false" customHeight="false" outlineLevel="0" collapsed="false">
      <c r="A56" s="49" t="n">
        <v>55</v>
      </c>
      <c r="B56" s="46" t="n">
        <v>47.68</v>
      </c>
      <c r="C56" s="46" t="n">
        <v>2.26</v>
      </c>
      <c r="D56" s="46" t="n">
        <v>17.08</v>
      </c>
      <c r="E56" s="46" t="n">
        <v>1.34</v>
      </c>
      <c r="F56" s="46" t="n">
        <v>0.03</v>
      </c>
      <c r="G56" s="46" t="n">
        <v>7.88</v>
      </c>
      <c r="H56" s="46" t="n">
        <v>0.2</v>
      </c>
      <c r="I56" s="46" t="n">
        <v>6.98</v>
      </c>
      <c r="J56" s="46" t="n">
        <v>10.26</v>
      </c>
      <c r="K56" s="46" t="n">
        <v>4</v>
      </c>
      <c r="L56" s="46" t="n">
        <v>2.33</v>
      </c>
      <c r="M56" s="46" t="n">
        <v>0.48</v>
      </c>
      <c r="N56" s="3" t="n">
        <f aca="false">SUM(B56:M56)</f>
        <v>100.52</v>
      </c>
      <c r="O56" s="2" t="n">
        <v>0.0001</v>
      </c>
      <c r="P56" s="0" t="n">
        <f aca="false">R56+273</f>
        <v>1507</v>
      </c>
      <c r="Q56" s="0" t="n">
        <v>-8.03</v>
      </c>
      <c r="R56" s="0" t="n">
        <v>1234</v>
      </c>
    </row>
    <row r="57" customFormat="false" ht="16" hidden="false" customHeight="false" outlineLevel="0" collapsed="false">
      <c r="A57" s="49" t="n">
        <v>56</v>
      </c>
      <c r="B57" s="46" t="n">
        <v>49.36</v>
      </c>
      <c r="C57" s="46" t="n">
        <v>1.59</v>
      </c>
      <c r="D57" s="46" t="n">
        <v>19.28</v>
      </c>
      <c r="E57" s="46" t="n">
        <v>1.53</v>
      </c>
      <c r="F57" s="46" t="n">
        <v>0</v>
      </c>
      <c r="G57" s="46" t="n">
        <v>7.18</v>
      </c>
      <c r="H57" s="46" t="n">
        <v>0.19</v>
      </c>
      <c r="I57" s="46" t="n">
        <v>3.15</v>
      </c>
      <c r="J57" s="46" t="n">
        <v>7.77</v>
      </c>
      <c r="K57" s="46" t="n">
        <v>5.83</v>
      </c>
      <c r="L57" s="46" t="n">
        <v>3.33</v>
      </c>
      <c r="M57" s="46" t="n">
        <v>0.46</v>
      </c>
      <c r="N57" s="3" t="n">
        <f aca="false">SUM(B57:M57)</f>
        <v>99.67</v>
      </c>
      <c r="O57" s="2" t="n">
        <v>0.0001</v>
      </c>
      <c r="P57" s="0" t="n">
        <f aca="false">R57+273</f>
        <v>1474</v>
      </c>
      <c r="Q57" s="0" t="n">
        <v>-8.46</v>
      </c>
      <c r="R57" s="0" t="n">
        <v>1201</v>
      </c>
    </row>
    <row r="58" customFormat="false" ht="16" hidden="false" customHeight="false" outlineLevel="0" collapsed="false">
      <c r="A58" s="49" t="n">
        <v>57</v>
      </c>
      <c r="B58" s="46" t="n">
        <v>61.12</v>
      </c>
      <c r="C58" s="46" t="n">
        <v>0.67</v>
      </c>
      <c r="D58" s="46" t="n">
        <v>15.41</v>
      </c>
      <c r="E58" s="46" t="n">
        <v>1.4</v>
      </c>
      <c r="F58" s="46" t="n">
        <v>0</v>
      </c>
      <c r="G58" s="46" t="n">
        <v>4.72</v>
      </c>
      <c r="H58" s="46" t="n">
        <v>0.15</v>
      </c>
      <c r="I58" s="46" t="n">
        <v>1.39</v>
      </c>
      <c r="J58" s="46" t="n">
        <v>3.47</v>
      </c>
      <c r="K58" s="46" t="n">
        <v>6.06</v>
      </c>
      <c r="L58" s="46" t="n">
        <v>4.51</v>
      </c>
      <c r="M58" s="46" t="n">
        <v>0.11</v>
      </c>
      <c r="N58" s="3" t="n">
        <f aca="false">SUM(B58:M58)</f>
        <v>99.01</v>
      </c>
      <c r="O58" s="2" t="n">
        <v>0.0001</v>
      </c>
      <c r="P58" s="0" t="n">
        <f aca="false">R58+273</f>
        <v>1507</v>
      </c>
      <c r="Q58" s="0" t="n">
        <v>-8.03</v>
      </c>
      <c r="R58" s="0" t="n">
        <v>1234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47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P10" activeCellId="0" sqref="P10"/>
    </sheetView>
  </sheetViews>
  <sheetFormatPr defaultColWidth="10.51953125" defaultRowHeight="16" zeroHeight="false" outlineLevelRow="0" outlineLevelCol="0"/>
  <sheetData>
    <row r="1" customFormat="false" ht="16" hidden="false" customHeight="false" outlineLevel="0" collapsed="false">
      <c r="A1" s="46" t="s">
        <v>0</v>
      </c>
      <c r="B1" s="46" t="s">
        <v>15</v>
      </c>
      <c r="C1" s="46" t="s">
        <v>1</v>
      </c>
      <c r="D1" s="46" t="s">
        <v>56</v>
      </c>
      <c r="E1" s="46" t="s">
        <v>122</v>
      </c>
      <c r="F1" s="46" t="s">
        <v>2</v>
      </c>
      <c r="G1" s="46" t="s">
        <v>121</v>
      </c>
      <c r="H1" s="46" t="s">
        <v>3</v>
      </c>
      <c r="I1" s="46" t="s">
        <v>4</v>
      </c>
      <c r="J1" s="46" t="s">
        <v>14</v>
      </c>
      <c r="K1" s="46" t="s">
        <v>13</v>
      </c>
      <c r="L1" s="46" t="s">
        <v>16</v>
      </c>
      <c r="M1" s="46" t="s">
        <v>41</v>
      </c>
      <c r="N1" s="46" t="s">
        <v>141</v>
      </c>
      <c r="O1" s="3" t="s">
        <v>45</v>
      </c>
      <c r="P1" s="46" t="s">
        <v>41</v>
      </c>
      <c r="Q1" s="46" t="s">
        <v>10</v>
      </c>
      <c r="R1" s="46" t="s">
        <v>44</v>
      </c>
    </row>
    <row r="2" customFormat="false" ht="16" hidden="false" customHeight="false" outlineLevel="0" collapsed="false">
      <c r="A2" s="46" t="n">
        <v>72.21</v>
      </c>
      <c r="B2" s="46" t="n">
        <v>0.26</v>
      </c>
      <c r="C2" s="46" t="n">
        <v>14.04</v>
      </c>
      <c r="D2" s="46" t="n">
        <v>1.13</v>
      </c>
      <c r="E2" s="46" t="n">
        <v>0</v>
      </c>
      <c r="F2" s="46" t="n">
        <v>0.64</v>
      </c>
      <c r="G2" s="46" t="n">
        <v>0.04</v>
      </c>
      <c r="H2" s="46" t="n">
        <v>0.27</v>
      </c>
      <c r="I2" s="46" t="n">
        <v>1.27</v>
      </c>
      <c r="J2" s="46" t="n">
        <v>4.04</v>
      </c>
      <c r="K2" s="46" t="n">
        <v>4.38</v>
      </c>
      <c r="L2" s="46" t="n">
        <v>0.04</v>
      </c>
      <c r="M2" s="46" t="n">
        <v>98.32</v>
      </c>
      <c r="N2" s="46" t="n">
        <v>1342</v>
      </c>
      <c r="O2" s="3" t="n">
        <f aca="false">N2+273</f>
        <v>1615</v>
      </c>
      <c r="P2" s="3" t="n">
        <f aca="false">SUM(A2:L2)</f>
        <v>98.32</v>
      </c>
      <c r="Q2" s="2" t="n">
        <v>0.0001</v>
      </c>
      <c r="R2" s="0" t="n">
        <v>-3.65885</v>
      </c>
      <c r="T2" s="0" t="s">
        <v>208</v>
      </c>
    </row>
    <row r="3" customFormat="false" ht="16" hidden="false" customHeight="false" outlineLevel="0" collapsed="false">
      <c r="A3" s="46" t="n">
        <v>71.03</v>
      </c>
      <c r="B3" s="46" t="n">
        <v>0.28</v>
      </c>
      <c r="C3" s="46" t="n">
        <v>8.03</v>
      </c>
      <c r="D3" s="46" t="n">
        <v>7.29</v>
      </c>
      <c r="E3" s="46" t="n">
        <v>0</v>
      </c>
      <c r="F3" s="46" t="n">
        <v>1.58</v>
      </c>
      <c r="G3" s="46" t="n">
        <v>0.24</v>
      </c>
      <c r="H3" s="46" t="n">
        <v>0.18</v>
      </c>
      <c r="I3" s="46" t="n">
        <v>0.52</v>
      </c>
      <c r="J3" s="46" t="n">
        <v>6.08</v>
      </c>
      <c r="K3" s="46" t="n">
        <v>3.81</v>
      </c>
      <c r="L3" s="46" t="n">
        <v>0.01</v>
      </c>
      <c r="M3" s="46" t="n">
        <v>99.05</v>
      </c>
      <c r="N3" s="46" t="n">
        <v>1344</v>
      </c>
      <c r="O3" s="3" t="n">
        <f aca="false">N3+273</f>
        <v>1617</v>
      </c>
      <c r="P3" s="3" t="n">
        <f aca="false">SUM(A3:L3)</f>
        <v>99.05</v>
      </c>
      <c r="Q3" s="2" t="n">
        <v>0.0001</v>
      </c>
      <c r="R3" s="0" t="n">
        <v>-2.17556040322509</v>
      </c>
    </row>
    <row r="4" customFormat="false" ht="16" hidden="false" customHeight="false" outlineLevel="0" collapsed="false">
      <c r="A4" s="46" t="n">
        <v>69.15</v>
      </c>
      <c r="B4" s="46" t="n">
        <v>0.49</v>
      </c>
      <c r="C4" s="46" t="n">
        <v>11.26</v>
      </c>
      <c r="D4" s="46" t="n">
        <v>5.71</v>
      </c>
      <c r="E4" s="46" t="n">
        <v>0</v>
      </c>
      <c r="F4" s="46" t="n">
        <v>0.71</v>
      </c>
      <c r="G4" s="46" t="n">
        <v>0.27</v>
      </c>
      <c r="H4" s="46" t="n">
        <v>0.21</v>
      </c>
      <c r="I4" s="46" t="n">
        <v>0.4</v>
      </c>
      <c r="J4" s="46" t="n">
        <v>5.82</v>
      </c>
      <c r="K4" s="46" t="n">
        <v>4.38</v>
      </c>
      <c r="L4" s="46" t="n">
        <v>0.04</v>
      </c>
      <c r="M4" s="46" t="n">
        <v>98.44</v>
      </c>
      <c r="N4" s="46" t="n">
        <v>1340</v>
      </c>
      <c r="O4" s="3" t="n">
        <f aca="false">N4+273</f>
        <v>1613</v>
      </c>
      <c r="P4" s="3" t="n">
        <f aca="false">SUM(A4:L4)</f>
        <v>98.44</v>
      </c>
      <c r="Q4" s="2" t="n">
        <v>0.0001</v>
      </c>
      <c r="R4" s="0" t="n">
        <v>-1.04048757686004</v>
      </c>
    </row>
    <row r="5" customFormat="false" ht="16" hidden="false" customHeight="false" outlineLevel="0" collapsed="false">
      <c r="A5" s="46" t="n">
        <v>61.59</v>
      </c>
      <c r="B5" s="46" t="n">
        <v>0.67</v>
      </c>
      <c r="C5" s="46" t="n">
        <v>15.66</v>
      </c>
      <c r="D5" s="46" t="n">
        <v>5.08</v>
      </c>
      <c r="E5" s="46" t="n">
        <v>0</v>
      </c>
      <c r="F5" s="46" t="n">
        <v>1.31</v>
      </c>
      <c r="G5" s="46" t="n">
        <v>0.15</v>
      </c>
      <c r="H5" s="46" t="n">
        <v>1.43</v>
      </c>
      <c r="I5" s="46" t="n">
        <v>3.55</v>
      </c>
      <c r="J5" s="46" t="n">
        <v>5.66</v>
      </c>
      <c r="K5" s="46" t="n">
        <v>3.77</v>
      </c>
      <c r="L5" s="46" t="n">
        <v>0.1</v>
      </c>
      <c r="M5" s="46" t="n">
        <v>98.88</v>
      </c>
      <c r="N5" s="46" t="n">
        <v>1344</v>
      </c>
      <c r="O5" s="3" t="n">
        <f aca="false">N5+273</f>
        <v>1617</v>
      </c>
      <c r="P5" s="3" t="n">
        <f aca="false">SUM(A5:L5)</f>
        <v>98.97</v>
      </c>
      <c r="Q5" s="2" t="n">
        <v>0.0001</v>
      </c>
      <c r="R5" s="0" t="n">
        <v>-2.54482167665043</v>
      </c>
    </row>
    <row r="6" customFormat="false" ht="16" hidden="false" customHeight="false" outlineLevel="0" collapsed="false">
      <c r="A6" s="46" t="n">
        <v>58.06</v>
      </c>
      <c r="B6" s="46" t="n">
        <v>0.85</v>
      </c>
      <c r="C6" s="46" t="n">
        <v>15.44</v>
      </c>
      <c r="D6" s="46" t="n">
        <v>7.12</v>
      </c>
      <c r="E6" s="46" t="n">
        <v>0</v>
      </c>
      <c r="F6" s="46" t="n">
        <v>2.34</v>
      </c>
      <c r="G6" s="46" t="n">
        <v>0.16</v>
      </c>
      <c r="H6" s="46" t="n">
        <v>3.19</v>
      </c>
      <c r="I6" s="46" t="n">
        <v>6.83</v>
      </c>
      <c r="J6" s="46" t="n">
        <v>3.7</v>
      </c>
      <c r="K6" s="46" t="n">
        <v>1.22</v>
      </c>
      <c r="L6" s="46" t="n">
        <v>0.09</v>
      </c>
      <c r="M6" s="46" t="n">
        <v>99</v>
      </c>
      <c r="N6" s="46" t="n">
        <v>1349</v>
      </c>
      <c r="O6" s="3" t="n">
        <f aca="false">N6+273</f>
        <v>1622</v>
      </c>
      <c r="P6" s="3" t="n">
        <f aca="false">SUM(A6:L6)</f>
        <v>99</v>
      </c>
      <c r="Q6" s="2" t="n">
        <v>0.0001</v>
      </c>
      <c r="R6" s="0" t="n">
        <v>-2.64665927998109</v>
      </c>
    </row>
    <row r="7" customFormat="false" ht="16" hidden="false" customHeight="false" outlineLevel="0" collapsed="false">
      <c r="A7" s="46" t="n">
        <v>43.68</v>
      </c>
      <c r="B7" s="46" t="n">
        <v>4.42</v>
      </c>
      <c r="C7" s="46" t="n">
        <v>9.89</v>
      </c>
      <c r="D7" s="46" t="n">
        <v>10.92</v>
      </c>
      <c r="E7" s="46" t="n">
        <v>0</v>
      </c>
      <c r="F7" s="46" t="n">
        <v>1.83</v>
      </c>
      <c r="G7" s="46" t="n">
        <v>0.02</v>
      </c>
      <c r="H7" s="46" t="n">
        <v>9</v>
      </c>
      <c r="I7" s="46" t="n">
        <v>11.38</v>
      </c>
      <c r="J7" s="46" t="n">
        <v>2.72</v>
      </c>
      <c r="K7" s="46" t="n">
        <v>4.11</v>
      </c>
      <c r="L7" s="46" t="n">
        <v>0.03</v>
      </c>
      <c r="M7" s="46" t="n">
        <v>98</v>
      </c>
      <c r="N7" s="46" t="n">
        <v>1344</v>
      </c>
      <c r="O7" s="3" t="n">
        <f aca="false">N7+273</f>
        <v>1617</v>
      </c>
      <c r="P7" s="3" t="n">
        <f aca="false">SUM(A7:L7)</f>
        <v>98</v>
      </c>
      <c r="Q7" s="2" t="n">
        <v>0.0001</v>
      </c>
      <c r="R7" s="0" t="n">
        <v>-1.82111069321016</v>
      </c>
    </row>
    <row r="8" customFormat="false" ht="16" hidden="false" customHeight="false" outlineLevel="0" collapsed="false">
      <c r="A8" s="46" t="n">
        <v>39.5</v>
      </c>
      <c r="B8" s="46" t="n">
        <v>5.64</v>
      </c>
      <c r="C8" s="46" t="n">
        <v>9.89</v>
      </c>
      <c r="D8" s="46" t="n">
        <v>11.66</v>
      </c>
      <c r="E8" s="46" t="n">
        <v>0</v>
      </c>
      <c r="F8" s="46" t="n">
        <v>2.63</v>
      </c>
      <c r="G8" s="46" t="n">
        <v>0.24</v>
      </c>
      <c r="H8" s="46" t="n">
        <v>6.69</v>
      </c>
      <c r="I8" s="46" t="n">
        <v>14.82</v>
      </c>
      <c r="J8" s="46" t="n">
        <v>2.27</v>
      </c>
      <c r="K8" s="46" t="n">
        <v>4.23</v>
      </c>
      <c r="L8" s="46" t="n">
        <v>0.61</v>
      </c>
      <c r="M8" s="46" t="n">
        <v>98.18</v>
      </c>
      <c r="N8" s="46" t="n">
        <v>1350</v>
      </c>
      <c r="O8" s="3" t="n">
        <f aca="false">N8+273</f>
        <v>1623</v>
      </c>
      <c r="P8" s="3" t="n">
        <f aca="false">SUM(A8:L8)</f>
        <v>98.18</v>
      </c>
      <c r="Q8" s="2" t="n">
        <v>0.0001</v>
      </c>
      <c r="R8" s="0" t="n">
        <v>-2.65799671386624</v>
      </c>
    </row>
    <row r="9" customFormat="false" ht="16" hidden="false" customHeight="false" outlineLevel="0" collapsed="false">
      <c r="A9" s="46" t="n">
        <v>38.98</v>
      </c>
      <c r="B9" s="46" t="n">
        <v>2.93</v>
      </c>
      <c r="C9" s="46" t="n">
        <v>13.42</v>
      </c>
      <c r="D9" s="46" t="n">
        <v>11.29</v>
      </c>
      <c r="E9" s="46" t="n">
        <v>0</v>
      </c>
      <c r="F9" s="46" t="n">
        <v>1.28</v>
      </c>
      <c r="G9" s="46" t="n">
        <v>0.36</v>
      </c>
      <c r="H9" s="46" t="n">
        <v>5.79</v>
      </c>
      <c r="I9" s="46" t="n">
        <v>16.99</v>
      </c>
      <c r="J9" s="46" t="n">
        <v>4.04</v>
      </c>
      <c r="K9" s="46" t="n">
        <v>2.73</v>
      </c>
      <c r="L9" s="46" t="n">
        <v>0.89</v>
      </c>
      <c r="M9" s="46" t="n">
        <v>98.7</v>
      </c>
      <c r="N9" s="46" t="n">
        <v>1342</v>
      </c>
      <c r="O9" s="3" t="n">
        <f aca="false">N9+273</f>
        <v>1615</v>
      </c>
      <c r="P9" s="3" t="n">
        <f aca="false">SUM(A9:L9)</f>
        <v>98.7</v>
      </c>
      <c r="Q9" s="2" t="n">
        <v>0.0001</v>
      </c>
      <c r="R9" s="0" t="n">
        <v>-1.63322175821031</v>
      </c>
    </row>
    <row r="10" customFormat="false" ht="16" hidden="false" customHeight="false" outlineLevel="0" collapsed="false">
      <c r="A10" s="46" t="n">
        <v>57.07</v>
      </c>
      <c r="B10" s="46" t="n">
        <v>0.74</v>
      </c>
      <c r="C10" s="46" t="n">
        <v>16.91</v>
      </c>
      <c r="D10" s="46" t="n">
        <v>4.94</v>
      </c>
      <c r="E10" s="46" t="n">
        <v>0</v>
      </c>
      <c r="F10" s="46" t="n">
        <v>2.11</v>
      </c>
      <c r="G10" s="46" t="n">
        <v>0.12</v>
      </c>
      <c r="H10" s="46" t="n">
        <v>5.87</v>
      </c>
      <c r="I10" s="46" t="n">
        <v>7.42</v>
      </c>
      <c r="J10" s="46" t="n">
        <v>3.63</v>
      </c>
      <c r="K10" s="46" t="n">
        <v>0.95</v>
      </c>
      <c r="L10" s="46" t="n">
        <v>0</v>
      </c>
      <c r="M10" s="46" t="n">
        <v>99.76</v>
      </c>
      <c r="N10" s="46" t="n">
        <v>1446</v>
      </c>
      <c r="O10" s="3" t="n">
        <f aca="false">N10+273</f>
        <v>1719</v>
      </c>
      <c r="P10" s="3" t="n">
        <f aca="false">SUM(A10:L10)</f>
        <v>99.76</v>
      </c>
      <c r="Q10" s="2" t="n">
        <v>0.0001</v>
      </c>
      <c r="R10" s="0" t="n">
        <v>-2.19036545065269</v>
      </c>
    </row>
    <row r="11" customFormat="false" ht="16" hidden="false" customHeight="false" outlineLevel="0" collapsed="false">
      <c r="A11" s="46" t="n">
        <v>56.74</v>
      </c>
      <c r="B11" s="46" t="n">
        <v>1.23</v>
      </c>
      <c r="C11" s="46" t="n">
        <v>20.15</v>
      </c>
      <c r="D11" s="46" t="n">
        <v>3.72</v>
      </c>
      <c r="E11" s="46" t="n">
        <v>0</v>
      </c>
      <c r="F11" s="46" t="n">
        <v>1.49</v>
      </c>
      <c r="G11" s="46" t="n">
        <v>0.19</v>
      </c>
      <c r="H11" s="46" t="n">
        <v>1.04</v>
      </c>
      <c r="I11" s="46" t="n">
        <v>3.09</v>
      </c>
      <c r="J11" s="46" t="n">
        <v>7.13</v>
      </c>
      <c r="K11" s="46" t="n">
        <v>1.52</v>
      </c>
      <c r="L11" s="46" t="n">
        <v>0.08</v>
      </c>
      <c r="M11" s="46" t="n">
        <v>99.38</v>
      </c>
      <c r="N11" s="46" t="n">
        <v>1428</v>
      </c>
      <c r="O11" s="3" t="n">
        <f aca="false">N11+273</f>
        <v>1701</v>
      </c>
      <c r="P11" s="3" t="n">
        <f aca="false">SUM(A11:L11)</f>
        <v>96.38</v>
      </c>
      <c r="Q11" s="2" t="n">
        <v>0.0001</v>
      </c>
      <c r="R11" s="0" t="n">
        <v>-2.66665282994433</v>
      </c>
    </row>
    <row r="12" customFormat="false" ht="16" hidden="false" customHeight="false" outlineLevel="0" collapsed="false">
      <c r="A12" s="46" t="n">
        <v>56.32</v>
      </c>
      <c r="B12" s="46" t="n">
        <v>0.74</v>
      </c>
      <c r="C12" s="46" t="n">
        <v>16.82</v>
      </c>
      <c r="D12" s="46" t="n">
        <v>4.78</v>
      </c>
      <c r="E12" s="46" t="n">
        <v>0</v>
      </c>
      <c r="F12" s="46" t="n">
        <v>2.22</v>
      </c>
      <c r="G12" s="46" t="n">
        <v>0.12</v>
      </c>
      <c r="H12" s="46" t="n">
        <v>6.07</v>
      </c>
      <c r="I12" s="46" t="n">
        <v>7.42</v>
      </c>
      <c r="J12" s="46" t="n">
        <v>3.84</v>
      </c>
      <c r="K12" s="46" t="n">
        <v>0.98</v>
      </c>
      <c r="L12" s="46" t="n">
        <v>0.04</v>
      </c>
      <c r="M12" s="46" t="n">
        <v>99.35</v>
      </c>
      <c r="N12" s="46" t="n">
        <v>1434</v>
      </c>
      <c r="O12" s="3" t="n">
        <f aca="false">N12+273</f>
        <v>1707</v>
      </c>
      <c r="P12" s="3" t="n">
        <f aca="false">SUM(A12:L12)</f>
        <v>99.35</v>
      </c>
      <c r="Q12" s="2" t="n">
        <v>0.0001</v>
      </c>
      <c r="R12" s="0" t="n">
        <v>-2.50255219817997</v>
      </c>
    </row>
    <row r="13" customFormat="false" ht="16" hidden="false" customHeight="false" outlineLevel="0" collapsed="false">
      <c r="A13" s="46" t="n">
        <v>55.63</v>
      </c>
      <c r="B13" s="46" t="n">
        <v>0.54</v>
      </c>
      <c r="C13" s="46" t="n">
        <v>21.31</v>
      </c>
      <c r="D13" s="46" t="n">
        <v>2.75</v>
      </c>
      <c r="E13" s="46" t="n">
        <v>0</v>
      </c>
      <c r="F13" s="46" t="n">
        <v>1.06</v>
      </c>
      <c r="G13" s="46" t="n">
        <v>0.18</v>
      </c>
      <c r="H13" s="46" t="n">
        <v>0.72</v>
      </c>
      <c r="I13" s="46" t="n">
        <v>3.21</v>
      </c>
      <c r="J13" s="46" t="n">
        <v>3.94</v>
      </c>
      <c r="K13" s="46" t="n">
        <v>8.91</v>
      </c>
      <c r="L13" s="46" t="n">
        <v>0.04</v>
      </c>
      <c r="M13" s="46" t="n">
        <v>98.29</v>
      </c>
      <c r="N13" s="46" t="n">
        <v>1445</v>
      </c>
      <c r="O13" s="3" t="n">
        <f aca="false">N13+273</f>
        <v>1718</v>
      </c>
      <c r="P13" s="3" t="n">
        <f aca="false">SUM(A13:L13)</f>
        <v>98.29</v>
      </c>
      <c r="Q13" s="2" t="n">
        <v>0.0001</v>
      </c>
      <c r="R13" s="0" t="n">
        <v>-2.55047961422636</v>
      </c>
    </row>
    <row r="14" customFormat="false" ht="16" hidden="false" customHeight="false" outlineLevel="0" collapsed="false">
      <c r="A14" s="46" t="n">
        <v>39.84</v>
      </c>
      <c r="B14" s="46" t="n">
        <v>2.97</v>
      </c>
      <c r="C14" s="46" t="n">
        <v>14.21</v>
      </c>
      <c r="D14" s="46" t="n">
        <v>10.72</v>
      </c>
      <c r="E14" s="46" t="n">
        <v>0</v>
      </c>
      <c r="F14" s="46" t="n">
        <v>2.41</v>
      </c>
      <c r="G14" s="46" t="n">
        <v>0.38</v>
      </c>
      <c r="H14" s="46" t="n">
        <v>6.18</v>
      </c>
      <c r="I14" s="46" t="n">
        <v>17.81</v>
      </c>
      <c r="J14" s="46" t="n">
        <v>2.8</v>
      </c>
      <c r="K14" s="46" t="n">
        <v>1.1</v>
      </c>
      <c r="L14" s="46" t="n">
        <v>0.02</v>
      </c>
      <c r="M14" s="46" t="n">
        <v>98.44</v>
      </c>
      <c r="N14" s="46" t="n">
        <v>1447</v>
      </c>
      <c r="O14" s="3" t="n">
        <f aca="false">N14+273</f>
        <v>1720</v>
      </c>
      <c r="P14" s="3" t="n">
        <f aca="false">SUM(A14:L14)</f>
        <v>98.44</v>
      </c>
      <c r="Q14" s="2" t="n">
        <v>0.0001</v>
      </c>
      <c r="R14" s="0" t="n">
        <v>-1.70779530052155</v>
      </c>
    </row>
    <row r="15" customFormat="false" ht="16" hidden="false" customHeight="false" outlineLevel="0" collapsed="false">
      <c r="A15" s="46" t="n">
        <v>51.17</v>
      </c>
      <c r="B15" s="46" t="n">
        <v>3.27</v>
      </c>
      <c r="C15" s="46" t="n">
        <v>12.75</v>
      </c>
      <c r="D15" s="46" t="n">
        <v>10.09</v>
      </c>
      <c r="E15" s="46" t="n">
        <v>0</v>
      </c>
      <c r="F15" s="46" t="n">
        <v>4.6</v>
      </c>
      <c r="G15" s="46" t="n">
        <v>0.31</v>
      </c>
      <c r="H15" s="46" t="n">
        <v>4.09</v>
      </c>
      <c r="I15" s="46" t="n">
        <v>8.6</v>
      </c>
      <c r="J15" s="46" t="n">
        <v>2.85</v>
      </c>
      <c r="K15" s="46" t="n">
        <v>0.5</v>
      </c>
      <c r="L15" s="46" t="n">
        <v>0.08</v>
      </c>
      <c r="M15" s="46" t="n">
        <v>98.31</v>
      </c>
      <c r="N15" s="46" t="n">
        <v>1445</v>
      </c>
      <c r="O15" s="3" t="n">
        <f aca="false">N15+273</f>
        <v>1718</v>
      </c>
      <c r="P15" s="3" t="n">
        <f aca="false">SUM(A15:L15)</f>
        <v>98.31</v>
      </c>
      <c r="Q15" s="2" t="n">
        <v>0.0001</v>
      </c>
      <c r="R15" s="0" t="n">
        <v>-2.48937742771399</v>
      </c>
    </row>
    <row r="16" customFormat="false" ht="16" hidden="false" customHeight="false" outlineLevel="0" collapsed="false">
      <c r="A16" s="46" t="n">
        <v>50.29</v>
      </c>
      <c r="B16" s="46" t="n">
        <v>3.31</v>
      </c>
      <c r="C16" s="46" t="n">
        <v>13.91</v>
      </c>
      <c r="D16" s="46" t="n">
        <v>9.17</v>
      </c>
      <c r="E16" s="46" t="n">
        <v>0</v>
      </c>
      <c r="F16" s="46" t="n">
        <v>1.45</v>
      </c>
      <c r="G16" s="46" t="n">
        <v>0.17</v>
      </c>
      <c r="H16" s="46" t="n">
        <v>6.01</v>
      </c>
      <c r="I16" s="46" t="n">
        <v>9.78</v>
      </c>
      <c r="J16" s="46" t="n">
        <v>2.34</v>
      </c>
      <c r="K16" s="46" t="n">
        <v>0.54</v>
      </c>
      <c r="L16" s="46" t="n">
        <v>0.05</v>
      </c>
      <c r="M16" s="46" t="n">
        <v>99.02</v>
      </c>
      <c r="N16" s="46" t="n">
        <v>1430</v>
      </c>
      <c r="O16" s="3" t="n">
        <f aca="false">N16+273</f>
        <v>1703</v>
      </c>
      <c r="P16" s="3" t="n">
        <f aca="false">SUM(A16:L16)</f>
        <v>97.02</v>
      </c>
      <c r="Q16" s="2" t="n">
        <v>0.0001</v>
      </c>
      <c r="R16" s="0" t="n">
        <v>-0.380019884043343</v>
      </c>
    </row>
    <row r="17" customFormat="false" ht="16" hidden="false" customHeight="false" outlineLevel="0" collapsed="false">
      <c r="A17" s="46" t="n">
        <v>49.93</v>
      </c>
      <c r="B17" s="46" t="n">
        <v>3.31</v>
      </c>
      <c r="C17" s="46" t="n">
        <v>13.57</v>
      </c>
      <c r="D17" s="46" t="n">
        <v>9.89</v>
      </c>
      <c r="E17" s="46" t="n">
        <v>0</v>
      </c>
      <c r="F17" s="46" t="n">
        <v>1.74</v>
      </c>
      <c r="G17" s="46" t="n">
        <v>0.16</v>
      </c>
      <c r="H17" s="46" t="n">
        <v>6.37</v>
      </c>
      <c r="I17" s="46" t="n">
        <v>9.81</v>
      </c>
      <c r="J17" s="46" t="n">
        <v>2.64</v>
      </c>
      <c r="K17" s="46" t="n">
        <v>0.63</v>
      </c>
      <c r="L17" s="46" t="n">
        <v>0.28</v>
      </c>
      <c r="M17" s="46" t="n">
        <v>99.33</v>
      </c>
      <c r="N17" s="46" t="n">
        <v>1434</v>
      </c>
      <c r="O17" s="3" t="n">
        <f aca="false">N17+273</f>
        <v>1707</v>
      </c>
      <c r="P17" s="3" t="n">
        <f aca="false">SUM(A17:L17)</f>
        <v>98.33</v>
      </c>
      <c r="Q17" s="2" t="n">
        <v>0.0001</v>
      </c>
      <c r="R17" s="0" t="n">
        <v>-0.625296261314578</v>
      </c>
    </row>
    <row r="18" customFormat="false" ht="16" hidden="false" customHeight="false" outlineLevel="0" collapsed="false">
      <c r="A18" s="46" t="n">
        <v>72.53</v>
      </c>
      <c r="B18" s="46" t="n">
        <v>0.29</v>
      </c>
      <c r="C18" s="46" t="n">
        <v>8.06</v>
      </c>
      <c r="D18" s="46" t="n">
        <v>7.02</v>
      </c>
      <c r="E18" s="46" t="n">
        <v>0</v>
      </c>
      <c r="F18" s="46" t="n">
        <v>1.41</v>
      </c>
      <c r="G18" s="46" t="n">
        <v>0.26</v>
      </c>
      <c r="H18" s="46" t="n">
        <v>0.05</v>
      </c>
      <c r="I18" s="46" t="n">
        <v>0.46</v>
      </c>
      <c r="J18" s="46" t="n">
        <v>5.95</v>
      </c>
      <c r="K18" s="46" t="n">
        <v>3.54</v>
      </c>
      <c r="L18" s="46" t="n">
        <v>0</v>
      </c>
      <c r="M18" s="46" t="n">
        <v>99.57</v>
      </c>
      <c r="N18" s="46" t="n">
        <v>1445</v>
      </c>
      <c r="O18" s="3" t="n">
        <f aca="false">N18+273</f>
        <v>1718</v>
      </c>
      <c r="P18" s="3" t="n">
        <f aca="false">SUM(A18:L18)</f>
        <v>99.57</v>
      </c>
      <c r="Q18" s="2" t="n">
        <v>0.0001</v>
      </c>
      <c r="R18" s="0" t="n">
        <v>-1.03615247261684</v>
      </c>
    </row>
    <row r="19" customFormat="false" ht="16" hidden="false" customHeight="false" outlineLevel="0" collapsed="false">
      <c r="A19" s="46" t="n">
        <v>72.51</v>
      </c>
      <c r="B19" s="46" t="n">
        <v>0.24</v>
      </c>
      <c r="C19" s="46" t="n">
        <v>10.12</v>
      </c>
      <c r="D19" s="46" t="n">
        <v>5.01</v>
      </c>
      <c r="E19" s="46" t="n">
        <v>0.02</v>
      </c>
      <c r="F19" s="46" t="n">
        <v>1.18</v>
      </c>
      <c r="G19" s="46" t="n">
        <v>0.12</v>
      </c>
      <c r="H19" s="46" t="n">
        <v>0.02</v>
      </c>
      <c r="I19" s="46" t="n">
        <v>0.27</v>
      </c>
      <c r="J19" s="46" t="n">
        <v>4.98</v>
      </c>
      <c r="K19" s="46" t="n">
        <v>4.1</v>
      </c>
      <c r="L19" s="46" t="n">
        <v>0.01</v>
      </c>
      <c r="M19" s="46" t="n">
        <v>98.58</v>
      </c>
      <c r="N19" s="46" t="n">
        <v>1454</v>
      </c>
      <c r="O19" s="3" t="n">
        <f aca="false">N19+273</f>
        <v>1727</v>
      </c>
      <c r="P19" s="3" t="n">
        <f aca="false">SUM(A19:L19)</f>
        <v>98.58</v>
      </c>
      <c r="Q19" s="2" t="n">
        <v>0.0001</v>
      </c>
      <c r="R19" s="0" t="n">
        <v>-1.09077388489876</v>
      </c>
    </row>
    <row r="20" customFormat="false" ht="16" hidden="false" customHeight="false" outlineLevel="0" collapsed="false">
      <c r="A20" s="46" t="n">
        <v>72.38</v>
      </c>
      <c r="B20" s="46" t="n">
        <v>0.27</v>
      </c>
      <c r="C20" s="46" t="n">
        <v>13.94</v>
      </c>
      <c r="D20" s="46" t="n">
        <v>1.09</v>
      </c>
      <c r="E20" s="46" t="n">
        <v>0</v>
      </c>
      <c r="F20" s="46" t="n">
        <v>0.63</v>
      </c>
      <c r="G20" s="46" t="n">
        <v>0.04</v>
      </c>
      <c r="H20" s="46" t="n">
        <v>0.25</v>
      </c>
      <c r="I20" s="46" t="n">
        <v>1.23</v>
      </c>
      <c r="J20" s="46" t="n">
        <v>4.21</v>
      </c>
      <c r="K20" s="46" t="n">
        <v>4.23</v>
      </c>
      <c r="L20" s="46" t="n">
        <v>0.03</v>
      </c>
      <c r="M20" s="46" t="n">
        <v>98.3</v>
      </c>
      <c r="N20" s="46" t="n">
        <v>1434</v>
      </c>
      <c r="O20" s="3" t="n">
        <f aca="false">N20+273</f>
        <v>1707</v>
      </c>
      <c r="P20" s="3" t="n">
        <f aca="false">SUM(A20:L20)</f>
        <v>98.3</v>
      </c>
      <c r="Q20" s="2" t="n">
        <v>0.0001</v>
      </c>
      <c r="R20" s="0" t="n">
        <v>-2.87291979241411</v>
      </c>
    </row>
    <row r="21" customFormat="false" ht="16" hidden="false" customHeight="false" outlineLevel="0" collapsed="false">
      <c r="A21" s="46" t="n">
        <v>69.59</v>
      </c>
      <c r="B21" s="46" t="n">
        <v>0.49</v>
      </c>
      <c r="C21" s="46" t="n">
        <v>11.1</v>
      </c>
      <c r="D21" s="46" t="n">
        <v>5.32</v>
      </c>
      <c r="E21" s="46" t="n">
        <v>0</v>
      </c>
      <c r="F21" s="46" t="n">
        <v>1.23</v>
      </c>
      <c r="G21" s="46" t="n">
        <v>0.27</v>
      </c>
      <c r="H21" s="46" t="n">
        <v>0.22</v>
      </c>
      <c r="I21" s="46" t="n">
        <v>0.36</v>
      </c>
      <c r="J21" s="46" t="n">
        <v>5.42</v>
      </c>
      <c r="K21" s="46" t="n">
        <v>4.23</v>
      </c>
      <c r="L21" s="46" t="n">
        <v>0.02</v>
      </c>
      <c r="M21" s="46" t="n">
        <v>98.25</v>
      </c>
      <c r="N21" s="46" t="n">
        <v>1454</v>
      </c>
      <c r="O21" s="3" t="n">
        <f aca="false">N21+273</f>
        <v>1727</v>
      </c>
      <c r="P21" s="3" t="n">
        <f aca="false">SUM(A21:L21)</f>
        <v>98.25</v>
      </c>
      <c r="Q21" s="2" t="n">
        <v>0.0001</v>
      </c>
      <c r="R21" s="0" t="n">
        <v>-1.16048391351876</v>
      </c>
    </row>
    <row r="22" customFormat="false" ht="16" hidden="false" customHeight="false" outlineLevel="0" collapsed="false">
      <c r="A22" s="46" t="n">
        <v>67.72</v>
      </c>
      <c r="B22" s="46" t="n">
        <v>0.73</v>
      </c>
      <c r="C22" s="46" t="n">
        <v>11.28</v>
      </c>
      <c r="D22" s="46" t="n">
        <v>5.07</v>
      </c>
      <c r="E22" s="46" t="n">
        <v>0</v>
      </c>
      <c r="F22" s="46" t="n">
        <v>1.95</v>
      </c>
      <c r="G22" s="46" t="n">
        <v>0.22</v>
      </c>
      <c r="H22" s="46" t="n">
        <v>0.98</v>
      </c>
      <c r="I22" s="46" t="n">
        <v>2</v>
      </c>
      <c r="J22" s="46" t="n">
        <v>4.84</v>
      </c>
      <c r="K22" s="46" t="n">
        <v>3.51</v>
      </c>
      <c r="L22" s="46" t="n">
        <v>0.05</v>
      </c>
      <c r="M22" s="46" t="n">
        <v>98.35</v>
      </c>
      <c r="N22" s="46" t="n">
        <v>1430</v>
      </c>
      <c r="O22" s="3" t="n">
        <f aca="false">N22+273</f>
        <v>1703</v>
      </c>
      <c r="P22" s="3" t="n">
        <f aca="false">SUM(A22:L22)</f>
        <v>98.35</v>
      </c>
      <c r="Q22" s="2" t="n">
        <v>0.0001</v>
      </c>
      <c r="R22" s="0" t="n">
        <v>-2.32462801149329</v>
      </c>
    </row>
    <row r="23" customFormat="false" ht="16" hidden="false" customHeight="false" outlineLevel="0" collapsed="false">
      <c r="A23" s="46" t="n">
        <v>61.43</v>
      </c>
      <c r="B23" s="46" t="n">
        <v>0.7</v>
      </c>
      <c r="C23" s="46" t="n">
        <v>16.4</v>
      </c>
      <c r="D23" s="46" t="n">
        <v>4.76</v>
      </c>
      <c r="E23" s="46" t="n">
        <v>0</v>
      </c>
      <c r="F23" s="46" t="n">
        <v>1.66</v>
      </c>
      <c r="G23" s="46" t="n">
        <v>0.17</v>
      </c>
      <c r="H23" s="46" t="n">
        <v>1.46</v>
      </c>
      <c r="I23" s="46" t="n">
        <v>3.7</v>
      </c>
      <c r="J23" s="46" t="n">
        <v>5.17</v>
      </c>
      <c r="K23" s="46" t="n">
        <v>3.3</v>
      </c>
      <c r="L23" s="46" t="n">
        <v>0.1</v>
      </c>
      <c r="M23" s="46" t="n">
        <v>98.85</v>
      </c>
      <c r="N23" s="46" t="n">
        <v>1430</v>
      </c>
      <c r="O23" s="3" t="n">
        <f aca="false">N23+273</f>
        <v>1703</v>
      </c>
      <c r="P23" s="3" t="n">
        <f aca="false">SUM(A23:L23)</f>
        <v>98.85</v>
      </c>
      <c r="Q23" s="2" t="n">
        <v>0.0001</v>
      </c>
      <c r="R23" s="0" t="n">
        <v>-2.22951839810428</v>
      </c>
    </row>
    <row r="24" customFormat="false" ht="16" hidden="false" customHeight="false" outlineLevel="0" collapsed="false">
      <c r="A24" s="46" t="n">
        <v>60.84</v>
      </c>
      <c r="B24" s="46" t="n">
        <v>0.93</v>
      </c>
      <c r="C24" s="46" t="n">
        <v>17.7</v>
      </c>
      <c r="D24" s="46" t="n">
        <v>4.16</v>
      </c>
      <c r="E24" s="46" t="n">
        <v>0.01</v>
      </c>
      <c r="F24" s="46" t="n">
        <v>1.4</v>
      </c>
      <c r="G24" s="46" t="n">
        <v>0.12</v>
      </c>
      <c r="H24" s="46" t="n">
        <v>0.91</v>
      </c>
      <c r="I24" s="46" t="n">
        <v>2.32</v>
      </c>
      <c r="J24" s="46" t="n">
        <v>5.49</v>
      </c>
      <c r="K24" s="46" t="n">
        <v>5.56</v>
      </c>
      <c r="L24" s="46" t="n">
        <v>0.23</v>
      </c>
      <c r="M24" s="46" t="n">
        <v>99.67</v>
      </c>
      <c r="N24" s="46" t="n">
        <v>1447</v>
      </c>
      <c r="O24" s="3" t="n">
        <f aca="false">N24+273</f>
        <v>1720</v>
      </c>
      <c r="P24" s="3" t="n">
        <f aca="false">SUM(A24:L24)</f>
        <v>99.67</v>
      </c>
      <c r="Q24" s="2" t="n">
        <v>0.0001</v>
      </c>
      <c r="R24" s="0" t="n">
        <v>-2.17145404390162</v>
      </c>
    </row>
    <row r="25" customFormat="false" ht="16" hidden="false" customHeight="false" outlineLevel="0" collapsed="false">
      <c r="A25" s="46" t="n">
        <v>60.28</v>
      </c>
      <c r="B25" s="46" t="n">
        <v>0.75</v>
      </c>
      <c r="C25" s="46" t="n">
        <v>19.57</v>
      </c>
      <c r="D25" s="46" t="n">
        <v>3.01</v>
      </c>
      <c r="E25" s="46" t="n">
        <v>0</v>
      </c>
      <c r="F25" s="46" t="n">
        <v>0.79</v>
      </c>
      <c r="G25" s="46" t="n">
        <v>0.2</v>
      </c>
      <c r="H25" s="46" t="n">
        <v>0.41</v>
      </c>
      <c r="I25" s="46" t="n">
        <v>0.77</v>
      </c>
      <c r="J25" s="46" t="n">
        <v>8.19</v>
      </c>
      <c r="K25" s="46" t="n">
        <v>5.09</v>
      </c>
      <c r="L25" s="46" t="n">
        <v>0.06</v>
      </c>
      <c r="M25" s="46" t="n">
        <v>99.12</v>
      </c>
      <c r="N25" s="46" t="n">
        <v>1447</v>
      </c>
      <c r="O25" s="3" t="n">
        <f aca="false">N25+273</f>
        <v>1720</v>
      </c>
      <c r="P25" s="3" t="n">
        <f aca="false">SUM(A25:L25)</f>
        <v>99.12</v>
      </c>
      <c r="Q25" s="2" t="n">
        <v>0.0001</v>
      </c>
      <c r="R25" s="0" t="n">
        <v>-1.99410294653543</v>
      </c>
    </row>
    <row r="26" customFormat="false" ht="16" hidden="false" customHeight="false" outlineLevel="0" collapsed="false">
      <c r="A26" s="46" t="n">
        <v>60.21</v>
      </c>
      <c r="B26" s="46" t="n">
        <v>0.75</v>
      </c>
      <c r="C26" s="46" t="n">
        <v>17.36</v>
      </c>
      <c r="D26" s="46" t="n">
        <v>4.19</v>
      </c>
      <c r="E26" s="46" t="n">
        <v>0</v>
      </c>
      <c r="F26" s="46" t="n">
        <v>1.96</v>
      </c>
      <c r="G26" s="46" t="n">
        <v>0.12</v>
      </c>
      <c r="H26" s="46" t="n">
        <v>3.21</v>
      </c>
      <c r="I26" s="46" t="n">
        <v>5.64</v>
      </c>
      <c r="J26" s="46" t="n">
        <v>4.43</v>
      </c>
      <c r="K26" s="46" t="n">
        <v>1.27</v>
      </c>
      <c r="L26" s="46" t="n">
        <v>0.11</v>
      </c>
      <c r="M26" s="46" t="n">
        <v>99.25</v>
      </c>
      <c r="N26" s="46" t="n">
        <v>1430</v>
      </c>
      <c r="O26" s="3" t="n">
        <f aca="false">N26+273</f>
        <v>1703</v>
      </c>
      <c r="P26" s="3" t="n">
        <f aca="false">SUM(A26:L26)</f>
        <v>99.25</v>
      </c>
      <c r="Q26" s="2" t="n">
        <v>0.0001</v>
      </c>
      <c r="R26" s="0" t="n">
        <v>-2.57612945399308</v>
      </c>
    </row>
    <row r="27" customFormat="false" ht="16" hidden="false" customHeight="false" outlineLevel="0" collapsed="false">
      <c r="A27" s="46" t="n">
        <v>59.26</v>
      </c>
      <c r="B27" s="46" t="n">
        <v>2.87</v>
      </c>
      <c r="C27" s="46" t="n">
        <v>11.4</v>
      </c>
      <c r="D27" s="46" t="n">
        <v>3.02</v>
      </c>
      <c r="E27" s="46" t="n">
        <v>0</v>
      </c>
      <c r="F27" s="46" t="n">
        <v>1.09</v>
      </c>
      <c r="G27" s="46" t="n">
        <v>0.06</v>
      </c>
      <c r="H27" s="46" t="n">
        <v>6.96</v>
      </c>
      <c r="I27" s="46" t="n">
        <v>3.94</v>
      </c>
      <c r="J27" s="46" t="n">
        <v>1.12</v>
      </c>
      <c r="K27" s="46" t="n">
        <v>8.91</v>
      </c>
      <c r="L27" s="46" t="n">
        <v>0.01</v>
      </c>
      <c r="M27" s="46" t="n">
        <v>98.64</v>
      </c>
      <c r="N27" s="46" t="n">
        <v>1429</v>
      </c>
      <c r="O27" s="3" t="n">
        <f aca="false">N27+273</f>
        <v>1702</v>
      </c>
      <c r="P27" s="3" t="n">
        <f aca="false">SUM(A27:L27)</f>
        <v>98.64</v>
      </c>
      <c r="Q27" s="2" t="n">
        <v>0.0001</v>
      </c>
      <c r="R27" s="0" t="n">
        <v>-2.05250706589626</v>
      </c>
    </row>
    <row r="28" customFormat="false" ht="16" hidden="false" customHeight="false" outlineLevel="0" collapsed="false">
      <c r="A28" s="46" t="n">
        <v>58.64</v>
      </c>
      <c r="B28" s="46" t="n">
        <v>1.13</v>
      </c>
      <c r="C28" s="46" t="n">
        <v>17.34</v>
      </c>
      <c r="D28" s="46" t="n">
        <v>4.54</v>
      </c>
      <c r="E28" s="46" t="n">
        <v>0</v>
      </c>
      <c r="F28" s="46" t="n">
        <v>1.06</v>
      </c>
      <c r="G28" s="46" t="n">
        <v>0.12</v>
      </c>
      <c r="H28" s="46" t="n">
        <v>1.66</v>
      </c>
      <c r="I28" s="46" t="n">
        <v>2.76</v>
      </c>
      <c r="J28" s="46" t="n">
        <v>5.21</v>
      </c>
      <c r="K28" s="46" t="n">
        <v>5.82</v>
      </c>
      <c r="L28" s="46" t="n">
        <v>0.29</v>
      </c>
      <c r="M28" s="46" t="n">
        <v>98.57</v>
      </c>
      <c r="N28" s="46" t="n">
        <v>1429</v>
      </c>
      <c r="O28" s="3" t="n">
        <f aca="false">N28+273</f>
        <v>1702</v>
      </c>
      <c r="P28" s="3" t="n">
        <f aca="false">SUM(A28:L28)</f>
        <v>98.57</v>
      </c>
      <c r="Q28" s="2" t="n">
        <v>0.0001</v>
      </c>
      <c r="R28" s="0" t="n">
        <v>-1.61327976505127</v>
      </c>
    </row>
    <row r="29" customFormat="false" ht="16" hidden="false" customHeight="false" outlineLevel="0" collapsed="false">
      <c r="A29" s="46" t="n">
        <v>57.4</v>
      </c>
      <c r="B29" s="46" t="n">
        <v>1.49</v>
      </c>
      <c r="C29" s="46" t="n">
        <v>18.5</v>
      </c>
      <c r="D29" s="46" t="n">
        <v>4.04</v>
      </c>
      <c r="E29" s="46" t="n">
        <v>0</v>
      </c>
      <c r="F29" s="46" t="n">
        <v>1.55</v>
      </c>
      <c r="G29" s="46" t="n">
        <v>0.13</v>
      </c>
      <c r="H29" s="46" t="n">
        <v>1.79</v>
      </c>
      <c r="I29" s="46" t="n">
        <v>4.05</v>
      </c>
      <c r="J29" s="46" t="n">
        <v>4.81</v>
      </c>
      <c r="K29" s="46" t="n">
        <v>4.89</v>
      </c>
      <c r="L29" s="46" t="n">
        <v>0.44</v>
      </c>
      <c r="M29" s="46" t="n">
        <v>99.09</v>
      </c>
      <c r="N29" s="46" t="n">
        <v>1445</v>
      </c>
      <c r="O29" s="3" t="n">
        <f aca="false">N29+273</f>
        <v>1718</v>
      </c>
      <c r="P29" s="3" t="n">
        <f aca="false">SUM(A29:L29)</f>
        <v>99.09</v>
      </c>
      <c r="Q29" s="2" t="n">
        <v>0.0001</v>
      </c>
      <c r="R29" s="0" t="n">
        <v>-2.37936078169255</v>
      </c>
    </row>
    <row r="30" customFormat="false" ht="16" hidden="false" customHeight="false" outlineLevel="0" collapsed="false">
      <c r="A30" s="46" t="n">
        <v>49.46</v>
      </c>
      <c r="B30" s="46" t="n">
        <v>1.12</v>
      </c>
      <c r="C30" s="46" t="n">
        <v>18.5</v>
      </c>
      <c r="D30" s="46" t="n">
        <v>6.64</v>
      </c>
      <c r="E30" s="46" t="n">
        <v>0</v>
      </c>
      <c r="F30" s="46" t="n">
        <v>2.14</v>
      </c>
      <c r="G30" s="46" t="n">
        <v>0.15</v>
      </c>
      <c r="H30" s="46" t="n">
        <v>3.96</v>
      </c>
      <c r="I30" s="46" t="n">
        <v>8.64</v>
      </c>
      <c r="J30" s="46" t="n">
        <v>2.49</v>
      </c>
      <c r="K30" s="46" t="n">
        <v>5.83</v>
      </c>
      <c r="L30" s="46" t="n">
        <v>0.01</v>
      </c>
      <c r="M30" s="46" t="n">
        <v>98.94</v>
      </c>
      <c r="N30" s="46" t="n">
        <v>1447</v>
      </c>
      <c r="O30" s="3" t="n">
        <f aca="false">N30+273</f>
        <v>1720</v>
      </c>
      <c r="P30" s="3" t="n">
        <f aca="false">SUM(A30:L30)</f>
        <v>98.94</v>
      </c>
      <c r="Q30" s="2" t="n">
        <v>0.0001</v>
      </c>
      <c r="R30" s="0" t="n">
        <v>-2.05328063832668</v>
      </c>
    </row>
    <row r="31" customFormat="false" ht="16" hidden="false" customHeight="false" outlineLevel="0" collapsed="false">
      <c r="A31" s="46" t="n">
        <v>48.78</v>
      </c>
      <c r="B31" s="46" t="n">
        <v>2.81</v>
      </c>
      <c r="C31" s="46" t="n">
        <v>8.8</v>
      </c>
      <c r="D31" s="46" t="n">
        <v>5.76</v>
      </c>
      <c r="E31" s="46" t="n">
        <v>0.01</v>
      </c>
      <c r="F31" s="46" t="n">
        <v>1.78</v>
      </c>
      <c r="G31" s="46" t="n">
        <v>0.14</v>
      </c>
      <c r="H31" s="46" t="n">
        <v>11.96</v>
      </c>
      <c r="I31" s="46" t="n">
        <v>12.81</v>
      </c>
      <c r="J31" s="46" t="n">
        <v>0.64</v>
      </c>
      <c r="K31" s="46" t="n">
        <v>3.06</v>
      </c>
      <c r="L31" s="46" t="n">
        <v>0</v>
      </c>
      <c r="M31" s="46" t="n">
        <v>96.55</v>
      </c>
      <c r="N31" s="46" t="n">
        <v>1434</v>
      </c>
      <c r="O31" s="3" t="n">
        <f aca="false">N31+273</f>
        <v>1707</v>
      </c>
      <c r="P31" s="3" t="n">
        <f aca="false">SUM(A31:L31)</f>
        <v>96.55</v>
      </c>
      <c r="Q31" s="2" t="n">
        <v>0.0001</v>
      </c>
      <c r="R31" s="0" t="n">
        <v>-1.74927642753938</v>
      </c>
    </row>
    <row r="32" customFormat="false" ht="16" hidden="false" customHeight="false" outlineLevel="0" collapsed="false">
      <c r="A32" s="46" t="n">
        <v>48.55</v>
      </c>
      <c r="B32" s="46" t="n">
        <v>2.2</v>
      </c>
      <c r="C32" s="46" t="n">
        <v>16.26</v>
      </c>
      <c r="D32" s="46" t="n">
        <v>7.71</v>
      </c>
      <c r="E32" s="46" t="n">
        <v>0</v>
      </c>
      <c r="F32" s="46" t="n">
        <v>2.9</v>
      </c>
      <c r="G32" s="46" t="n">
        <v>0.17</v>
      </c>
      <c r="H32" s="46" t="n">
        <v>8.34</v>
      </c>
      <c r="I32" s="46" t="n">
        <v>8.53</v>
      </c>
      <c r="J32" s="46" t="n">
        <v>3.41</v>
      </c>
      <c r="K32" s="46" t="n">
        <v>1.39</v>
      </c>
      <c r="L32" s="46" t="n">
        <v>0.05</v>
      </c>
      <c r="M32" s="46" t="n">
        <v>99.5</v>
      </c>
      <c r="N32" s="46" t="n">
        <v>1436</v>
      </c>
      <c r="O32" s="3" t="n">
        <f aca="false">N32+273</f>
        <v>1709</v>
      </c>
      <c r="P32" s="3" t="n">
        <f aca="false">SUM(A32:L32)</f>
        <v>99.51</v>
      </c>
      <c r="Q32" s="2" t="n">
        <v>0.0001</v>
      </c>
      <c r="R32" s="0" t="n">
        <v>-2.15027195203907</v>
      </c>
    </row>
    <row r="33" customFormat="false" ht="16" hidden="false" customHeight="false" outlineLevel="0" collapsed="false">
      <c r="A33" s="46" t="n">
        <v>44.62</v>
      </c>
      <c r="B33" s="46" t="n">
        <v>4.7</v>
      </c>
      <c r="C33" s="46" t="n">
        <v>10.12</v>
      </c>
      <c r="D33" s="46" t="n">
        <v>9.73</v>
      </c>
      <c r="E33" s="46" t="n">
        <v>0</v>
      </c>
      <c r="F33" s="46" t="n">
        <v>2.95</v>
      </c>
      <c r="G33" s="46" t="n">
        <v>0.16</v>
      </c>
      <c r="H33" s="46" t="n">
        <v>9.22</v>
      </c>
      <c r="I33" s="46" t="n">
        <v>11.76</v>
      </c>
      <c r="J33" s="46" t="n">
        <v>2.14</v>
      </c>
      <c r="K33" s="46" t="n">
        <v>3.55</v>
      </c>
      <c r="L33" s="46" t="n">
        <v>0.03</v>
      </c>
      <c r="M33" s="46" t="n">
        <v>98.98</v>
      </c>
      <c r="N33" s="46" t="n">
        <v>1445</v>
      </c>
      <c r="O33" s="3" t="n">
        <f aca="false">N33+273</f>
        <v>1718</v>
      </c>
      <c r="P33" s="3" t="n">
        <f aca="false">SUM(A33:L33)</f>
        <v>98.98</v>
      </c>
      <c r="Q33" s="2" t="n">
        <v>0.0001</v>
      </c>
      <c r="R33" s="0" t="n">
        <v>-1.9480933440874</v>
      </c>
    </row>
    <row r="34" customFormat="false" ht="16" hidden="false" customHeight="false" outlineLevel="0" collapsed="false">
      <c r="A34" s="46" t="n">
        <v>40.86</v>
      </c>
      <c r="B34" s="46" t="n">
        <v>4.65</v>
      </c>
      <c r="C34" s="46" t="n">
        <v>14.67</v>
      </c>
      <c r="D34" s="46" t="n">
        <v>10.43</v>
      </c>
      <c r="E34" s="46" t="n">
        <v>0</v>
      </c>
      <c r="F34" s="46" t="n">
        <v>2.99</v>
      </c>
      <c r="G34" s="46" t="n">
        <v>0.28</v>
      </c>
      <c r="H34" s="46" t="n">
        <v>5.1</v>
      </c>
      <c r="I34" s="46" t="n">
        <v>14.37</v>
      </c>
      <c r="J34" s="46" t="n">
        <v>2.82</v>
      </c>
      <c r="K34" s="46" t="n">
        <v>0.88</v>
      </c>
      <c r="L34" s="46" t="n">
        <v>0.02</v>
      </c>
      <c r="M34" s="46" t="n">
        <v>98.07</v>
      </c>
      <c r="N34" s="46" t="n">
        <v>1445</v>
      </c>
      <c r="O34" s="3" t="n">
        <f aca="false">N34+273</f>
        <v>1718</v>
      </c>
      <c r="P34" s="3" t="n">
        <f aca="false">SUM(A34:L34)</f>
        <v>97.07</v>
      </c>
      <c r="Q34" s="2" t="n">
        <v>0.0001</v>
      </c>
      <c r="R34" s="0" t="n">
        <v>-2.00437174898012</v>
      </c>
    </row>
    <row r="35" customFormat="false" ht="16" hidden="false" customHeight="false" outlineLevel="0" collapsed="false">
      <c r="A35" s="46" t="n">
        <v>40.49</v>
      </c>
      <c r="B35" s="46" t="n">
        <v>5.96</v>
      </c>
      <c r="C35" s="46" t="n">
        <v>9.97</v>
      </c>
      <c r="D35" s="46" t="n">
        <v>11.62</v>
      </c>
      <c r="E35" s="46" t="n">
        <v>0</v>
      </c>
      <c r="F35" s="46" t="n">
        <v>3.27</v>
      </c>
      <c r="G35" s="46" t="n">
        <v>0.26</v>
      </c>
      <c r="H35" s="46" t="n">
        <v>7.1</v>
      </c>
      <c r="I35" s="46" t="n">
        <v>15.53</v>
      </c>
      <c r="J35" s="46" t="n">
        <v>1.57</v>
      </c>
      <c r="K35" s="46" t="n">
        <v>2.89</v>
      </c>
      <c r="L35" s="46" t="n">
        <v>0</v>
      </c>
      <c r="M35" s="46" t="n">
        <v>98.66</v>
      </c>
      <c r="N35" s="46" t="n">
        <v>1445</v>
      </c>
      <c r="O35" s="3" t="n">
        <f aca="false">N35+273</f>
        <v>1718</v>
      </c>
      <c r="P35" s="3" t="n">
        <f aca="false">SUM(A35:L35)</f>
        <v>98.66</v>
      </c>
      <c r="Q35" s="2" t="n">
        <v>0.0001</v>
      </c>
      <c r="R35" s="0" t="n">
        <v>-2.02103257213644</v>
      </c>
    </row>
    <row r="36" customFormat="false" ht="16" hidden="false" customHeight="false" outlineLevel="0" collapsed="false">
      <c r="A36" s="46" t="n">
        <v>38.68</v>
      </c>
      <c r="B36" s="46" t="n">
        <v>4.33</v>
      </c>
      <c r="C36" s="46" t="n">
        <v>21.66</v>
      </c>
      <c r="D36" s="46" t="n">
        <v>8.91</v>
      </c>
      <c r="E36" s="46" t="n">
        <v>0.01</v>
      </c>
      <c r="F36" s="46" t="n">
        <v>2.86</v>
      </c>
      <c r="G36" s="46" t="n">
        <v>0.26</v>
      </c>
      <c r="H36" s="46" t="n">
        <v>5.07</v>
      </c>
      <c r="I36" s="46" t="n">
        <v>13.22</v>
      </c>
      <c r="J36" s="46" t="n">
        <v>2.37</v>
      </c>
      <c r="K36" s="46" t="n">
        <v>0.92</v>
      </c>
      <c r="L36" s="46" t="n">
        <v>0</v>
      </c>
      <c r="M36" s="46" t="n">
        <v>98.29</v>
      </c>
      <c r="N36" s="46" t="n">
        <v>1445</v>
      </c>
      <c r="O36" s="3" t="n">
        <f aca="false">N36+273</f>
        <v>1718</v>
      </c>
      <c r="P36" s="3" t="n">
        <f aca="false">SUM(A36:L36)</f>
        <v>98.29</v>
      </c>
      <c r="Q36" s="2" t="n">
        <v>0.0001</v>
      </c>
      <c r="R36" s="0" t="n">
        <v>-1.9470393410304</v>
      </c>
    </row>
    <row r="37" customFormat="false" ht="16" hidden="false" customHeight="false" outlineLevel="0" collapsed="false">
      <c r="A37" s="46" t="n">
        <v>49.24</v>
      </c>
      <c r="B37" s="46" t="n">
        <v>1.65</v>
      </c>
      <c r="C37" s="46" t="n">
        <v>19.78</v>
      </c>
      <c r="D37" s="46" t="n">
        <v>6.78</v>
      </c>
      <c r="E37" s="46" t="n">
        <v>0</v>
      </c>
      <c r="F37" s="46" t="n">
        <v>2.48</v>
      </c>
      <c r="G37" s="46" t="n">
        <v>0.21</v>
      </c>
      <c r="H37" s="46" t="n">
        <v>3.45</v>
      </c>
      <c r="I37" s="46" t="n">
        <v>8.04</v>
      </c>
      <c r="J37" s="46" t="n">
        <v>4.85</v>
      </c>
      <c r="K37" s="46" t="n">
        <v>2.36</v>
      </c>
      <c r="L37" s="46" t="n">
        <v>0.01</v>
      </c>
      <c r="M37" s="46" t="n">
        <v>98.85</v>
      </c>
      <c r="N37" s="46" t="n">
        <v>1445</v>
      </c>
      <c r="O37" s="3" t="n">
        <f aca="false">N37+273</f>
        <v>1718</v>
      </c>
      <c r="P37" s="3" t="n">
        <f aca="false">SUM(A37:L37)</f>
        <v>98.85</v>
      </c>
      <c r="Q37" s="2" t="n">
        <v>0.0001</v>
      </c>
      <c r="R37" s="0" t="n">
        <v>-2.38508747908972</v>
      </c>
    </row>
    <row r="38" customFormat="false" ht="16" hidden="false" customHeight="false" outlineLevel="0" collapsed="false">
      <c r="A38" s="47" t="n">
        <v>74.38</v>
      </c>
      <c r="B38" s="47" t="n">
        <v>0.23</v>
      </c>
      <c r="C38" s="47" t="n">
        <v>12.02</v>
      </c>
      <c r="D38" s="47" t="n">
        <v>2.09</v>
      </c>
      <c r="E38" s="47" t="n">
        <v>0</v>
      </c>
      <c r="F38" s="47" t="n">
        <v>1.28</v>
      </c>
      <c r="G38" s="47" t="n">
        <v>0.09</v>
      </c>
      <c r="H38" s="47" t="n">
        <v>0.1</v>
      </c>
      <c r="I38" s="47" t="n">
        <v>1.64</v>
      </c>
      <c r="J38" s="47" t="n">
        <v>4.32</v>
      </c>
      <c r="K38" s="47" t="n">
        <v>2.72</v>
      </c>
      <c r="L38" s="47" t="n">
        <v>0</v>
      </c>
      <c r="M38" s="47" t="n">
        <v>98.89</v>
      </c>
      <c r="N38" s="47" t="n">
        <v>1344</v>
      </c>
      <c r="O38" s="3" t="n">
        <f aca="false">N38+273</f>
        <v>1617</v>
      </c>
      <c r="P38" s="3" t="n">
        <f aca="false">SUM(A38:L38)</f>
        <v>98.87</v>
      </c>
      <c r="Q38" s="2" t="n">
        <v>0.0001</v>
      </c>
      <c r="R38" s="0" t="n">
        <v>-3.76319879775284</v>
      </c>
    </row>
    <row r="39" customFormat="false" ht="16" hidden="false" customHeight="false" outlineLevel="0" collapsed="false">
      <c r="A39" s="47" t="n">
        <v>72.59</v>
      </c>
      <c r="B39" s="47" t="n">
        <v>0.24</v>
      </c>
      <c r="C39" s="47" t="n">
        <v>12.13</v>
      </c>
      <c r="D39" s="47" t="n">
        <v>2.13</v>
      </c>
      <c r="E39" s="47" t="n">
        <v>0.01</v>
      </c>
      <c r="F39" s="47" t="n">
        <v>1.38</v>
      </c>
      <c r="G39" s="47" t="n">
        <v>0.22</v>
      </c>
      <c r="H39" s="47" t="n">
        <v>0.1</v>
      </c>
      <c r="I39" s="47" t="n">
        <v>1.6</v>
      </c>
      <c r="J39" s="47" t="n">
        <v>4.22</v>
      </c>
      <c r="K39" s="47" t="n">
        <v>2.75</v>
      </c>
      <c r="L39" s="47" t="n">
        <v>0.02</v>
      </c>
      <c r="M39" s="47" t="n">
        <v>97.39</v>
      </c>
      <c r="N39" s="47" t="n">
        <v>1342</v>
      </c>
      <c r="O39" s="3" t="n">
        <f aca="false">N39+273</f>
        <v>1615</v>
      </c>
      <c r="P39" s="3" t="n">
        <f aca="false">SUM(A39:L39)</f>
        <v>97.39</v>
      </c>
      <c r="Q39" s="2" t="n">
        <v>0.0001</v>
      </c>
      <c r="R39" s="0" t="n">
        <v>-3.89674874544241</v>
      </c>
    </row>
    <row r="40" customFormat="false" ht="16" hidden="false" customHeight="false" outlineLevel="0" collapsed="false">
      <c r="A40" s="47" t="n">
        <v>48.28</v>
      </c>
      <c r="B40" s="47" t="n">
        <v>1.06</v>
      </c>
      <c r="C40" s="47" t="n">
        <v>18.15</v>
      </c>
      <c r="D40" s="47" t="n">
        <v>7.49</v>
      </c>
      <c r="E40" s="47" t="n">
        <v>0</v>
      </c>
      <c r="F40" s="47" t="n">
        <v>1.37</v>
      </c>
      <c r="G40" s="47" t="n">
        <v>0.25</v>
      </c>
      <c r="H40" s="47" t="n">
        <v>3.91</v>
      </c>
      <c r="I40" s="47" t="n">
        <v>8.47</v>
      </c>
      <c r="J40" s="47" t="n">
        <v>2.63</v>
      </c>
      <c r="K40" s="47" t="n">
        <v>6.92</v>
      </c>
      <c r="L40" s="47" t="n">
        <v>0.03</v>
      </c>
      <c r="M40" s="47" t="n">
        <v>98.56</v>
      </c>
      <c r="N40" s="47" t="n">
        <v>1344</v>
      </c>
      <c r="O40" s="3" t="n">
        <f aca="false">N40+273</f>
        <v>1617</v>
      </c>
      <c r="P40" s="3" t="n">
        <f aca="false">SUM(A40:L40)</f>
        <v>98.56</v>
      </c>
      <c r="Q40" s="2" t="n">
        <v>0.0001</v>
      </c>
      <c r="R40" s="0" t="n">
        <v>-1.99523510285858</v>
      </c>
    </row>
    <row r="41" customFormat="false" ht="16" hidden="false" customHeight="false" outlineLevel="0" collapsed="false">
      <c r="A41" s="47" t="n">
        <v>48.1</v>
      </c>
      <c r="B41" s="47" t="n">
        <v>1.05</v>
      </c>
      <c r="C41" s="47" t="n">
        <v>18.1</v>
      </c>
      <c r="D41" s="47" t="n">
        <v>7.39</v>
      </c>
      <c r="E41" s="47" t="n">
        <v>0</v>
      </c>
      <c r="F41" s="47" t="n">
        <v>1.46</v>
      </c>
      <c r="G41" s="47" t="n">
        <v>0.15</v>
      </c>
      <c r="H41" s="47" t="n">
        <v>4.02</v>
      </c>
      <c r="I41" s="47" t="n">
        <v>8.47</v>
      </c>
      <c r="J41" s="47" t="n">
        <v>2.63</v>
      </c>
      <c r="K41" s="47" t="n">
        <v>7.1</v>
      </c>
      <c r="L41" s="47" t="n">
        <v>0.31</v>
      </c>
      <c r="M41" s="47" t="n">
        <v>98.78</v>
      </c>
      <c r="N41" s="47" t="n">
        <v>1340</v>
      </c>
      <c r="O41" s="3" t="n">
        <f aca="false">N41+273</f>
        <v>1613</v>
      </c>
      <c r="P41" s="3" t="n">
        <f aca="false">SUM(A41:L41)</f>
        <v>98.78</v>
      </c>
      <c r="Q41" s="2" t="n">
        <v>0.0001</v>
      </c>
      <c r="R41" s="0" t="n">
        <v>-2.20211159792222</v>
      </c>
    </row>
    <row r="42" customFormat="false" ht="16" hidden="false" customHeight="false" outlineLevel="0" collapsed="false">
      <c r="A42" s="47" t="n">
        <v>56.71</v>
      </c>
      <c r="B42" s="47" t="n">
        <v>2.4</v>
      </c>
      <c r="C42" s="47" t="n">
        <v>13.84</v>
      </c>
      <c r="D42" s="47" t="n">
        <v>8.42</v>
      </c>
      <c r="E42" s="47" t="n">
        <v>0</v>
      </c>
      <c r="F42" s="47" t="n">
        <v>3.74</v>
      </c>
      <c r="G42" s="47" t="n">
        <v>0.26</v>
      </c>
      <c r="H42" s="47" t="n">
        <v>2.78</v>
      </c>
      <c r="I42" s="47" t="n">
        <v>6.22</v>
      </c>
      <c r="J42" s="47" t="n">
        <v>3.33</v>
      </c>
      <c r="K42" s="47" t="n">
        <v>1.11</v>
      </c>
      <c r="L42" s="47" t="n">
        <v>0.02</v>
      </c>
      <c r="M42" s="47" t="n">
        <v>98.83</v>
      </c>
      <c r="N42" s="47" t="n">
        <v>1443</v>
      </c>
      <c r="O42" s="3" t="n">
        <f aca="false">N42+273</f>
        <v>1716</v>
      </c>
      <c r="P42" s="3" t="n">
        <f aca="false">SUM(A42:L42)</f>
        <v>98.83</v>
      </c>
      <c r="Q42" s="2" t="n">
        <v>0.0001</v>
      </c>
      <c r="R42" s="0" t="n">
        <v>-2.36420352208748</v>
      </c>
    </row>
    <row r="43" customFormat="false" ht="16" hidden="false" customHeight="false" outlineLevel="0" collapsed="false">
      <c r="A43" s="47" t="n">
        <v>56.44</v>
      </c>
      <c r="B43" s="47" t="n">
        <v>2.44</v>
      </c>
      <c r="C43" s="47" t="n">
        <v>13.87</v>
      </c>
      <c r="D43" s="47" t="n">
        <v>8.24</v>
      </c>
      <c r="E43" s="47" t="n">
        <v>0</v>
      </c>
      <c r="F43" s="47" t="n">
        <v>3.91</v>
      </c>
      <c r="G43" s="47" t="n">
        <v>0.26</v>
      </c>
      <c r="H43" s="47" t="n">
        <v>2.85</v>
      </c>
      <c r="I43" s="47" t="n">
        <v>6.28</v>
      </c>
      <c r="J43" s="47" t="n">
        <v>3.39</v>
      </c>
      <c r="K43" s="47" t="n">
        <v>1.1</v>
      </c>
      <c r="L43" s="47" t="n">
        <v>0.07</v>
      </c>
      <c r="M43" s="47" t="n">
        <v>98.85</v>
      </c>
      <c r="N43" s="47" t="n">
        <v>1436</v>
      </c>
      <c r="O43" s="3" t="n">
        <f aca="false">N43+273</f>
        <v>1709</v>
      </c>
      <c r="P43" s="3" t="n">
        <f aca="false">SUM(A43:L43)</f>
        <v>98.85</v>
      </c>
      <c r="Q43" s="2" t="n">
        <v>0.0001</v>
      </c>
      <c r="R43" s="0" t="n">
        <v>-2.5716364195673</v>
      </c>
    </row>
    <row r="44" customFormat="false" ht="16" hidden="false" customHeight="false" outlineLevel="0" collapsed="false">
      <c r="A44" s="47" t="n">
        <v>46.84</v>
      </c>
      <c r="B44" s="47" t="n">
        <v>2.43</v>
      </c>
      <c r="C44" s="47" t="n">
        <v>15.67</v>
      </c>
      <c r="D44" s="47" t="n">
        <v>8.58</v>
      </c>
      <c r="E44" s="47" t="n">
        <v>0.01</v>
      </c>
      <c r="F44" s="47" t="n">
        <v>2.88</v>
      </c>
      <c r="G44" s="47" t="n">
        <v>0.16</v>
      </c>
      <c r="H44" s="47" t="n">
        <v>9.48</v>
      </c>
      <c r="I44" s="47" t="n">
        <v>9.11</v>
      </c>
      <c r="J44" s="47" t="n">
        <v>2.98</v>
      </c>
      <c r="K44" s="47" t="n">
        <v>0.92</v>
      </c>
      <c r="L44" s="47" t="n">
        <v>0.04</v>
      </c>
      <c r="M44" s="47" t="n">
        <v>99.1</v>
      </c>
      <c r="N44" s="47" t="n">
        <v>1430</v>
      </c>
      <c r="O44" s="3" t="n">
        <f aca="false">N44+273</f>
        <v>1703</v>
      </c>
      <c r="P44" s="3" t="n">
        <f aca="false">SUM(A44:L44)</f>
        <v>99.1</v>
      </c>
      <c r="Q44" s="2" t="n">
        <v>0.0001</v>
      </c>
      <c r="R44" s="0" t="n">
        <v>-1.9067510822299</v>
      </c>
    </row>
    <row r="45" customFormat="false" ht="16" hidden="false" customHeight="false" outlineLevel="0" collapsed="false">
      <c r="A45" s="47" t="n">
        <v>46.73</v>
      </c>
      <c r="B45" s="47" t="n">
        <v>2.45</v>
      </c>
      <c r="C45" s="47" t="n">
        <v>15.58</v>
      </c>
      <c r="D45" s="47" t="n">
        <v>8.32</v>
      </c>
      <c r="E45" s="47" t="n">
        <v>0</v>
      </c>
      <c r="F45" s="47" t="n">
        <v>3.04</v>
      </c>
      <c r="G45" s="47" t="n">
        <v>0.16</v>
      </c>
      <c r="H45" s="47" t="n">
        <v>9.49</v>
      </c>
      <c r="I45" s="47" t="n">
        <v>9.13</v>
      </c>
      <c r="J45" s="47" t="n">
        <v>3</v>
      </c>
      <c r="K45" s="47" t="n">
        <v>0.91</v>
      </c>
      <c r="L45" s="47" t="n">
        <v>0.03</v>
      </c>
      <c r="M45" s="47" t="n">
        <v>98.84</v>
      </c>
      <c r="N45" s="47" t="n">
        <v>1430</v>
      </c>
      <c r="O45" s="3" t="n">
        <f aca="false">N45+273</f>
        <v>1703</v>
      </c>
      <c r="P45" s="3" t="n">
        <f aca="false">SUM(A45:L45)</f>
        <v>98.84</v>
      </c>
      <c r="Q45" s="2" t="n">
        <v>0.0001</v>
      </c>
      <c r="R45" s="0" t="n">
        <v>-2.08340701195677</v>
      </c>
    </row>
    <row r="46" customFormat="false" ht="16" hidden="false" customHeight="false" outlineLevel="0" collapsed="false">
      <c r="A46" s="47" t="n">
        <v>74.22</v>
      </c>
      <c r="B46" s="47" t="n">
        <v>0.26</v>
      </c>
      <c r="C46" s="47" t="n">
        <v>12.26</v>
      </c>
      <c r="D46" s="47" t="n">
        <v>2.28</v>
      </c>
      <c r="E46" s="47" t="n">
        <v>0</v>
      </c>
      <c r="F46" s="47" t="n">
        <v>1.24</v>
      </c>
      <c r="G46" s="47" t="n">
        <v>0.1</v>
      </c>
      <c r="H46" s="47" t="n">
        <v>0.08</v>
      </c>
      <c r="I46" s="47" t="n">
        <v>1.71</v>
      </c>
      <c r="J46" s="47" t="n">
        <v>4.11</v>
      </c>
      <c r="K46" s="47" t="n">
        <v>2.64</v>
      </c>
      <c r="L46" s="47" t="n">
        <v>0.02</v>
      </c>
      <c r="M46" s="47" t="n">
        <v>98.92</v>
      </c>
      <c r="N46" s="47" t="n">
        <v>1443</v>
      </c>
      <c r="O46" s="3" t="n">
        <f aca="false">N46+273</f>
        <v>1716</v>
      </c>
      <c r="P46" s="3" t="n">
        <f aca="false">SUM(A46:L46)</f>
        <v>98.92</v>
      </c>
      <c r="Q46" s="2" t="n">
        <v>0.0001</v>
      </c>
      <c r="R46" s="0" t="n">
        <v>-2.58755486868482</v>
      </c>
    </row>
    <row r="47" customFormat="false" ht="16" hidden="false" customHeight="false" outlineLevel="0" collapsed="false">
      <c r="A47" s="47" t="n">
        <v>73.87</v>
      </c>
      <c r="B47" s="47" t="n">
        <v>0.25</v>
      </c>
      <c r="C47" s="47" t="n">
        <v>12.21</v>
      </c>
      <c r="D47" s="47" t="n">
        <v>2.24</v>
      </c>
      <c r="E47" s="47" t="n">
        <v>0.01</v>
      </c>
      <c r="F47" s="47" t="n">
        <v>1.2</v>
      </c>
      <c r="G47" s="47" t="n">
        <v>0.09</v>
      </c>
      <c r="H47" s="47" t="n">
        <v>0.09</v>
      </c>
      <c r="I47" s="47" t="n">
        <v>1.6</v>
      </c>
      <c r="J47" s="47" t="n">
        <v>4.14</v>
      </c>
      <c r="K47" s="47" t="n">
        <v>2.64</v>
      </c>
      <c r="L47" s="47" t="n">
        <v>0.01</v>
      </c>
      <c r="M47" s="47" t="n">
        <v>98.35</v>
      </c>
      <c r="N47" s="46" t="n">
        <v>1430</v>
      </c>
      <c r="O47" s="3" t="n">
        <f aca="false">N47+273</f>
        <v>1703</v>
      </c>
      <c r="P47" s="3" t="n">
        <f aca="false">SUM(A47:L47)</f>
        <v>98.35</v>
      </c>
      <c r="Q47" s="2" t="n">
        <v>0.0001</v>
      </c>
      <c r="R47" s="0" t="n">
        <v>-2.6713805723782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44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G21" activeCellId="0" sqref="G21"/>
    </sheetView>
  </sheetViews>
  <sheetFormatPr defaultColWidth="10.51953125" defaultRowHeight="16" zeroHeight="false" outlineLevelRow="0" outlineLevelCol="0"/>
  <cols>
    <col collapsed="false" customWidth="true" hidden="false" outlineLevel="0" max="2" min="1" style="0" width="10.83"/>
  </cols>
  <sheetData>
    <row r="1" customFormat="false" ht="16" hidden="false" customHeight="false" outlineLevel="0" collapsed="false">
      <c r="A1" s="0" t="s">
        <v>55</v>
      </c>
      <c r="B1" s="0" t="s">
        <v>44</v>
      </c>
      <c r="D1" s="0" t="s">
        <v>55</v>
      </c>
      <c r="E1" s="0" t="s">
        <v>44</v>
      </c>
    </row>
    <row r="2" customFormat="false" ht="16" hidden="false" customHeight="false" outlineLevel="0" collapsed="false">
      <c r="A2" s="0" t="n">
        <v>0.119047619047619</v>
      </c>
      <c r="B2" s="0" t="n">
        <v>4.18099547511312</v>
      </c>
      <c r="D2" s="0" t="n">
        <v>0.0793650793650799</v>
      </c>
      <c r="E2" s="0" t="n">
        <v>2.63348416289592</v>
      </c>
    </row>
    <row r="3" customFormat="false" ht="16" hidden="false" customHeight="false" outlineLevel="0" collapsed="false">
      <c r="A3" s="0" t="n">
        <v>0.555555555555556</v>
      </c>
      <c r="B3" s="0" t="n">
        <v>4.39819004524886</v>
      </c>
      <c r="D3" s="0" t="n">
        <v>0.436507936507936</v>
      </c>
      <c r="E3" s="0" t="n">
        <v>2.79638009049773</v>
      </c>
    </row>
    <row r="4" customFormat="false" ht="16" hidden="false" customHeight="false" outlineLevel="0" collapsed="false">
      <c r="A4" s="0" t="n">
        <v>1.07142857142857</v>
      </c>
      <c r="B4" s="0" t="n">
        <v>4.61538461538461</v>
      </c>
      <c r="D4" s="0" t="n">
        <v>0.793650793650793</v>
      </c>
      <c r="E4" s="0" t="n">
        <v>2.95927601809954</v>
      </c>
    </row>
    <row r="5" customFormat="false" ht="16" hidden="false" customHeight="false" outlineLevel="0" collapsed="false">
      <c r="A5" s="0" t="n">
        <v>1.54761904761904</v>
      </c>
      <c r="B5" s="0" t="n">
        <v>4.77828054298642</v>
      </c>
      <c r="D5" s="0" t="n">
        <v>1.19047619047619</v>
      </c>
      <c r="E5" s="0" t="n">
        <v>3.12217194570135</v>
      </c>
    </row>
    <row r="6" customFormat="false" ht="16" hidden="false" customHeight="false" outlineLevel="0" collapsed="false">
      <c r="A6" s="0" t="n">
        <v>2.06349206349206</v>
      </c>
      <c r="B6" s="0" t="n">
        <v>4.94117647058823</v>
      </c>
      <c r="D6" s="0" t="n">
        <v>1.62698412698412</v>
      </c>
      <c r="E6" s="0" t="n">
        <v>3.25791855203619</v>
      </c>
    </row>
    <row r="7" customFormat="false" ht="16" hidden="false" customHeight="false" outlineLevel="0" collapsed="false">
      <c r="A7" s="0" t="n">
        <v>3.01587301587301</v>
      </c>
      <c r="B7" s="0" t="n">
        <v>5.15837104072398</v>
      </c>
      <c r="D7" s="0" t="n">
        <v>2.02380952380952</v>
      </c>
      <c r="E7" s="0" t="n">
        <v>3.39366515837104</v>
      </c>
    </row>
    <row r="8" customFormat="false" ht="16" hidden="false" customHeight="false" outlineLevel="0" collapsed="false">
      <c r="A8" s="0" t="n">
        <v>3.84920634920634</v>
      </c>
      <c r="B8" s="0" t="n">
        <v>5.29411764705882</v>
      </c>
      <c r="D8" s="0" t="n">
        <v>2.46031746031746</v>
      </c>
      <c r="E8" s="0" t="n">
        <v>3.50226244343891</v>
      </c>
    </row>
    <row r="9" customFormat="false" ht="16" hidden="false" customHeight="false" outlineLevel="0" collapsed="false">
      <c r="A9" s="0" t="n">
        <v>4.72222222222222</v>
      </c>
      <c r="B9" s="0" t="n">
        <v>5.37556561085972</v>
      </c>
      <c r="D9" s="0" t="n">
        <v>3.01587301587301</v>
      </c>
      <c r="E9" s="0" t="n">
        <v>3.63800904977375</v>
      </c>
    </row>
    <row r="10" customFormat="false" ht="16" hidden="false" customHeight="false" outlineLevel="0" collapsed="false">
      <c r="A10" s="0" t="n">
        <v>5.59523809523809</v>
      </c>
      <c r="B10" s="0" t="n">
        <v>5.40271493212669</v>
      </c>
      <c r="D10" s="0" t="n">
        <v>3.65079365079365</v>
      </c>
      <c r="E10" s="0" t="n">
        <v>3.74660633484162</v>
      </c>
    </row>
    <row r="11" customFormat="false" ht="16" hidden="false" customHeight="false" outlineLevel="0" collapsed="false">
      <c r="A11" s="0" t="n">
        <v>6.38888888888888</v>
      </c>
      <c r="B11" s="0" t="n">
        <v>5.40271493212669</v>
      </c>
      <c r="D11" s="0" t="n">
        <v>4.32539682539682</v>
      </c>
      <c r="E11" s="0" t="n">
        <v>3.82805429864253</v>
      </c>
    </row>
    <row r="12" customFormat="false" ht="16" hidden="false" customHeight="false" outlineLevel="0" collapsed="false">
      <c r="A12" s="0" t="n">
        <v>7.22222222222222</v>
      </c>
      <c r="B12" s="0" t="n">
        <v>5.34841628959276</v>
      </c>
      <c r="D12" s="0" t="n">
        <v>4.88095238095238</v>
      </c>
      <c r="E12" s="0" t="n">
        <v>3.8552036199095</v>
      </c>
    </row>
    <row r="13" customFormat="false" ht="16" hidden="false" customHeight="false" outlineLevel="0" collapsed="false">
      <c r="A13" s="0" t="n">
        <v>8.05555555555555</v>
      </c>
      <c r="B13" s="0" t="n">
        <v>5.26696832579185</v>
      </c>
      <c r="D13" s="0" t="n">
        <v>5.43650793650793</v>
      </c>
      <c r="E13" s="0" t="n">
        <v>3.88235294117647</v>
      </c>
    </row>
    <row r="14" customFormat="false" ht="16" hidden="false" customHeight="false" outlineLevel="0" collapsed="false">
      <c r="A14" s="0" t="n">
        <v>8.65079365079365</v>
      </c>
      <c r="B14" s="0" t="n">
        <v>5.18552036199095</v>
      </c>
      <c r="D14" s="0" t="n">
        <v>6.03174603174603</v>
      </c>
      <c r="E14" s="0" t="n">
        <v>3.88235294117647</v>
      </c>
    </row>
    <row r="15" customFormat="false" ht="16" hidden="false" customHeight="false" outlineLevel="0" collapsed="false">
      <c r="A15" s="0" t="n">
        <v>9.24603174603174</v>
      </c>
      <c r="B15" s="0" t="n">
        <v>5.10407239819004</v>
      </c>
      <c r="D15" s="0" t="n">
        <v>6.7063492063492</v>
      </c>
      <c r="E15" s="0" t="n">
        <v>3.8552036199095</v>
      </c>
    </row>
    <row r="16" customFormat="false" ht="16" hidden="false" customHeight="false" outlineLevel="0" collapsed="false">
      <c r="A16" s="0" t="n">
        <v>9.8015873015873</v>
      </c>
      <c r="B16" s="0" t="n">
        <v>4.99547511312217</v>
      </c>
      <c r="D16" s="0" t="n">
        <v>7.46031746031746</v>
      </c>
      <c r="E16" s="0" t="n">
        <v>3.80090497737556</v>
      </c>
    </row>
    <row r="17" customFormat="false" ht="16" hidden="false" customHeight="false" outlineLevel="0" collapsed="false">
      <c r="A17" s="0" t="n">
        <v>10.3174603174603</v>
      </c>
      <c r="B17" s="0" t="n">
        <v>4.88687782805429</v>
      </c>
      <c r="D17" s="0" t="n">
        <v>8.05555555555555</v>
      </c>
      <c r="E17" s="0" t="n">
        <v>3.74660633484162</v>
      </c>
    </row>
    <row r="18" customFormat="false" ht="16" hidden="false" customHeight="false" outlineLevel="0" collapsed="false">
      <c r="A18" s="0" t="n">
        <v>10.8333333333333</v>
      </c>
      <c r="B18" s="0" t="n">
        <v>4.77828054298642</v>
      </c>
      <c r="D18" s="0" t="n">
        <v>9.12698412698412</v>
      </c>
      <c r="E18" s="0" t="n">
        <v>3.58371040723981</v>
      </c>
    </row>
    <row r="19" customFormat="false" ht="16" hidden="false" customHeight="false" outlineLevel="0" collapsed="false">
      <c r="A19" s="0" t="n">
        <v>11.4285714285714</v>
      </c>
      <c r="B19" s="0" t="n">
        <v>4.61538461538461</v>
      </c>
      <c r="D19" s="0" t="n">
        <v>9.76190476190476</v>
      </c>
      <c r="E19" s="0" t="n">
        <v>3.47511312217194</v>
      </c>
    </row>
    <row r="20" customFormat="false" ht="16" hidden="false" customHeight="false" outlineLevel="0" collapsed="false">
      <c r="A20" s="0" t="n">
        <v>11.9047619047619</v>
      </c>
      <c r="B20" s="0" t="n">
        <v>4.50678733031674</v>
      </c>
      <c r="D20" s="0" t="n">
        <v>10.3174603174603</v>
      </c>
      <c r="E20" s="0" t="n">
        <v>3.36651583710407</v>
      </c>
    </row>
    <row r="21" customFormat="false" ht="16" hidden="false" customHeight="false" outlineLevel="0" collapsed="false">
      <c r="A21" s="0" t="n">
        <v>12.3809523809523</v>
      </c>
      <c r="B21" s="0" t="n">
        <v>4.3710407239819</v>
      </c>
      <c r="D21" s="0" t="n">
        <v>10.9126984126984</v>
      </c>
      <c r="E21" s="0" t="n">
        <v>3.23076923076923</v>
      </c>
    </row>
    <row r="22" customFormat="false" ht="16" hidden="false" customHeight="false" outlineLevel="0" collapsed="false">
      <c r="A22" s="0" t="n">
        <v>12.8968253968253</v>
      </c>
      <c r="B22" s="0" t="n">
        <v>4.20814479638009</v>
      </c>
      <c r="D22" s="0" t="n">
        <v>11.4285714285714</v>
      </c>
      <c r="E22" s="0" t="n">
        <v>3.09502262443438</v>
      </c>
    </row>
    <row r="23" customFormat="false" ht="16" hidden="false" customHeight="false" outlineLevel="0" collapsed="false">
      <c r="A23" s="0" t="n">
        <v>13.4920634920634</v>
      </c>
      <c r="B23" s="0" t="n">
        <v>4.01809954751131</v>
      </c>
      <c r="D23" s="0" t="n">
        <v>11.8650793650793</v>
      </c>
      <c r="E23" s="0" t="n">
        <v>2.98642533936651</v>
      </c>
    </row>
    <row r="24" customFormat="false" ht="16" hidden="false" customHeight="false" outlineLevel="0" collapsed="false">
      <c r="A24" s="0" t="n">
        <v>14.0873015873015</v>
      </c>
      <c r="B24" s="0" t="n">
        <v>3.82805429864253</v>
      </c>
      <c r="D24" s="0" t="n">
        <v>12.3015873015873</v>
      </c>
      <c r="E24" s="0" t="n">
        <v>2.85067873303167</v>
      </c>
    </row>
    <row r="25" customFormat="false" ht="16" hidden="false" customHeight="false" outlineLevel="0" collapsed="false">
      <c r="A25" s="0" t="n">
        <v>14.7619047619047</v>
      </c>
      <c r="B25" s="0" t="n">
        <v>3.58371040723981</v>
      </c>
      <c r="D25" s="0" t="n">
        <v>12.9761904761904</v>
      </c>
      <c r="E25" s="0" t="n">
        <v>2.66063348416289</v>
      </c>
    </row>
    <row r="26" customFormat="false" ht="16" hidden="false" customHeight="false" outlineLevel="0" collapsed="false">
      <c r="A26" s="0" t="n">
        <v>15.4365079365079</v>
      </c>
      <c r="B26" s="0" t="n">
        <v>3.3393665158371</v>
      </c>
      <c r="D26" s="0" t="n">
        <v>13.6111111111111</v>
      </c>
      <c r="E26" s="0" t="n">
        <v>2.44343891402714</v>
      </c>
    </row>
    <row r="27" customFormat="false" ht="16" hidden="false" customHeight="false" outlineLevel="0" collapsed="false">
      <c r="A27" s="0" t="n">
        <v>15.9523809523809</v>
      </c>
      <c r="B27" s="0" t="n">
        <v>3.12217194570135</v>
      </c>
      <c r="D27" s="0" t="n">
        <v>14.2857142857142</v>
      </c>
      <c r="E27" s="0" t="n">
        <v>2.2262443438914</v>
      </c>
    </row>
    <row r="28" customFormat="false" ht="16" hidden="false" customHeight="false" outlineLevel="0" collapsed="false">
      <c r="A28" s="0" t="n">
        <v>16.6269841269841</v>
      </c>
      <c r="B28" s="0" t="n">
        <v>2.85067873303167</v>
      </c>
      <c r="D28" s="0" t="n">
        <v>14.7619047619047</v>
      </c>
      <c r="E28" s="0" t="n">
        <v>2.06334841628959</v>
      </c>
    </row>
    <row r="29" customFormat="false" ht="16" hidden="false" customHeight="false" outlineLevel="0" collapsed="false">
      <c r="A29" s="0" t="n">
        <v>17.2619047619047</v>
      </c>
      <c r="B29" s="0" t="n">
        <v>2.60633484162895</v>
      </c>
      <c r="D29" s="0" t="n">
        <v>15.3174603174603</v>
      </c>
      <c r="E29" s="0" t="n">
        <v>1.84615384615384</v>
      </c>
    </row>
    <row r="30" customFormat="false" ht="16" hidden="false" customHeight="false" outlineLevel="0" collapsed="false">
      <c r="A30" s="0" t="n">
        <v>17.8968253968253</v>
      </c>
      <c r="B30" s="0" t="n">
        <v>2.3076923076923</v>
      </c>
      <c r="D30" s="0" t="n">
        <v>15.7936507936507</v>
      </c>
      <c r="E30" s="0" t="n">
        <v>1.65610859728506</v>
      </c>
    </row>
    <row r="31" customFormat="false" ht="16" hidden="false" customHeight="false" outlineLevel="0" collapsed="false">
      <c r="A31" s="0" t="n">
        <v>18.6111111111111</v>
      </c>
      <c r="B31" s="0" t="n">
        <v>1.98190045248868</v>
      </c>
      <c r="D31" s="0" t="n">
        <v>16.3095238095238</v>
      </c>
      <c r="E31" s="0" t="n">
        <v>1.46606334841628</v>
      </c>
    </row>
    <row r="32" customFormat="false" ht="16" hidden="false" customHeight="false" outlineLevel="0" collapsed="false">
      <c r="A32" s="0" t="n">
        <v>19.6428571428571</v>
      </c>
      <c r="B32" s="0" t="n">
        <v>1.49321266968325</v>
      </c>
      <c r="D32" s="0" t="n">
        <v>16.7063492063492</v>
      </c>
      <c r="E32" s="0" t="n">
        <v>1.30316742081447</v>
      </c>
    </row>
    <row r="33" customFormat="false" ht="16" hidden="false" customHeight="false" outlineLevel="0" collapsed="false">
      <c r="A33" s="0" t="n">
        <v>20.4761904761904</v>
      </c>
      <c r="B33" s="0" t="n">
        <v>1.08597285067873</v>
      </c>
      <c r="D33" s="0" t="n">
        <v>17.1428571428571</v>
      </c>
      <c r="E33" s="0" t="n">
        <v>1.1131221719457</v>
      </c>
    </row>
    <row r="34" customFormat="false" ht="16" hidden="false" customHeight="false" outlineLevel="0" collapsed="false">
      <c r="A34" s="0" t="n">
        <v>21.6666666666666</v>
      </c>
      <c r="B34" s="0" t="n">
        <v>0.461538461538462</v>
      </c>
      <c r="D34" s="0" t="n">
        <v>17.579365079365</v>
      </c>
      <c r="E34" s="0" t="n">
        <v>0.923076923076923</v>
      </c>
    </row>
    <row r="35" customFormat="false" ht="16" hidden="false" customHeight="false" outlineLevel="0" collapsed="false">
      <c r="A35" s="0" t="n">
        <v>22.4206349206349</v>
      </c>
      <c r="B35" s="0" t="n">
        <v>0.0542986425339364</v>
      </c>
      <c r="D35" s="0" t="n">
        <v>17.9761904761904</v>
      </c>
      <c r="E35" s="0" t="n">
        <v>0.760180995475113</v>
      </c>
    </row>
    <row r="36" customFormat="false" ht="16" hidden="false" customHeight="false" outlineLevel="0" collapsed="false">
      <c r="A36" s="0" t="n">
        <v>23.2142857142857</v>
      </c>
      <c r="B36" s="0" t="n">
        <v>-0.380090497737557</v>
      </c>
      <c r="D36" s="0" t="n">
        <v>18.3730158730158</v>
      </c>
      <c r="E36" s="0" t="n">
        <v>0.570135746606335</v>
      </c>
    </row>
    <row r="37" customFormat="false" ht="16" hidden="false" customHeight="false" outlineLevel="0" collapsed="false">
      <c r="A37" s="0" t="n">
        <v>24.1666666666666</v>
      </c>
      <c r="B37" s="0" t="n">
        <v>-0.923076923076922</v>
      </c>
      <c r="D37" s="0" t="n">
        <v>18.8888888888888</v>
      </c>
      <c r="E37" s="0" t="n">
        <v>0.352941176470587</v>
      </c>
    </row>
    <row r="38" customFormat="false" ht="16" hidden="false" customHeight="false" outlineLevel="0" collapsed="false">
      <c r="A38" s="0" t="n">
        <v>25</v>
      </c>
      <c r="B38" s="0" t="n">
        <v>-1.41176470588235</v>
      </c>
      <c r="D38" s="0" t="n">
        <v>19.3650793650793</v>
      </c>
      <c r="E38" s="0" t="n">
        <v>0.108597285067872</v>
      </c>
    </row>
    <row r="39" customFormat="false" ht="16" hidden="false" customHeight="false" outlineLevel="0" collapsed="false">
      <c r="D39" s="0" t="n">
        <v>19.7619047619047</v>
      </c>
      <c r="E39" s="0" t="n">
        <v>-0.0814479638009055</v>
      </c>
    </row>
    <row r="40" customFormat="false" ht="16" hidden="false" customHeight="false" outlineLevel="0" collapsed="false">
      <c r="D40" s="0" t="n">
        <v>20.1587301587301</v>
      </c>
      <c r="E40" s="0" t="n">
        <v>-0.271493212669682</v>
      </c>
    </row>
    <row r="41" customFormat="false" ht="16" hidden="false" customHeight="false" outlineLevel="0" collapsed="false">
      <c r="D41" s="0" t="n">
        <v>20.7142857142857</v>
      </c>
      <c r="E41" s="0" t="n">
        <v>-0.570135746606334</v>
      </c>
    </row>
    <row r="42" customFormat="false" ht="16" hidden="false" customHeight="false" outlineLevel="0" collapsed="false">
      <c r="D42" s="0" t="n">
        <v>21.8650793650793</v>
      </c>
      <c r="E42" s="0" t="n">
        <v>-1.16742081447963</v>
      </c>
    </row>
    <row r="43" customFormat="false" ht="16" hidden="false" customHeight="false" outlineLevel="0" collapsed="false">
      <c r="D43" s="0" t="n">
        <v>23.4920634920634</v>
      </c>
      <c r="E43" s="0" t="n">
        <v>-2.06334841628959</v>
      </c>
    </row>
    <row r="44" customFormat="false" ht="16" hidden="false" customHeight="false" outlineLevel="0" collapsed="false">
      <c r="D44" s="0" t="n">
        <v>25</v>
      </c>
      <c r="E44" s="0" t="n">
        <v>-2.95927601809954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77"/>
  <sheetViews>
    <sheetView showFormulas="false" showGridLines="true" showRowColHeaders="true" showZeros="true" rightToLeft="false" tabSelected="false" showOutlineSymbols="true" defaultGridColor="true" view="normal" topLeftCell="A40" colorId="64" zoomScale="150" zoomScaleNormal="150" zoomScalePageLayoutView="100" workbookViewId="0">
      <selection pane="topLeft" activeCell="A4" activeCellId="0" sqref="A4"/>
    </sheetView>
  </sheetViews>
  <sheetFormatPr defaultColWidth="10.51953125" defaultRowHeight="16" zeroHeight="false" outlineLevelRow="0" outlineLevelCol="0"/>
  <sheetData>
    <row r="1" customFormat="false" ht="16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13</v>
      </c>
      <c r="G1" s="0" t="s">
        <v>14</v>
      </c>
      <c r="H1" s="0" t="s">
        <v>15</v>
      </c>
      <c r="I1" s="0" t="s">
        <v>16</v>
      </c>
      <c r="J1" s="0" t="s">
        <v>56</v>
      </c>
    </row>
    <row r="2" customFormat="false" ht="16" hidden="false" customHeight="false" outlineLevel="0" collapsed="false">
      <c r="A2" s="0" t="n">
        <f aca="false">28+16*2</f>
        <v>60</v>
      </c>
      <c r="B2" s="0" t="n">
        <f aca="false">(27*2+16*3)/2</f>
        <v>51</v>
      </c>
      <c r="C2" s="0" t="n">
        <f aca="false">56+16</f>
        <v>72</v>
      </c>
      <c r="D2" s="0" t="n">
        <f aca="false">24+16</f>
        <v>40</v>
      </c>
      <c r="E2" s="0" t="n">
        <f aca="false">40+16</f>
        <v>56</v>
      </c>
      <c r="F2" s="0" t="n">
        <f aca="false">39+16/2</f>
        <v>47</v>
      </c>
      <c r="G2" s="0" t="n">
        <f aca="false">23+16/2</f>
        <v>31</v>
      </c>
      <c r="H2" s="0" t="n">
        <f aca="false">47.8+16*2</f>
        <v>79.8</v>
      </c>
      <c r="I2" s="0" t="n">
        <f aca="false">30.97/2+16*2.5</f>
        <v>55.485</v>
      </c>
      <c r="J2" s="0" t="n">
        <f aca="false">(56*2+16*3)/2</f>
        <v>80</v>
      </c>
    </row>
    <row r="4" customFormat="false" ht="16" hidden="false" customHeight="false" outlineLevel="0" collapsed="false">
      <c r="A4" s="0" t="s">
        <v>0</v>
      </c>
      <c r="B4" s="0" t="s">
        <v>1</v>
      </c>
      <c r="C4" s="0" t="s">
        <v>2</v>
      </c>
      <c r="D4" s="0" t="s">
        <v>3</v>
      </c>
      <c r="E4" s="0" t="s">
        <v>4</v>
      </c>
      <c r="F4" s="0" t="s">
        <v>13</v>
      </c>
      <c r="G4" s="0" t="s">
        <v>14</v>
      </c>
      <c r="H4" s="0" t="s">
        <v>15</v>
      </c>
      <c r="I4" s="0" t="s">
        <v>16</v>
      </c>
      <c r="J4" s="0" t="s">
        <v>56</v>
      </c>
    </row>
    <row r="5" customFormat="false" ht="16" hidden="false" customHeight="false" outlineLevel="0" collapsed="false">
      <c r="A5" s="0" t="n">
        <f aca="false">28+16*2</f>
        <v>60</v>
      </c>
      <c r="B5" s="0" t="n">
        <f aca="false">(27*2+16*3)</f>
        <v>102</v>
      </c>
      <c r="C5" s="0" t="n">
        <f aca="false">56+16</f>
        <v>72</v>
      </c>
      <c r="D5" s="0" t="n">
        <f aca="false">24+16</f>
        <v>40</v>
      </c>
      <c r="E5" s="0" t="n">
        <f aca="false">40+16</f>
        <v>56</v>
      </c>
      <c r="F5" s="0" t="n">
        <f aca="false">(39+16/2)*2</f>
        <v>94</v>
      </c>
      <c r="G5" s="0" t="n">
        <f aca="false">23*2+16</f>
        <v>62</v>
      </c>
      <c r="H5" s="0" t="n">
        <f aca="false">47.8+16*2</f>
        <v>79.8</v>
      </c>
      <c r="I5" s="0" t="n">
        <f aca="false">30.97+16*2.5*2</f>
        <v>110.97</v>
      </c>
      <c r="J5" s="0" t="n">
        <f aca="false">56*2+16*3</f>
        <v>160</v>
      </c>
    </row>
    <row r="8" s="13" customFormat="true" ht="16" hidden="false" customHeight="false" outlineLevel="0" collapsed="false">
      <c r="B8" s="14" t="s">
        <v>57</v>
      </c>
      <c r="C8" s="14" t="s">
        <v>58</v>
      </c>
      <c r="D8" s="14" t="s">
        <v>59</v>
      </c>
      <c r="E8" s="14" t="s">
        <v>60</v>
      </c>
      <c r="F8" s="14" t="s">
        <v>61</v>
      </c>
      <c r="G8" s="14" t="s">
        <v>62</v>
      </c>
      <c r="H8" s="14" t="s">
        <v>63</v>
      </c>
      <c r="I8" s="14" t="s">
        <v>64</v>
      </c>
      <c r="J8" s="14" t="s">
        <v>65</v>
      </c>
      <c r="K8" s="14" t="s">
        <v>66</v>
      </c>
      <c r="L8" s="14" t="s">
        <v>67</v>
      </c>
      <c r="M8" s="14" t="s">
        <v>68</v>
      </c>
      <c r="N8" s="14" t="s">
        <v>69</v>
      </c>
      <c r="O8" s="14" t="s">
        <v>70</v>
      </c>
      <c r="P8" s="14" t="s">
        <v>71</v>
      </c>
      <c r="Q8" s="14" t="s">
        <v>72</v>
      </c>
      <c r="R8" s="14" t="s">
        <v>73</v>
      </c>
      <c r="S8" s="14" t="s">
        <v>74</v>
      </c>
      <c r="T8" s="14" t="s">
        <v>75</v>
      </c>
      <c r="U8" s="14" t="s">
        <v>76</v>
      </c>
      <c r="V8" s="14" t="s">
        <v>77</v>
      </c>
      <c r="W8" s="14" t="s">
        <v>78</v>
      </c>
      <c r="X8" s="14" t="s">
        <v>79</v>
      </c>
      <c r="Y8" s="14" t="s">
        <v>80</v>
      </c>
    </row>
    <row r="9" s="13" customFormat="true" ht="16" hidden="false" customHeight="false" outlineLevel="0" collapsed="false">
      <c r="A9" s="14" t="s">
        <v>81</v>
      </c>
      <c r="B9" s="13" t="n">
        <v>8.031</v>
      </c>
      <c r="C9" s="13" t="n">
        <v>-107257</v>
      </c>
      <c r="D9" s="13" t="n">
        <f aca="false">D47+4</f>
        <v>-14210.3856840033</v>
      </c>
      <c r="E9" s="15" t="n">
        <f aca="false">E61</f>
        <v>68628.9892101721</v>
      </c>
      <c r="F9" s="15" t="n">
        <f aca="false">F61</f>
        <v>4601.29510368211</v>
      </c>
      <c r="G9" s="15" t="n">
        <f aca="false">G61</f>
        <v>40923.4866228262</v>
      </c>
      <c r="H9" s="15" t="n">
        <f aca="false">H61</f>
        <v>-58108.5783032724</v>
      </c>
      <c r="I9" s="15" t="n">
        <f aca="false">I61</f>
        <v>0</v>
      </c>
      <c r="J9" s="15" t="n">
        <f aca="false">J61</f>
        <v>-59584.1384309894</v>
      </c>
      <c r="K9" s="15" t="n">
        <f aca="false">K61</f>
        <v>0</v>
      </c>
      <c r="L9" s="15" t="n">
        <f aca="false">L61</f>
        <v>0</v>
      </c>
      <c r="M9" s="13" t="n">
        <f aca="false">M47</f>
        <v>0</v>
      </c>
      <c r="N9" s="13" t="n">
        <f aca="false">N47</f>
        <v>0</v>
      </c>
      <c r="O9" s="13" t="n">
        <v>3876</v>
      </c>
      <c r="P9" s="13" t="n">
        <v>4332</v>
      </c>
      <c r="Q9" s="13" t="n">
        <v>1507</v>
      </c>
      <c r="R9" s="13" t="n">
        <v>3874</v>
      </c>
      <c r="S9" s="13" t="n">
        <v>3967</v>
      </c>
      <c r="T9" s="13" t="n">
        <v>9099</v>
      </c>
      <c r="U9" s="13" t="n">
        <v>0</v>
      </c>
      <c r="V9" s="13" t="n">
        <f aca="false">V47</f>
        <v>0</v>
      </c>
      <c r="W9" s="13" t="n">
        <f aca="false">W47</f>
        <v>0</v>
      </c>
      <c r="X9" s="13" t="n">
        <f aca="false">X47</f>
        <v>0.0621980440027105</v>
      </c>
      <c r="Y9" s="13" t="n">
        <f aca="false">Y47</f>
        <v>249</v>
      </c>
    </row>
    <row r="11" customFormat="false" ht="16" hidden="false" customHeight="false" outlineLevel="0" collapsed="false"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6"/>
      <c r="M11" s="16"/>
    </row>
    <row r="12" customFormat="false" ht="16" hidden="false" customHeight="false" outlineLevel="0" collapsed="false">
      <c r="A12" s="14"/>
    </row>
    <row r="14" customFormat="false" ht="16" hidden="false" customHeight="false" outlineLevel="0" collapsed="false"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</row>
    <row r="15" customFormat="false" ht="16" hidden="false" customHeight="false" outlineLevel="0" collapsed="false">
      <c r="A15" s="14"/>
    </row>
    <row r="20" customFormat="false" ht="16" hidden="false" customHeight="false" outlineLevel="0" collapsed="false">
      <c r="B20" s="14" t="s">
        <v>57</v>
      </c>
      <c r="C20" s="14" t="s">
        <v>58</v>
      </c>
      <c r="D20" s="14" t="s">
        <v>59</v>
      </c>
      <c r="E20" s="14" t="s">
        <v>60</v>
      </c>
      <c r="F20" s="14" t="s">
        <v>61</v>
      </c>
      <c r="G20" s="14" t="s">
        <v>62</v>
      </c>
      <c r="H20" s="14" t="s">
        <v>63</v>
      </c>
      <c r="I20" s="14" t="s">
        <v>64</v>
      </c>
      <c r="J20" s="14" t="s">
        <v>65</v>
      </c>
      <c r="K20" s="14" t="s">
        <v>66</v>
      </c>
      <c r="L20" s="14" t="s">
        <v>79</v>
      </c>
      <c r="M20" s="14" t="s">
        <v>80</v>
      </c>
    </row>
    <row r="21" customFormat="false" ht="16" hidden="false" customHeight="false" outlineLevel="0" collapsed="false">
      <c r="A21" s="14" t="s">
        <v>81</v>
      </c>
      <c r="B21" s="0" t="n">
        <v>6.4680497541904</v>
      </c>
      <c r="C21" s="0" t="n">
        <v>-107360.17678684</v>
      </c>
      <c r="D21" s="0" t="n">
        <v>-9975.98749994995</v>
      </c>
      <c r="E21" s="0" t="n">
        <v>0.0269271131091073</v>
      </c>
      <c r="F21" s="0" t="n">
        <v>-3619.85465895771</v>
      </c>
      <c r="G21" s="0" t="n">
        <v>38919.5790166793</v>
      </c>
      <c r="H21" s="0" t="n">
        <v>-47269.1744102155</v>
      </c>
      <c r="I21" s="0" t="n">
        <v>-42564.5911679517</v>
      </c>
      <c r="J21" s="0" t="n">
        <v>-37541.4094618245</v>
      </c>
      <c r="K21" s="0" t="n">
        <v>105032.090101723</v>
      </c>
      <c r="L21" s="0" t="n">
        <v>0.0626083321132025</v>
      </c>
      <c r="M21" s="0" t="n">
        <v>222</v>
      </c>
      <c r="N21" s="0" t="s">
        <v>82</v>
      </c>
    </row>
    <row r="23" customFormat="false" ht="16" hidden="false" customHeight="false" outlineLevel="0" collapsed="false">
      <c r="B23" s="14" t="s">
        <v>57</v>
      </c>
      <c r="C23" s="14" t="s">
        <v>58</v>
      </c>
      <c r="D23" s="14" t="s">
        <v>59</v>
      </c>
      <c r="E23" s="14" t="s">
        <v>60</v>
      </c>
      <c r="F23" s="14" t="s">
        <v>61</v>
      </c>
      <c r="G23" s="14" t="s">
        <v>62</v>
      </c>
      <c r="H23" s="14" t="s">
        <v>63</v>
      </c>
      <c r="I23" s="14" t="s">
        <v>64</v>
      </c>
      <c r="J23" s="14" t="s">
        <v>65</v>
      </c>
      <c r="K23" s="14" t="s">
        <v>66</v>
      </c>
      <c r="L23" s="14" t="s">
        <v>79</v>
      </c>
      <c r="M23" s="14" t="s">
        <v>80</v>
      </c>
    </row>
    <row r="24" customFormat="false" ht="16" hidden="false" customHeight="false" outlineLevel="0" collapsed="false">
      <c r="A24" s="14" t="s">
        <v>81</v>
      </c>
      <c r="B24" s="0" t="n">
        <v>7.60338727343357</v>
      </c>
      <c r="C24" s="0" t="n">
        <v>-112285.104938887</v>
      </c>
      <c r="D24" s="0" t="n">
        <v>-1484.7888219284</v>
      </c>
      <c r="E24" s="0" t="n">
        <v>20360.5747104249</v>
      </c>
      <c r="F24" s="0" t="n">
        <v>-18082.7822596374</v>
      </c>
      <c r="G24" s="0" t="n">
        <v>35961.6257071526</v>
      </c>
      <c r="H24" s="0" t="n">
        <v>-77797.4643163356</v>
      </c>
      <c r="I24" s="0" t="n">
        <v>-57925.1390877604</v>
      </c>
      <c r="J24" s="0" t="n">
        <v>-59618.0865960128</v>
      </c>
      <c r="K24" s="0" t="n">
        <v>0.365064771985786</v>
      </c>
      <c r="L24" s="0" t="n">
        <v>0.0682279981945621</v>
      </c>
      <c r="M24" s="0" t="n">
        <v>245</v>
      </c>
      <c r="N24" s="0" t="s">
        <v>83</v>
      </c>
    </row>
    <row r="26" customFormat="false" ht="16" hidden="false" customHeight="false" outlineLevel="0" collapsed="false">
      <c r="B26" s="14" t="s">
        <v>57</v>
      </c>
      <c r="C26" s="14" t="s">
        <v>58</v>
      </c>
      <c r="D26" s="14" t="s">
        <v>59</v>
      </c>
      <c r="E26" s="14" t="s">
        <v>60</v>
      </c>
      <c r="F26" s="14" t="s">
        <v>61</v>
      </c>
      <c r="G26" s="14" t="s">
        <v>62</v>
      </c>
      <c r="H26" s="14" t="s">
        <v>63</v>
      </c>
      <c r="I26" s="14" t="s">
        <v>64</v>
      </c>
      <c r="J26" s="14" t="s">
        <v>65</v>
      </c>
      <c r="K26" s="14" t="s">
        <v>66</v>
      </c>
      <c r="L26" s="14" t="s">
        <v>79</v>
      </c>
      <c r="M26" s="14" t="s">
        <v>80</v>
      </c>
    </row>
    <row r="27" customFormat="false" ht="16" hidden="false" customHeight="false" outlineLevel="0" collapsed="false">
      <c r="A27" s="14" t="s">
        <v>81</v>
      </c>
      <c r="B27" s="0" t="n">
        <v>4.84455968872097</v>
      </c>
      <c r="C27" s="0" t="n">
        <v>-101933.030913212</v>
      </c>
      <c r="D27" s="0" t="n">
        <v>-1.03752410871073</v>
      </c>
      <c r="E27" s="0" t="n">
        <v>25546.3697380571</v>
      </c>
      <c r="F27" s="0" t="n">
        <v>5014.55331114726</v>
      </c>
      <c r="G27" s="0" t="n">
        <v>61500.8262318093</v>
      </c>
      <c r="H27" s="0" t="n">
        <v>-10843.3929737594</v>
      </c>
      <c r="I27" s="0" t="n">
        <v>-26306.8171717505</v>
      </c>
      <c r="J27" s="0" t="n">
        <v>-26968.0882535258</v>
      </c>
      <c r="K27" s="0" t="n">
        <v>19.2357002535437</v>
      </c>
      <c r="L27" s="0" t="n">
        <v>2.74729041122625</v>
      </c>
      <c r="M27" s="0" t="n">
        <v>254</v>
      </c>
      <c r="N27" s="0" t="s">
        <v>84</v>
      </c>
    </row>
    <row r="29" customFormat="false" ht="16" hidden="false" customHeight="false" outlineLevel="0" collapsed="false">
      <c r="B29" s="14" t="s">
        <v>57</v>
      </c>
      <c r="C29" s="14" t="s">
        <v>58</v>
      </c>
      <c r="D29" s="14" t="s">
        <v>59</v>
      </c>
      <c r="E29" s="14" t="s">
        <v>60</v>
      </c>
      <c r="F29" s="14" t="s">
        <v>61</v>
      </c>
      <c r="G29" s="14" t="s">
        <v>62</v>
      </c>
      <c r="H29" s="14" t="s">
        <v>63</v>
      </c>
      <c r="I29" s="14" t="s">
        <v>64</v>
      </c>
      <c r="J29" s="14" t="s">
        <v>65</v>
      </c>
      <c r="K29" s="14" t="s">
        <v>66</v>
      </c>
      <c r="L29" s="14" t="s">
        <v>79</v>
      </c>
      <c r="M29" s="14" t="s">
        <v>80</v>
      </c>
    </row>
    <row r="30" customFormat="false" ht="16" hidden="false" customHeight="false" outlineLevel="0" collapsed="false">
      <c r="A30" s="14" t="s">
        <v>81</v>
      </c>
      <c r="B30" s="0" t="n">
        <v>7.66663680817689</v>
      </c>
      <c r="C30" s="0" t="n">
        <v>-111412.050857333</v>
      </c>
      <c r="D30" s="0" t="n">
        <v>-11459.6075300239</v>
      </c>
      <c r="E30" s="0" t="n">
        <v>21764.7382710736</v>
      </c>
      <c r="F30" s="0" t="n">
        <v>-18932.1263951629</v>
      </c>
      <c r="G30" s="0" t="n">
        <v>40854.0637222764</v>
      </c>
      <c r="H30" s="0" t="n">
        <v>-92388.5983934815</v>
      </c>
      <c r="I30" s="0" t="n">
        <v>-74438.4827852746</v>
      </c>
      <c r="J30" s="0" t="n">
        <v>-59984.5799351742</v>
      </c>
      <c r="K30" s="0" t="n">
        <v>0.416598146183775</v>
      </c>
      <c r="L30" s="0" t="n">
        <v>0.132584741099585</v>
      </c>
      <c r="M30" s="0" t="n">
        <v>253</v>
      </c>
      <c r="N30" s="0" t="s">
        <v>85</v>
      </c>
    </row>
    <row r="31" customFormat="false" ht="16" hidden="false" customHeight="false" outlineLevel="0" collapsed="false">
      <c r="B31" s="14" t="s">
        <v>57</v>
      </c>
      <c r="C31" s="14" t="s">
        <v>58</v>
      </c>
      <c r="D31" s="14" t="s">
        <v>59</v>
      </c>
      <c r="E31" s="14" t="s">
        <v>60</v>
      </c>
      <c r="F31" s="14" t="s">
        <v>61</v>
      </c>
      <c r="G31" s="14" t="s">
        <v>62</v>
      </c>
      <c r="H31" s="14" t="s">
        <v>63</v>
      </c>
      <c r="I31" s="14" t="s">
        <v>64</v>
      </c>
      <c r="J31" s="14" t="s">
        <v>65</v>
      </c>
      <c r="K31" s="14" t="s">
        <v>66</v>
      </c>
      <c r="L31" s="14" t="s">
        <v>79</v>
      </c>
      <c r="M31" s="14" t="s">
        <v>80</v>
      </c>
      <c r="N31" s="14" t="s">
        <v>68</v>
      </c>
      <c r="O31" s="14" t="s">
        <v>69</v>
      </c>
      <c r="P31" s="14" t="s">
        <v>70</v>
      </c>
      <c r="Q31" s="14" t="s">
        <v>71</v>
      </c>
      <c r="R31" s="14" t="s">
        <v>72</v>
      </c>
      <c r="S31" s="14" t="s">
        <v>73</v>
      </c>
      <c r="T31" s="14" t="s">
        <v>74</v>
      </c>
      <c r="U31" s="14" t="s">
        <v>76</v>
      </c>
      <c r="V31" s="14" t="s">
        <v>75</v>
      </c>
      <c r="W31" s="14" t="s">
        <v>77</v>
      </c>
    </row>
    <row r="32" customFormat="false" ht="16" hidden="false" customHeight="false" outlineLevel="0" collapsed="false">
      <c r="A32" s="14" t="s">
        <v>81</v>
      </c>
      <c r="B32" s="0" t="n">
        <v>7.66663680817689</v>
      </c>
      <c r="C32" s="0" t="n">
        <v>-111412.050857333</v>
      </c>
      <c r="D32" s="0" t="n">
        <v>-11459.6075300239</v>
      </c>
      <c r="E32" s="0" t="n">
        <v>21764.7382710736</v>
      </c>
      <c r="F32" s="0" t="n">
        <v>-18932.1263951629</v>
      </c>
      <c r="G32" s="0" t="n">
        <v>40854.0637222764</v>
      </c>
      <c r="H32" s="0" t="n">
        <v>-92388.5983934815</v>
      </c>
      <c r="I32" s="0" t="n">
        <v>-74438.4827852746</v>
      </c>
      <c r="J32" s="0" t="n">
        <v>-59984.5799351742</v>
      </c>
      <c r="K32" s="0" t="n">
        <v>0.416598146183775</v>
      </c>
      <c r="L32" s="0" t="n">
        <v>0.132584741099585</v>
      </c>
      <c r="M32" s="0" t="n">
        <v>253</v>
      </c>
      <c r="N32" s="0" t="n">
        <v>0.305418838874693</v>
      </c>
      <c r="O32" s="0" t="n">
        <v>10652.2033451427</v>
      </c>
      <c r="P32" s="0" t="n">
        <v>12164.3148405781</v>
      </c>
      <c r="Q32" s="0" t="n">
        <v>19003.8183218021</v>
      </c>
      <c r="R32" s="0" t="n">
        <v>10590.3144200381</v>
      </c>
      <c r="S32" s="0" t="n">
        <v>11907.9597112983</v>
      </c>
      <c r="T32" s="0" t="n">
        <v>10731.0965331653</v>
      </c>
      <c r="U32" s="0" t="n">
        <v>19754.9109685917</v>
      </c>
      <c r="V32" s="0" t="n">
        <v>29382.5042510766</v>
      </c>
      <c r="W32" s="0" t="n">
        <v>50548.3941330764</v>
      </c>
    </row>
    <row r="34" customFormat="false" ht="16" hidden="false" customHeight="false" outlineLevel="0" collapsed="false">
      <c r="B34" s="14" t="s">
        <v>57</v>
      </c>
      <c r="C34" s="14" t="s">
        <v>58</v>
      </c>
      <c r="D34" s="14" t="s">
        <v>59</v>
      </c>
      <c r="E34" s="14" t="s">
        <v>60</v>
      </c>
      <c r="F34" s="14" t="s">
        <v>61</v>
      </c>
      <c r="G34" s="14" t="s">
        <v>62</v>
      </c>
      <c r="H34" s="14" t="s">
        <v>63</v>
      </c>
      <c r="I34" s="14" t="s">
        <v>64</v>
      </c>
      <c r="J34" s="14" t="s">
        <v>65</v>
      </c>
      <c r="K34" s="14" t="s">
        <v>66</v>
      </c>
      <c r="L34" s="14" t="s">
        <v>68</v>
      </c>
      <c r="M34" s="14" t="s">
        <v>69</v>
      </c>
      <c r="N34" s="14" t="s">
        <v>70</v>
      </c>
      <c r="O34" s="14" t="s">
        <v>71</v>
      </c>
      <c r="P34" s="14" t="s">
        <v>72</v>
      </c>
      <c r="Q34" s="14" t="s">
        <v>73</v>
      </c>
      <c r="R34" s="14" t="s">
        <v>74</v>
      </c>
      <c r="S34" s="14" t="s">
        <v>76</v>
      </c>
      <c r="T34" s="14" t="s">
        <v>75</v>
      </c>
      <c r="U34" s="14" t="s">
        <v>77</v>
      </c>
      <c r="V34" s="14" t="s">
        <v>79</v>
      </c>
      <c r="W34" s="14" t="s">
        <v>80</v>
      </c>
    </row>
    <row r="35" customFormat="false" ht="16" hidden="false" customHeight="false" outlineLevel="0" collapsed="false">
      <c r="A35" s="14" t="s">
        <v>81</v>
      </c>
      <c r="B35" s="0" t="n">
        <v>7.60338727343357</v>
      </c>
      <c r="C35" s="0" t="n">
        <v>-112285.104938887</v>
      </c>
      <c r="D35" s="0" t="n">
        <v>-1484.7888219284</v>
      </c>
      <c r="E35" s="0" t="n">
        <v>20360.5747104249</v>
      </c>
      <c r="F35" s="0" t="n">
        <v>-18082.7822596374</v>
      </c>
      <c r="G35" s="0" t="n">
        <v>35961.6257071526</v>
      </c>
      <c r="H35" s="0" t="n">
        <v>-77797.4643163356</v>
      </c>
      <c r="I35" s="0" t="n">
        <v>-57925.1390877604</v>
      </c>
      <c r="J35" s="0" t="n">
        <v>-59618.0865960128</v>
      </c>
      <c r="K35" s="0" t="n">
        <v>0.365064771985786</v>
      </c>
      <c r="L35" s="0" t="n">
        <v>0.350626945558214</v>
      </c>
      <c r="M35" s="0" t="n">
        <v>9994.06364963165</v>
      </c>
      <c r="N35" s="0" t="n">
        <v>9881.77068507738</v>
      </c>
      <c r="O35" s="0" t="n">
        <v>15027.5337066233</v>
      </c>
      <c r="P35" s="0" t="n">
        <v>8207.65890832852</v>
      </c>
      <c r="Q35" s="0" t="n">
        <v>8880.92296810796</v>
      </c>
      <c r="R35" s="0" t="n">
        <v>7912.42226414265</v>
      </c>
      <c r="S35" s="0" t="n">
        <v>15286.2491244351</v>
      </c>
      <c r="T35" s="0" t="n">
        <v>21688.9953496494</v>
      </c>
      <c r="U35" s="0" t="n">
        <v>39008.9041958627</v>
      </c>
      <c r="V35" s="0" t="n">
        <v>0.0682279981945621</v>
      </c>
      <c r="W35" s="0" t="n">
        <v>245</v>
      </c>
    </row>
    <row r="37" customFormat="false" ht="16" hidden="false" customHeight="false" outlineLevel="0" collapsed="false">
      <c r="B37" s="14" t="s">
        <v>57</v>
      </c>
      <c r="C37" s="14" t="s">
        <v>58</v>
      </c>
      <c r="D37" s="14" t="s">
        <v>59</v>
      </c>
      <c r="E37" s="14" t="s">
        <v>60</v>
      </c>
      <c r="F37" s="14" t="s">
        <v>61</v>
      </c>
      <c r="G37" s="14" t="s">
        <v>62</v>
      </c>
      <c r="H37" s="14" t="s">
        <v>63</v>
      </c>
      <c r="I37" s="14" t="s">
        <v>64</v>
      </c>
      <c r="J37" s="14" t="s">
        <v>65</v>
      </c>
      <c r="K37" s="14" t="s">
        <v>66</v>
      </c>
      <c r="L37" s="14" t="s">
        <v>68</v>
      </c>
      <c r="M37" s="14" t="s">
        <v>69</v>
      </c>
      <c r="N37" s="14" t="s">
        <v>70</v>
      </c>
      <c r="O37" s="14" t="s">
        <v>71</v>
      </c>
      <c r="P37" s="14" t="s">
        <v>72</v>
      </c>
      <c r="Q37" s="14" t="s">
        <v>73</v>
      </c>
      <c r="R37" s="14" t="s">
        <v>74</v>
      </c>
      <c r="S37" s="14" t="s">
        <v>76</v>
      </c>
      <c r="T37" s="14" t="s">
        <v>75</v>
      </c>
      <c r="U37" s="14" t="s">
        <v>77</v>
      </c>
      <c r="V37" s="14" t="s">
        <v>79</v>
      </c>
      <c r="W37" s="14" t="s">
        <v>80</v>
      </c>
    </row>
    <row r="38" customFormat="false" ht="16" hidden="false" customHeight="false" outlineLevel="0" collapsed="false">
      <c r="A38" s="14" t="s">
        <v>81</v>
      </c>
      <c r="B38" s="0" t="n">
        <v>8.031</v>
      </c>
      <c r="C38" s="0" t="n">
        <v>-107257</v>
      </c>
      <c r="D38" s="0" t="n">
        <v>-12523.1513498888</v>
      </c>
      <c r="E38" s="0" t="n">
        <v>71909.2797247416</v>
      </c>
      <c r="F38" s="0" t="n">
        <v>5133.71121477289</v>
      </c>
      <c r="G38" s="0" t="n">
        <v>40817.7775264451</v>
      </c>
      <c r="H38" s="0" t="n">
        <v>-60639.7954405636</v>
      </c>
      <c r="I38" s="0" t="n">
        <v>-44.6881536412315</v>
      </c>
      <c r="J38" s="0" t="n">
        <v>-51826.1221520268</v>
      </c>
      <c r="K38" s="0" t="n">
        <v>0.0376193783249643</v>
      </c>
      <c r="L38" s="0" t="n">
        <v>0</v>
      </c>
      <c r="M38" s="0" t="n">
        <v>0</v>
      </c>
      <c r="N38" s="0" t="n">
        <v>5531.47978852371</v>
      </c>
      <c r="O38" s="0" t="n">
        <v>11530.3145304895</v>
      </c>
      <c r="P38" s="0" t="n">
        <v>2046.59137688833</v>
      </c>
      <c r="Q38" s="0" t="n">
        <v>6997.9039631508</v>
      </c>
      <c r="R38" s="0" t="n">
        <v>5851.7228650547</v>
      </c>
      <c r="S38" s="0" t="n">
        <v>13006.2747292181</v>
      </c>
      <c r="T38" s="0" t="n">
        <v>18339.8839247424</v>
      </c>
      <c r="U38" s="0" t="n">
        <v>11898.3305322982</v>
      </c>
      <c r="V38" s="0" t="n">
        <v>0.0878763657816927</v>
      </c>
      <c r="W38" s="0" t="n">
        <v>255</v>
      </c>
    </row>
    <row r="40" customFormat="false" ht="16" hidden="false" customHeight="false" outlineLevel="0" collapsed="false">
      <c r="B40" s="14" t="s">
        <v>57</v>
      </c>
      <c r="C40" s="14" t="s">
        <v>58</v>
      </c>
      <c r="D40" s="14" t="s">
        <v>59</v>
      </c>
      <c r="E40" s="14" t="s">
        <v>60</v>
      </c>
      <c r="F40" s="14" t="s">
        <v>61</v>
      </c>
      <c r="G40" s="14" t="s">
        <v>62</v>
      </c>
      <c r="H40" s="14" t="s">
        <v>63</v>
      </c>
      <c r="I40" s="14" t="s">
        <v>64</v>
      </c>
      <c r="J40" s="14" t="s">
        <v>65</v>
      </c>
      <c r="K40" s="14" t="s">
        <v>66</v>
      </c>
      <c r="L40" s="14" t="s">
        <v>68</v>
      </c>
      <c r="M40" s="14" t="s">
        <v>69</v>
      </c>
      <c r="N40" s="14" t="s">
        <v>70</v>
      </c>
      <c r="O40" s="14" t="s">
        <v>71</v>
      </c>
      <c r="P40" s="14" t="s">
        <v>72</v>
      </c>
      <c r="Q40" s="14" t="s">
        <v>73</v>
      </c>
      <c r="R40" s="14" t="s">
        <v>74</v>
      </c>
      <c r="S40" s="14" t="s">
        <v>76</v>
      </c>
      <c r="T40" s="14" t="s">
        <v>75</v>
      </c>
      <c r="U40" s="14" t="s">
        <v>77</v>
      </c>
      <c r="V40" s="14" t="s">
        <v>79</v>
      </c>
      <c r="W40" s="14" t="s">
        <v>80</v>
      </c>
    </row>
    <row r="41" customFormat="false" ht="16" hidden="false" customHeight="false" outlineLevel="0" collapsed="false">
      <c r="A41" s="14" t="s">
        <v>81</v>
      </c>
      <c r="B41" s="0" t="n">
        <v>8.031</v>
      </c>
      <c r="C41" s="0" t="n">
        <v>-107257</v>
      </c>
      <c r="D41" s="0" t="n">
        <v>-9920.15041775864</v>
      </c>
      <c r="E41" s="0" t="n">
        <v>65712.4920464947</v>
      </c>
      <c r="F41" s="0" t="n">
        <v>5060.97831076069</v>
      </c>
      <c r="G41" s="0" t="n">
        <v>43236.5370234592</v>
      </c>
      <c r="H41" s="0" t="n">
        <v>-57915.9086071506</v>
      </c>
      <c r="I41" s="0" t="n">
        <v>-5883.14453017621</v>
      </c>
      <c r="J41" s="0" t="n">
        <v>-46573.1141490326</v>
      </c>
      <c r="K41" s="0" t="n">
        <v>0.0226034270450064</v>
      </c>
      <c r="L41" s="0" t="n">
        <v>0</v>
      </c>
      <c r="M41" s="0" t="n">
        <v>0</v>
      </c>
      <c r="N41" s="0" t="n">
        <v>6439.90308526184</v>
      </c>
      <c r="O41" s="0" t="n">
        <v>13505.3211544216</v>
      </c>
      <c r="P41" s="0" t="n">
        <v>2353.85821851392</v>
      </c>
      <c r="Q41" s="0" t="n">
        <v>8250.97878517792</v>
      </c>
      <c r="R41" s="0" t="n">
        <v>6733.36123507673</v>
      </c>
      <c r="S41" s="0" t="n">
        <v>15177.921582869</v>
      </c>
      <c r="T41" s="0" t="n">
        <v>20734.9871512805</v>
      </c>
      <c r="U41" s="0" t="n">
        <v>16221.3164334493</v>
      </c>
      <c r="V41" s="0" t="n">
        <v>0.120922076044209</v>
      </c>
      <c r="W41" s="0" t="n">
        <v>257</v>
      </c>
    </row>
    <row r="43" s="17" customFormat="true" ht="16" hidden="false" customHeight="false" outlineLevel="0" collapsed="false">
      <c r="B43" s="18" t="s">
        <v>57</v>
      </c>
      <c r="C43" s="18" t="s">
        <v>58</v>
      </c>
      <c r="D43" s="18" t="s">
        <v>59</v>
      </c>
      <c r="E43" s="18" t="s">
        <v>60</v>
      </c>
      <c r="F43" s="18" t="s">
        <v>61</v>
      </c>
      <c r="G43" s="18" t="s">
        <v>62</v>
      </c>
      <c r="H43" s="18" t="s">
        <v>63</v>
      </c>
      <c r="I43" s="18" t="s">
        <v>64</v>
      </c>
      <c r="J43" s="18" t="s">
        <v>65</v>
      </c>
      <c r="K43" s="18" t="s">
        <v>66</v>
      </c>
      <c r="L43" s="18" t="s">
        <v>67</v>
      </c>
      <c r="M43" s="18" t="s">
        <v>68</v>
      </c>
      <c r="N43" s="18" t="s">
        <v>69</v>
      </c>
      <c r="O43" s="18" t="s">
        <v>70</v>
      </c>
      <c r="P43" s="18" t="s">
        <v>71</v>
      </c>
      <c r="Q43" s="18" t="s">
        <v>72</v>
      </c>
      <c r="R43" s="18" t="s">
        <v>73</v>
      </c>
      <c r="S43" s="18" t="s">
        <v>74</v>
      </c>
      <c r="T43" s="18" t="s">
        <v>76</v>
      </c>
      <c r="U43" s="18" t="s">
        <v>75</v>
      </c>
      <c r="V43" s="18" t="s">
        <v>77</v>
      </c>
      <c r="W43" s="18" t="s">
        <v>78</v>
      </c>
      <c r="X43" s="18" t="s">
        <v>79</v>
      </c>
      <c r="Y43" s="18" t="s">
        <v>80</v>
      </c>
    </row>
    <row r="44" s="17" customFormat="true" ht="16" hidden="false" customHeight="false" outlineLevel="0" collapsed="false">
      <c r="A44" s="18" t="s">
        <v>86</v>
      </c>
      <c r="B44" s="17" t="n">
        <v>8.031</v>
      </c>
      <c r="C44" s="17" t="n">
        <v>-107257</v>
      </c>
      <c r="D44" s="17" t="n">
        <v>-10210.3005533443</v>
      </c>
      <c r="E44" s="17" t="n">
        <v>65762.0887083956</v>
      </c>
      <c r="F44" s="17" t="n">
        <v>4191.03048145824</v>
      </c>
      <c r="G44" s="17" t="n">
        <v>44902.4549034419</v>
      </c>
      <c r="H44" s="17" t="n">
        <v>-57584.9574354498</v>
      </c>
      <c r="I44" s="17" t="n">
        <v>-4408.93265381449</v>
      </c>
      <c r="J44" s="17" t="n">
        <v>-52768.3040178285</v>
      </c>
      <c r="K44" s="17" t="n">
        <v>0.301349851292312</v>
      </c>
      <c r="L44" s="17" t="n">
        <v>4643.61192560044</v>
      </c>
      <c r="M44" s="17" t="n">
        <v>0</v>
      </c>
      <c r="N44" s="17" t="n">
        <v>0</v>
      </c>
      <c r="O44" s="17" t="n">
        <v>6473.78396608876</v>
      </c>
      <c r="P44" s="17" t="n">
        <v>13961.8199338511</v>
      </c>
      <c r="Q44" s="17" t="n">
        <v>3506.48477246883</v>
      </c>
      <c r="R44" s="17" t="n">
        <v>9644.96024334575</v>
      </c>
      <c r="S44" s="17" t="n">
        <v>7413.84854938225</v>
      </c>
      <c r="T44" s="17" t="n">
        <v>16081.8248108479</v>
      </c>
      <c r="U44" s="17" t="n">
        <v>27896.9096167397</v>
      </c>
      <c r="V44" s="17" t="n">
        <v>48313.0580595414</v>
      </c>
      <c r="W44" s="17" t="n">
        <v>25375.0257318196</v>
      </c>
      <c r="X44" s="17" t="n">
        <v>0.121321999445077</v>
      </c>
      <c r="Y44" s="17" t="n">
        <v>257</v>
      </c>
    </row>
    <row r="45" s="13" customFormat="true" ht="16" hidden="false" customHeight="false" outlineLevel="0" collapsed="false">
      <c r="A45" s="19" t="s">
        <v>87</v>
      </c>
      <c r="B45" s="13" t="n">
        <v>8.031</v>
      </c>
      <c r="C45" s="13" t="n">
        <v>-107257</v>
      </c>
      <c r="D45" s="13" t="n">
        <v>-16204.0001499855</v>
      </c>
      <c r="E45" s="13" t="n">
        <v>70698.7284613364</v>
      </c>
      <c r="F45" s="13" t="n">
        <v>3447.69938731602</v>
      </c>
      <c r="G45" s="13" t="n">
        <v>43597.1263234911</v>
      </c>
      <c r="H45" s="13" t="n">
        <v>-60229.449539623</v>
      </c>
      <c r="I45" s="13" t="n">
        <v>-1185.52883249916</v>
      </c>
      <c r="J45" s="13" t="n">
        <v>-59327.3986491174</v>
      </c>
      <c r="K45" s="13" t="n">
        <v>0.52773972941578</v>
      </c>
      <c r="L45" s="13" t="n">
        <v>14661.5585999228</v>
      </c>
      <c r="M45" s="13" t="n">
        <v>0</v>
      </c>
      <c r="N45" s="13" t="n">
        <v>0</v>
      </c>
      <c r="O45" s="13" t="n">
        <v>4737.35782986975</v>
      </c>
      <c r="P45" s="13" t="n">
        <v>10131.5788883875</v>
      </c>
      <c r="Q45" s="13" t="n">
        <v>2537.9488185243</v>
      </c>
      <c r="R45" s="13" t="n">
        <v>6926.07471618389</v>
      </c>
      <c r="S45" s="13" t="n">
        <v>5384.99657144225</v>
      </c>
      <c r="T45" s="13" t="n">
        <v>11711.9043570294</v>
      </c>
      <c r="U45" s="13" t="n">
        <v>20393.0394855597</v>
      </c>
      <c r="V45" s="13" t="n">
        <v>34747.4207408505</v>
      </c>
      <c r="W45" s="13" t="n">
        <v>18475.2449472551</v>
      </c>
      <c r="X45" s="13" t="n">
        <v>0.0636401230154167</v>
      </c>
      <c r="Y45" s="13" t="n">
        <v>249</v>
      </c>
      <c r="Z45" s="13" t="s">
        <v>88</v>
      </c>
    </row>
    <row r="46" s="17" customFormat="true" ht="16" hidden="false" customHeight="false" outlineLevel="0" collapsed="false">
      <c r="A46" s="14" t="s">
        <v>89</v>
      </c>
      <c r="B46" s="17" t="n">
        <v>8.031</v>
      </c>
      <c r="C46" s="17" t="n">
        <v>-107257</v>
      </c>
      <c r="D46" s="17" t="n">
        <v>-7734.77795913277</v>
      </c>
      <c r="E46" s="17" t="n">
        <v>65697.7354378517</v>
      </c>
      <c r="F46" s="17" t="n">
        <v>4093.8160738945</v>
      </c>
      <c r="G46" s="17" t="n">
        <v>42923.8799372689</v>
      </c>
      <c r="H46" s="17" t="n">
        <v>-54919.8395313427</v>
      </c>
      <c r="I46" s="17" t="n">
        <v>0</v>
      </c>
      <c r="J46" s="17" t="n">
        <v>-53037.1798681373</v>
      </c>
      <c r="K46" s="17" t="n">
        <v>0</v>
      </c>
      <c r="L46" s="17" t="n">
        <v>0</v>
      </c>
      <c r="M46" s="17" t="n">
        <v>0</v>
      </c>
      <c r="N46" s="17" t="n">
        <v>0</v>
      </c>
      <c r="O46" s="17" t="n">
        <v>6256.53273262708</v>
      </c>
      <c r="P46" s="17" t="n">
        <v>6363.43744199523</v>
      </c>
      <c r="Q46" s="17" t="n">
        <v>1930.9804838707</v>
      </c>
      <c r="R46" s="17" t="n">
        <v>6834.82918107939</v>
      </c>
      <c r="S46" s="17" t="n">
        <v>6601.51021961365</v>
      </c>
      <c r="T46" s="17" t="n">
        <v>0</v>
      </c>
      <c r="U46" s="17" t="n">
        <v>15416.8116866635</v>
      </c>
      <c r="V46" s="17" t="n">
        <v>0</v>
      </c>
      <c r="W46" s="17" t="n">
        <v>0</v>
      </c>
      <c r="X46" s="17" t="n">
        <v>0.119397056504007</v>
      </c>
      <c r="Y46" s="17" t="n">
        <v>257</v>
      </c>
    </row>
    <row r="47" s="13" customFormat="true" ht="16" hidden="false" customHeight="false" outlineLevel="0" collapsed="false">
      <c r="A47" s="20" t="s">
        <v>90</v>
      </c>
      <c r="B47" s="13" t="n">
        <v>8.031</v>
      </c>
      <c r="C47" s="13" t="n">
        <v>-107257</v>
      </c>
      <c r="D47" s="13" t="n">
        <v>-14214.3856840033</v>
      </c>
      <c r="E47" s="13" t="n">
        <v>68640.9892101721</v>
      </c>
      <c r="F47" s="13" t="n">
        <v>4592.29510368211</v>
      </c>
      <c r="G47" s="13" t="n">
        <v>40823.4866228262</v>
      </c>
      <c r="H47" s="13" t="n">
        <v>-58008.5783032724</v>
      </c>
      <c r="I47" s="13" t="n">
        <v>0</v>
      </c>
      <c r="J47" s="13" t="n">
        <v>-51824.3905857443</v>
      </c>
      <c r="K47" s="13" t="n">
        <v>0</v>
      </c>
      <c r="L47" s="13" t="n">
        <v>0</v>
      </c>
      <c r="M47" s="13" t="n">
        <v>0</v>
      </c>
      <c r="N47" s="13" t="n">
        <v>0</v>
      </c>
      <c r="O47" s="13" t="n">
        <v>4597.09127047883</v>
      </c>
      <c r="P47" s="13" t="n">
        <v>4588.79396934694</v>
      </c>
      <c r="Q47" s="13" t="n">
        <v>1401.23725978925</v>
      </c>
      <c r="R47" s="13" t="n">
        <v>4928.84039597115</v>
      </c>
      <c r="S47" s="13" t="n">
        <v>4779.90906687599</v>
      </c>
      <c r="T47" s="13" t="n">
        <v>0</v>
      </c>
      <c r="U47" s="13" t="n">
        <v>11148.776043262</v>
      </c>
      <c r="V47" s="13" t="n">
        <v>0</v>
      </c>
      <c r="W47" s="13" t="n">
        <v>0</v>
      </c>
      <c r="X47" s="13" t="n">
        <v>0.0621980440027105</v>
      </c>
      <c r="Y47" s="13" t="n">
        <v>249</v>
      </c>
    </row>
    <row r="49" customFormat="false" ht="16" hidden="false" customHeight="false" outlineLevel="0" collapsed="false">
      <c r="A49" s="0" t="s">
        <v>91</v>
      </c>
    </row>
    <row r="50" s="17" customFormat="true" ht="16" hidden="false" customHeight="false" outlineLevel="0" collapsed="false">
      <c r="B50" s="18" t="s">
        <v>57</v>
      </c>
      <c r="C50" s="18" t="s">
        <v>58</v>
      </c>
      <c r="D50" s="18" t="s">
        <v>59</v>
      </c>
      <c r="E50" s="18" t="s">
        <v>60</v>
      </c>
      <c r="F50" s="18" t="s">
        <v>61</v>
      </c>
      <c r="G50" s="18" t="s">
        <v>62</v>
      </c>
      <c r="H50" s="18" t="s">
        <v>63</v>
      </c>
      <c r="I50" s="18" t="s">
        <v>64</v>
      </c>
      <c r="J50" s="18" t="s">
        <v>65</v>
      </c>
      <c r="K50" s="18" t="s">
        <v>66</v>
      </c>
      <c r="L50" s="18" t="s">
        <v>67</v>
      </c>
      <c r="M50" s="18" t="s">
        <v>68</v>
      </c>
      <c r="N50" s="18" t="s">
        <v>69</v>
      </c>
      <c r="O50" s="18" t="s">
        <v>70</v>
      </c>
      <c r="P50" s="18" t="s">
        <v>71</v>
      </c>
      <c r="Q50" s="18" t="s">
        <v>72</v>
      </c>
      <c r="R50" s="18" t="s">
        <v>73</v>
      </c>
      <c r="S50" s="18" t="s">
        <v>74</v>
      </c>
      <c r="T50" s="18" t="s">
        <v>76</v>
      </c>
      <c r="U50" s="18" t="s">
        <v>75</v>
      </c>
      <c r="V50" s="18" t="s">
        <v>77</v>
      </c>
      <c r="W50" s="18" t="s">
        <v>78</v>
      </c>
      <c r="X50" s="18" t="s">
        <v>79</v>
      </c>
      <c r="Y50" s="18" t="s">
        <v>80</v>
      </c>
    </row>
    <row r="51" s="13" customFormat="true" ht="16" hidden="false" customHeight="false" outlineLevel="0" collapsed="false">
      <c r="A51" s="19" t="s">
        <v>87</v>
      </c>
      <c r="B51" s="13" t="n">
        <v>8.031</v>
      </c>
      <c r="C51" s="13" t="n">
        <v>-107257</v>
      </c>
      <c r="D51" s="13" t="n">
        <v>-11552.0303308174</v>
      </c>
      <c r="E51" s="13" t="n">
        <v>75011.2750578656</v>
      </c>
      <c r="F51" s="13" t="n">
        <v>2028.92524967593</v>
      </c>
      <c r="G51" s="13" t="n">
        <v>30836.0364101282</v>
      </c>
      <c r="H51" s="13" t="n">
        <v>-65959.0606238891</v>
      </c>
      <c r="I51" s="13" t="n">
        <v>-3.73558517452466E-009</v>
      </c>
      <c r="J51" s="13" t="n">
        <v>-49254.0474318243</v>
      </c>
      <c r="K51" s="13" t="n">
        <v>1.07386699829449</v>
      </c>
      <c r="L51" s="13" t="n">
        <v>-9843.13375976259</v>
      </c>
      <c r="M51" s="13" t="n">
        <v>0</v>
      </c>
      <c r="N51" s="13" t="n">
        <v>0</v>
      </c>
      <c r="O51" s="13" t="n">
        <v>4737.35782986975</v>
      </c>
      <c r="P51" s="13" t="n">
        <v>10131.5788883875</v>
      </c>
      <c r="Q51" s="13" t="n">
        <v>2537.9488185243</v>
      </c>
      <c r="R51" s="13" t="n">
        <v>6926.07471618389</v>
      </c>
      <c r="S51" s="13" t="n">
        <v>5384.99657144225</v>
      </c>
      <c r="T51" s="13" t="n">
        <v>11711.9043570294</v>
      </c>
      <c r="U51" s="13" t="n">
        <v>20393.0394855597</v>
      </c>
      <c r="V51" s="13" t="n">
        <v>34747.4207408505</v>
      </c>
      <c r="W51" s="13" t="n">
        <v>18475.2449472551</v>
      </c>
      <c r="X51" s="13" t="n">
        <v>0.0636401230154167</v>
      </c>
      <c r="Y51" s="13" t="n">
        <v>249</v>
      </c>
      <c r="Z51" s="13" t="s">
        <v>88</v>
      </c>
    </row>
    <row r="52" s="17" customFormat="true" ht="16" hidden="false" customHeight="false" outlineLevel="0" collapsed="false">
      <c r="A52" s="18" t="s">
        <v>86</v>
      </c>
      <c r="B52" s="21" t="n">
        <v>8.031</v>
      </c>
      <c r="C52" s="21" t="n">
        <v>-107257</v>
      </c>
      <c r="D52" s="21" t="n">
        <v>-1.99242773978098</v>
      </c>
      <c r="E52" s="21" t="n">
        <v>37352.1025388258</v>
      </c>
      <c r="F52" s="21" t="n">
        <v>0.0445775644605297</v>
      </c>
      <c r="G52" s="21" t="n">
        <v>42858.369367777</v>
      </c>
      <c r="H52" s="21" t="n">
        <v>-42218.161851048</v>
      </c>
      <c r="I52" s="21" t="n">
        <v>-21803.1419604602</v>
      </c>
      <c r="J52" s="21" t="n">
        <v>-34274.8756079058</v>
      </c>
      <c r="K52" s="21" t="n">
        <v>119741.257711495</v>
      </c>
      <c r="L52" s="21" t="n">
        <v>-105078.561674411</v>
      </c>
      <c r="M52" s="21" t="n">
        <v>0</v>
      </c>
      <c r="N52" s="21" t="n">
        <v>0</v>
      </c>
      <c r="O52" s="21" t="n">
        <v>30387.5523134231</v>
      </c>
      <c r="P52" s="21" t="n">
        <v>58514.6084730455</v>
      </c>
      <c r="Q52" s="21" t="n">
        <v>14345.8182320904</v>
      </c>
      <c r="R52" s="21" t="n">
        <v>43367.810534583</v>
      </c>
      <c r="S52" s="21" t="n">
        <v>31915.1531547052</v>
      </c>
      <c r="T52" s="21" t="n">
        <v>119160.639314632</v>
      </c>
      <c r="U52" s="21" t="n">
        <v>70367.8218783416</v>
      </c>
      <c r="V52" s="21" t="n">
        <v>207879.111783308</v>
      </c>
      <c r="W52" s="21" t="n">
        <v>106717.028465187</v>
      </c>
      <c r="X52" s="21" t="n">
        <v>2.77449901201504</v>
      </c>
      <c r="Y52" s="21" t="n">
        <v>260</v>
      </c>
    </row>
    <row r="53" s="13" customFormat="true" ht="16" hidden="false" customHeight="false" outlineLevel="0" collapsed="false">
      <c r="A53" s="20" t="s">
        <v>90</v>
      </c>
      <c r="B53" s="13" t="n">
        <v>8.031</v>
      </c>
      <c r="C53" s="13" t="n">
        <v>-107257</v>
      </c>
      <c r="D53" s="13" t="n">
        <v>-14210.3856840033</v>
      </c>
      <c r="E53" s="13" t="n">
        <v>68628.9892101721</v>
      </c>
      <c r="F53" s="13" t="n">
        <v>4601.29510368211</v>
      </c>
      <c r="G53" s="13" t="n">
        <v>40923.4866228262</v>
      </c>
      <c r="H53" s="13" t="n">
        <v>-58108.5783032724</v>
      </c>
      <c r="I53" s="13" t="n">
        <v>0</v>
      </c>
      <c r="J53" s="13" t="n">
        <v>-59584.1384309894</v>
      </c>
      <c r="K53" s="13" t="n">
        <v>0</v>
      </c>
      <c r="L53" s="13" t="n">
        <v>0</v>
      </c>
      <c r="M53" s="13" t="n">
        <v>0</v>
      </c>
      <c r="N53" s="13" t="n">
        <v>0</v>
      </c>
      <c r="O53" s="13" t="n">
        <v>3876</v>
      </c>
      <c r="P53" s="13" t="n">
        <v>4332</v>
      </c>
      <c r="Q53" s="13" t="n">
        <v>1507</v>
      </c>
      <c r="R53" s="13" t="n">
        <v>3874</v>
      </c>
      <c r="S53" s="13" t="n">
        <v>3967</v>
      </c>
      <c r="T53" s="13" t="n">
        <v>9099</v>
      </c>
      <c r="U53" s="13" t="n">
        <v>0</v>
      </c>
      <c r="V53" s="13" t="n">
        <v>0</v>
      </c>
      <c r="W53" s="13" t="n">
        <v>0</v>
      </c>
      <c r="X53" s="13" t="n">
        <v>0.0621980440027105</v>
      </c>
      <c r="Y53" s="13" t="n">
        <v>249</v>
      </c>
    </row>
    <row r="54" customFormat="false" ht="16" hidden="false" customHeight="false" outlineLevel="0" collapsed="false">
      <c r="A54" s="22" t="s">
        <v>89</v>
      </c>
      <c r="B54" s="21" t="n">
        <v>8.031</v>
      </c>
      <c r="C54" s="21" t="n">
        <v>-107257</v>
      </c>
      <c r="D54" s="21" t="n">
        <v>-8734.777959</v>
      </c>
      <c r="E54" s="21" t="n">
        <v>35408.5471505945</v>
      </c>
      <c r="F54" s="21" t="n">
        <v>4100.816074</v>
      </c>
      <c r="G54" s="21" t="n">
        <v>45923.87994</v>
      </c>
      <c r="H54" s="21" t="n">
        <v>-50919.83953</v>
      </c>
      <c r="I54" s="21" t="n">
        <v>0</v>
      </c>
      <c r="J54" s="21" t="n">
        <v>-62943.0400667033</v>
      </c>
      <c r="K54" s="21" t="n">
        <v>0</v>
      </c>
      <c r="L54" s="21" t="n">
        <v>0</v>
      </c>
      <c r="M54" s="21" t="n">
        <v>0</v>
      </c>
      <c r="N54" s="21" t="n">
        <v>0</v>
      </c>
      <c r="O54" s="21" t="n">
        <v>0</v>
      </c>
      <c r="P54" s="21" t="n">
        <v>10332.9687757225</v>
      </c>
      <c r="Q54" s="21" t="n">
        <v>0</v>
      </c>
      <c r="R54" s="21" t="n">
        <v>0</v>
      </c>
      <c r="S54" s="21" t="n">
        <v>0</v>
      </c>
      <c r="T54" s="21" t="n">
        <v>0</v>
      </c>
      <c r="U54" s="21" t="n">
        <v>12026.2996590539</v>
      </c>
      <c r="V54" s="21" t="n">
        <v>0</v>
      </c>
      <c r="W54" s="21" t="n">
        <v>0</v>
      </c>
      <c r="X54" s="21" t="n">
        <v>2.96721371558694</v>
      </c>
      <c r="Y54" s="21" t="n">
        <v>260</v>
      </c>
    </row>
    <row r="55" customFormat="false" ht="16" hidden="false" customHeight="false" outlineLevel="0" collapsed="false">
      <c r="H55" s="0" t="s">
        <v>92</v>
      </c>
    </row>
    <row r="56" customFormat="false" ht="16" hidden="false" customHeight="false" outlineLevel="0" collapsed="false">
      <c r="E56" s="14" t="s">
        <v>3</v>
      </c>
      <c r="F56" s="14" t="s">
        <v>0</v>
      </c>
      <c r="G56" s="14" t="s">
        <v>37</v>
      </c>
      <c r="H56" s="14" t="s">
        <v>4</v>
      </c>
      <c r="I56" s="14" t="s">
        <v>93</v>
      </c>
      <c r="J56" s="14" t="s">
        <v>94</v>
      </c>
      <c r="K56" s="14" t="s">
        <v>40</v>
      </c>
      <c r="L56" s="14" t="s">
        <v>15</v>
      </c>
      <c r="M56" s="14" t="s">
        <v>95</v>
      </c>
      <c r="N56" s="14" t="s">
        <v>96</v>
      </c>
      <c r="O56" s="14" t="s">
        <v>79</v>
      </c>
    </row>
    <row r="57" customFormat="false" ht="16" hidden="false" customHeight="false" outlineLevel="0" collapsed="false">
      <c r="D57" s="0" t="s">
        <v>97</v>
      </c>
      <c r="E57" s="23" t="n">
        <f aca="false">E51</f>
        <v>75011.2750578656</v>
      </c>
      <c r="F57" s="23" t="n">
        <f aca="false">F51</f>
        <v>2028.92524967593</v>
      </c>
      <c r="G57" s="23" t="n">
        <f aca="false">G51</f>
        <v>30836.0364101282</v>
      </c>
      <c r="H57" s="23" t="n">
        <f aca="false">H51</f>
        <v>-65959.0606238891</v>
      </c>
      <c r="I57" s="23" t="n">
        <f aca="false">I51</f>
        <v>-3.73558517452466E-009</v>
      </c>
      <c r="J57" s="23" t="n">
        <f aca="false">J51</f>
        <v>-49254.0474318243</v>
      </c>
      <c r="K57" s="23" t="n">
        <f aca="false">K51</f>
        <v>1.07386699829449</v>
      </c>
      <c r="L57" s="23" t="n">
        <f aca="false">L51</f>
        <v>-9843.13375976259</v>
      </c>
      <c r="M57" s="23" t="n">
        <f aca="false">D51</f>
        <v>-11552.0303308174</v>
      </c>
      <c r="N57" s="0" t="n">
        <f aca="false">Y51</f>
        <v>249</v>
      </c>
      <c r="O57" s="24" t="n">
        <f aca="false">X51</f>
        <v>0.0636401230154167</v>
      </c>
    </row>
    <row r="58" customFormat="false" ht="16" hidden="false" customHeight="false" outlineLevel="0" collapsed="false">
      <c r="D58" s="0" t="s">
        <v>43</v>
      </c>
      <c r="E58" s="23" t="n">
        <f aca="false">P51</f>
        <v>10131.5788883875</v>
      </c>
      <c r="F58" s="23" t="n">
        <f aca="false">Q51</f>
        <v>2537.9488185243</v>
      </c>
      <c r="G58" s="23" t="n">
        <f aca="false">R51</f>
        <v>6926.07471618389</v>
      </c>
      <c r="H58" s="23" t="n">
        <f aca="false">S51</f>
        <v>5384.99657144225</v>
      </c>
      <c r="I58" s="23" t="n">
        <f aca="false">T51</f>
        <v>11711.9043570294</v>
      </c>
      <c r="J58" s="23" t="n">
        <f aca="false">U51</f>
        <v>20393.0394855597</v>
      </c>
      <c r="K58" s="23" t="n">
        <f aca="false">V51</f>
        <v>34747.4207408505</v>
      </c>
      <c r="L58" s="23" t="n">
        <f aca="false">W51</f>
        <v>18475.2449472551</v>
      </c>
      <c r="M58" s="23" t="n">
        <f aca="false">O51</f>
        <v>4737.35782986975</v>
      </c>
    </row>
    <row r="59" customFormat="false" ht="16" hidden="false" customHeight="false" outlineLevel="0" collapsed="false">
      <c r="D59" s="0" t="s">
        <v>98</v>
      </c>
      <c r="E59" s="23" t="n">
        <f aca="false">E52</f>
        <v>37352.1025388258</v>
      </c>
      <c r="F59" s="23" t="n">
        <f aca="false">F52</f>
        <v>0.0445775644605297</v>
      </c>
      <c r="G59" s="23" t="n">
        <f aca="false">G52</f>
        <v>42858.369367777</v>
      </c>
      <c r="H59" s="23" t="n">
        <f aca="false">H52</f>
        <v>-42218.161851048</v>
      </c>
      <c r="I59" s="23" t="n">
        <f aca="false">I52</f>
        <v>-21803.1419604602</v>
      </c>
      <c r="J59" s="23" t="n">
        <f aca="false">J52</f>
        <v>-34274.8756079058</v>
      </c>
      <c r="K59" s="23" t="n">
        <f aca="false">K52</f>
        <v>119741.257711495</v>
      </c>
      <c r="L59" s="23" t="n">
        <f aca="false">L52</f>
        <v>-105078.561674411</v>
      </c>
      <c r="M59" s="23" t="n">
        <f aca="false">D52</f>
        <v>-1.99242773978098</v>
      </c>
      <c r="N59" s="0" t="n">
        <f aca="false">Y52</f>
        <v>260</v>
      </c>
      <c r="O59" s="24" t="n">
        <f aca="false">X52</f>
        <v>2.77449901201504</v>
      </c>
    </row>
    <row r="60" customFormat="false" ht="16" hidden="false" customHeight="false" outlineLevel="0" collapsed="false">
      <c r="E60" s="23" t="n">
        <f aca="false">P52</f>
        <v>58514.6084730455</v>
      </c>
      <c r="F60" s="23" t="n">
        <f aca="false">Q52</f>
        <v>14345.8182320904</v>
      </c>
      <c r="G60" s="23" t="n">
        <f aca="false">R52</f>
        <v>43367.810534583</v>
      </c>
      <c r="H60" s="23" t="n">
        <f aca="false">S52</f>
        <v>31915.1531547052</v>
      </c>
      <c r="I60" s="23" t="n">
        <f aca="false">T52</f>
        <v>119160.639314632</v>
      </c>
      <c r="J60" s="23" t="n">
        <f aca="false">U52</f>
        <v>70367.8218783416</v>
      </c>
      <c r="K60" s="23" t="n">
        <f aca="false">V52</f>
        <v>207879.111783308</v>
      </c>
      <c r="L60" s="23" t="n">
        <f aca="false">W52</f>
        <v>106717.028465187</v>
      </c>
      <c r="M60" s="23" t="n">
        <f aca="false">O52</f>
        <v>30387.5523134231</v>
      </c>
    </row>
    <row r="61" customFormat="false" ht="16" hidden="false" customHeight="false" outlineLevel="0" collapsed="false">
      <c r="D61" s="0" t="s">
        <v>99</v>
      </c>
      <c r="E61" s="23" t="n">
        <f aca="false">E47-12</f>
        <v>68628.9892101721</v>
      </c>
      <c r="F61" s="23" t="n">
        <f aca="false">F47+9</f>
        <v>4601.29510368211</v>
      </c>
      <c r="G61" s="23" t="n">
        <f aca="false">G47+100</f>
        <v>40923.4866228262</v>
      </c>
      <c r="H61" s="23" t="n">
        <f aca="false">H47-100</f>
        <v>-58108.5783032724</v>
      </c>
      <c r="I61" s="23" t="n">
        <f aca="false">I53</f>
        <v>0</v>
      </c>
      <c r="J61" s="23" t="n">
        <f aca="false">J53</f>
        <v>-59584.1384309894</v>
      </c>
      <c r="K61" s="23" t="n">
        <f aca="false">K53</f>
        <v>0</v>
      </c>
      <c r="L61" s="23" t="n">
        <f aca="false">L53</f>
        <v>0</v>
      </c>
      <c r="M61" s="23" t="n">
        <f aca="false">D47+4</f>
        <v>-14210.3856840033</v>
      </c>
      <c r="N61" s="0" t="n">
        <f aca="false">Y53</f>
        <v>249</v>
      </c>
      <c r="O61" s="24" t="n">
        <f aca="false">X53</f>
        <v>0.0621980440027105</v>
      </c>
    </row>
    <row r="62" customFormat="false" ht="16" hidden="false" customHeight="false" outlineLevel="0" collapsed="false">
      <c r="E62" s="23" t="n">
        <f aca="false">P47</f>
        <v>4588.79396934694</v>
      </c>
      <c r="F62" s="23" t="n">
        <f aca="false">Q47</f>
        <v>1401.23725978925</v>
      </c>
      <c r="G62" s="23" t="n">
        <f aca="false">R47</f>
        <v>4928.84039597115</v>
      </c>
      <c r="H62" s="23" t="n">
        <f aca="false">S47+100</f>
        <v>4879.90906687599</v>
      </c>
      <c r="I62" s="23" t="n">
        <v>0</v>
      </c>
      <c r="J62" s="23" t="n">
        <f aca="false">U47</f>
        <v>11148.776043262</v>
      </c>
      <c r="K62" s="23" t="n">
        <f aca="false">V47</f>
        <v>0</v>
      </c>
      <c r="L62" s="23" t="n">
        <f aca="false">W47</f>
        <v>0</v>
      </c>
      <c r="M62" s="23" t="n">
        <f aca="false">O47-10</f>
        <v>4587.09127047883</v>
      </c>
    </row>
    <row r="63" customFormat="false" ht="16" hidden="false" customHeight="false" outlineLevel="0" collapsed="false">
      <c r="D63" s="0" t="s">
        <v>100</v>
      </c>
      <c r="E63" s="23" t="n">
        <f aca="false">E54</f>
        <v>35408.5471505945</v>
      </c>
      <c r="F63" s="23" t="n">
        <f aca="false">F54</f>
        <v>4100.816074</v>
      </c>
      <c r="G63" s="23" t="n">
        <f aca="false">G54</f>
        <v>45923.87994</v>
      </c>
      <c r="H63" s="23" t="n">
        <f aca="false">H54</f>
        <v>-50919.83953</v>
      </c>
      <c r="I63" s="23" t="n">
        <f aca="false">I54</f>
        <v>0</v>
      </c>
      <c r="J63" s="23" t="n">
        <f aca="false">J54</f>
        <v>-62943.0400667033</v>
      </c>
      <c r="K63" s="23" t="n">
        <f aca="false">K54</f>
        <v>0</v>
      </c>
      <c r="L63" s="23" t="n">
        <f aca="false">L54</f>
        <v>0</v>
      </c>
      <c r="M63" s="23" t="n">
        <f aca="false">D54</f>
        <v>-8734.777959</v>
      </c>
      <c r="N63" s="0" t="n">
        <f aca="false">Y54</f>
        <v>260</v>
      </c>
      <c r="O63" s="24" t="n">
        <f aca="false">X54</f>
        <v>2.96721371558694</v>
      </c>
    </row>
    <row r="64" customFormat="false" ht="16" hidden="false" customHeight="false" outlineLevel="0" collapsed="false">
      <c r="E64" s="23" t="n">
        <f aca="false">P54</f>
        <v>10332.9687757225</v>
      </c>
      <c r="F64" s="23" t="n">
        <f aca="false">Q54</f>
        <v>0</v>
      </c>
      <c r="G64" s="23" t="n">
        <f aca="false">R54</f>
        <v>0</v>
      </c>
      <c r="H64" s="23" t="n">
        <f aca="false">S54</f>
        <v>0</v>
      </c>
      <c r="I64" s="23" t="n">
        <f aca="false">T54</f>
        <v>0</v>
      </c>
      <c r="J64" s="23" t="n">
        <f aca="false">U54</f>
        <v>12026.2996590539</v>
      </c>
      <c r="K64" s="23" t="n">
        <f aca="false">V54</f>
        <v>0</v>
      </c>
      <c r="L64" s="23" t="n">
        <f aca="false">W54</f>
        <v>0</v>
      </c>
      <c r="M64" s="23" t="n">
        <f aca="false">O54</f>
        <v>0</v>
      </c>
    </row>
    <row r="68" customFormat="false" ht="16" hidden="false" customHeight="false" outlineLevel="0" collapsed="false">
      <c r="H68" s="0" t="s">
        <v>92</v>
      </c>
    </row>
    <row r="69" customFormat="false" ht="16" hidden="false" customHeight="false" outlineLevel="0" collapsed="false">
      <c r="C69" s="0" t="s">
        <v>101</v>
      </c>
      <c r="E69" s="14" t="s">
        <v>3</v>
      </c>
      <c r="F69" s="14" t="s">
        <v>0</v>
      </c>
      <c r="G69" s="14" t="s">
        <v>37</v>
      </c>
      <c r="H69" s="14" t="s">
        <v>4</v>
      </c>
      <c r="I69" s="14" t="s">
        <v>93</v>
      </c>
      <c r="J69" s="14" t="s">
        <v>94</v>
      </c>
      <c r="K69" s="14" t="s">
        <v>40</v>
      </c>
      <c r="L69" s="14" t="s">
        <v>15</v>
      </c>
      <c r="M69" s="14" t="s">
        <v>95</v>
      </c>
      <c r="N69" s="14" t="s">
        <v>96</v>
      </c>
      <c r="O69" s="14" t="s">
        <v>79</v>
      </c>
    </row>
    <row r="70" customFormat="false" ht="16" hidden="false" customHeight="false" outlineLevel="0" collapsed="false">
      <c r="D70" s="0" t="s">
        <v>97</v>
      </c>
      <c r="E70" s="23" t="n">
        <v>65762.0887083956</v>
      </c>
      <c r="F70" s="23" t="n">
        <v>4191.03048145824</v>
      </c>
      <c r="G70" s="23" t="n">
        <v>44902.4549034419</v>
      </c>
      <c r="H70" s="23" t="n">
        <v>-57584.9574354498</v>
      </c>
      <c r="I70" s="23" t="n">
        <v>-4408.93265381449</v>
      </c>
      <c r="J70" s="23" t="n">
        <v>-52768.3040178285</v>
      </c>
      <c r="K70" s="23" t="n">
        <v>0.301349851292312</v>
      </c>
      <c r="L70" s="23" t="n">
        <v>4643.61192560044</v>
      </c>
      <c r="M70" s="23" t="n">
        <v>-10210.3005533443</v>
      </c>
      <c r="N70" s="0" t="n">
        <v>257</v>
      </c>
      <c r="O70" s="24" t="n">
        <v>0.121321999445077</v>
      </c>
    </row>
    <row r="71" customFormat="false" ht="16" hidden="false" customHeight="false" outlineLevel="0" collapsed="false">
      <c r="D71" s="0" t="s">
        <v>43</v>
      </c>
      <c r="E71" s="23" t="n">
        <v>13961.8199338511</v>
      </c>
      <c r="F71" s="23" t="n">
        <v>3506.48477246883</v>
      </c>
      <c r="G71" s="23" t="n">
        <v>9644.96024334575</v>
      </c>
      <c r="H71" s="23" t="n">
        <v>7413.84854938225</v>
      </c>
      <c r="I71" s="23" t="n">
        <v>16081.8248108479</v>
      </c>
      <c r="J71" s="23" t="n">
        <v>27896.9096167397</v>
      </c>
      <c r="K71" s="23" t="n">
        <v>48313.0580595414</v>
      </c>
      <c r="L71" s="23" t="n">
        <v>25375.0257318196</v>
      </c>
      <c r="M71" s="23" t="n">
        <v>6473.78396608875</v>
      </c>
    </row>
    <row r="72" customFormat="false" ht="16" hidden="false" customHeight="false" outlineLevel="0" collapsed="false">
      <c r="D72" s="0" t="s">
        <v>98</v>
      </c>
      <c r="E72" s="25" t="n">
        <v>70698.7284613364</v>
      </c>
      <c r="F72" s="25" t="n">
        <v>3447.69938731602</v>
      </c>
      <c r="G72" s="25" t="n">
        <v>43597.1263234911</v>
      </c>
      <c r="H72" s="25" t="n">
        <v>-60229.449539623</v>
      </c>
      <c r="I72" s="25" t="n">
        <v>-1185.52883249916</v>
      </c>
      <c r="J72" s="25" t="n">
        <v>-59327.3986491174</v>
      </c>
      <c r="K72" s="25" t="n">
        <v>0.52773972941578</v>
      </c>
      <c r="L72" s="25" t="n">
        <v>14661.5585999228</v>
      </c>
      <c r="M72" s="25" t="n">
        <v>-16204.0001499855</v>
      </c>
      <c r="N72" s="25" t="n">
        <v>249</v>
      </c>
      <c r="O72" s="26" t="n">
        <v>0.0636401230154167</v>
      </c>
    </row>
    <row r="73" customFormat="false" ht="16" hidden="false" customHeight="false" outlineLevel="0" collapsed="false">
      <c r="E73" s="25" t="n">
        <v>10131.5788883875</v>
      </c>
      <c r="F73" s="25" t="n">
        <v>2537.9488185243</v>
      </c>
      <c r="G73" s="25" t="n">
        <v>6926.07471618389</v>
      </c>
      <c r="H73" s="25" t="n">
        <v>5384.99657144225</v>
      </c>
      <c r="I73" s="25" t="n">
        <v>11711.9043570294</v>
      </c>
      <c r="J73" s="25" t="n">
        <v>20393.0394855597</v>
      </c>
      <c r="K73" s="25" t="n">
        <v>34747.4207408505</v>
      </c>
      <c r="L73" s="25" t="n">
        <v>18475.2449472551</v>
      </c>
      <c r="M73" s="25" t="n">
        <v>4737.35782986975</v>
      </c>
      <c r="N73" s="27"/>
      <c r="O73" s="27"/>
    </row>
    <row r="74" customFormat="false" ht="16" hidden="false" customHeight="false" outlineLevel="0" collapsed="false">
      <c r="D74" s="0" t="s">
        <v>102</v>
      </c>
      <c r="E74" s="28" t="n">
        <v>65697.7354378517</v>
      </c>
      <c r="F74" s="28" t="n">
        <v>4093.8160738945</v>
      </c>
      <c r="G74" s="28" t="n">
        <v>42923.8799372689</v>
      </c>
      <c r="H74" s="28" t="n">
        <v>-54919.8395313427</v>
      </c>
      <c r="I74" s="28" t="n">
        <v>0</v>
      </c>
      <c r="J74" s="28" t="n">
        <v>-53037.1798681373</v>
      </c>
      <c r="K74" s="28" t="n">
        <v>0</v>
      </c>
      <c r="L74" s="28" t="n">
        <v>0</v>
      </c>
      <c r="M74" s="28" t="n">
        <v>-7734.77795913277</v>
      </c>
      <c r="N74" s="28" t="n">
        <v>257</v>
      </c>
      <c r="O74" s="29" t="n">
        <v>0.119397056504007</v>
      </c>
    </row>
    <row r="75" customFormat="false" ht="16" hidden="false" customHeight="false" outlineLevel="0" collapsed="false">
      <c r="E75" s="28" t="n">
        <v>6363.43744199523</v>
      </c>
      <c r="F75" s="28" t="n">
        <v>1930.9804838707</v>
      </c>
      <c r="G75" s="28" t="n">
        <v>6834.82918107939</v>
      </c>
      <c r="H75" s="28" t="n">
        <v>6601.51021961365</v>
      </c>
      <c r="I75" s="28" t="n">
        <v>0</v>
      </c>
      <c r="J75" s="28" t="n">
        <v>15416.8116866635</v>
      </c>
      <c r="K75" s="28" t="n">
        <v>0</v>
      </c>
      <c r="L75" s="28" t="n">
        <v>0</v>
      </c>
      <c r="M75" s="28" t="n">
        <v>6256.53273262708</v>
      </c>
    </row>
    <row r="76" customFormat="false" ht="16" hidden="false" customHeight="false" outlineLevel="0" collapsed="false">
      <c r="D76" s="0" t="s">
        <v>99</v>
      </c>
      <c r="E76" s="15" t="n">
        <v>68640.9892101721</v>
      </c>
      <c r="F76" s="15" t="n">
        <v>4592.29510368211</v>
      </c>
      <c r="G76" s="15" t="n">
        <v>40823.4866228262</v>
      </c>
      <c r="H76" s="15" t="n">
        <v>-58008.5783032724</v>
      </c>
      <c r="I76" s="15" t="n">
        <v>0</v>
      </c>
      <c r="J76" s="15" t="n">
        <v>-51824.3905857443</v>
      </c>
      <c r="K76" s="15" t="n">
        <v>0</v>
      </c>
      <c r="L76" s="15" t="n">
        <v>0</v>
      </c>
      <c r="M76" s="15" t="n">
        <v>-14214.3856840033</v>
      </c>
      <c r="N76" s="13" t="n">
        <v>249</v>
      </c>
      <c r="O76" s="30" t="n">
        <v>0.0621980440027105</v>
      </c>
    </row>
    <row r="77" customFormat="false" ht="16" hidden="false" customHeight="false" outlineLevel="0" collapsed="false">
      <c r="E77" s="15" t="n">
        <v>4588.79396934694</v>
      </c>
      <c r="F77" s="15" t="n">
        <v>1401.23725978925</v>
      </c>
      <c r="G77" s="15" t="n">
        <v>4928.84039597115</v>
      </c>
      <c r="H77" s="15" t="n">
        <v>4779.90906687599</v>
      </c>
      <c r="I77" s="15" t="n">
        <v>0</v>
      </c>
      <c r="J77" s="15" t="n">
        <v>11148.776043262</v>
      </c>
      <c r="K77" s="15" t="n">
        <v>0</v>
      </c>
      <c r="L77" s="15" t="n">
        <v>0</v>
      </c>
      <c r="M77" s="15" t="n">
        <v>4597.09127047883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15"/>
  <sheetViews>
    <sheetView showFormulas="false" showGridLines="true" showRowColHeaders="true" showZeros="true" rightToLeft="false" tabSelected="false" showOutlineSymbols="true" defaultGridColor="true" view="normal" topLeftCell="J1" colorId="64" zoomScale="150" zoomScaleNormal="150" zoomScalePageLayoutView="100" workbookViewId="0">
      <selection pane="topLeft" activeCell="Q7" activeCellId="0" sqref="Q7"/>
    </sheetView>
  </sheetViews>
  <sheetFormatPr defaultColWidth="10.51953125" defaultRowHeight="16" zeroHeight="false" outlineLevelRow="0" outlineLevelCol="0"/>
  <cols>
    <col collapsed="false" customWidth="true" hidden="false" outlineLevel="0" max="18" min="18" style="0" width="10.83"/>
  </cols>
  <sheetData>
    <row r="1" customFormat="false" ht="16" hidden="false" customHeight="false" outlineLevel="0" collapsed="false">
      <c r="A1" s="0" t="s">
        <v>11</v>
      </c>
      <c r="B1" s="0" t="s">
        <v>0</v>
      </c>
      <c r="C1" s="0" t="s">
        <v>1</v>
      </c>
      <c r="D1" s="0" t="s">
        <v>2</v>
      </c>
      <c r="E1" s="0" t="s">
        <v>3</v>
      </c>
      <c r="F1" s="0" t="s">
        <v>4</v>
      </c>
      <c r="G1" s="0" t="s">
        <v>13</v>
      </c>
      <c r="H1" s="0" t="s">
        <v>14</v>
      </c>
      <c r="I1" s="0" t="s">
        <v>15</v>
      </c>
      <c r="J1" s="0" t="s">
        <v>16</v>
      </c>
      <c r="K1" s="0" t="s">
        <v>41</v>
      </c>
      <c r="L1" s="0" t="s">
        <v>18</v>
      </c>
      <c r="M1" s="0" t="s">
        <v>44</v>
      </c>
      <c r="N1" s="0" t="s">
        <v>45</v>
      </c>
      <c r="O1" s="0" t="s">
        <v>10</v>
      </c>
      <c r="P1" s="0" t="s">
        <v>46</v>
      </c>
      <c r="Q1" s="0" t="s">
        <v>47</v>
      </c>
      <c r="R1" s="0" t="s">
        <v>103</v>
      </c>
      <c r="S1" s="0" t="s">
        <v>21</v>
      </c>
    </row>
    <row r="2" customFormat="false" ht="16" hidden="false" customHeight="false" outlineLevel="0" collapsed="false">
      <c r="A2" s="0" t="n">
        <v>12.5</v>
      </c>
      <c r="B2" s="0" t="n">
        <v>0.53883576701019</v>
      </c>
      <c r="C2" s="0" t="n">
        <v>0.163736153408291</v>
      </c>
      <c r="D2" s="0" t="n">
        <v>0.0736628302777165</v>
      </c>
      <c r="E2" s="0" t="n">
        <v>0.0296218615372094</v>
      </c>
      <c r="F2" s="0" t="n">
        <v>0.0745584269984182</v>
      </c>
      <c r="G2" s="0" t="n">
        <v>0.0132052878180062</v>
      </c>
      <c r="H2" s="0" t="n">
        <v>0.0800836809608119</v>
      </c>
      <c r="I2" s="0" t="n">
        <v>0.0212115012797776</v>
      </c>
      <c r="J2" s="0" t="n">
        <v>0.00508449070957992</v>
      </c>
      <c r="K2" s="0" t="n">
        <v>100</v>
      </c>
      <c r="L2" s="0" t="n">
        <v>0.796</v>
      </c>
      <c r="M2" s="0" t="n">
        <v>-0.6</v>
      </c>
      <c r="N2" s="0" t="n">
        <v>1673.15</v>
      </c>
      <c r="O2" s="0" t="n">
        <v>0.4</v>
      </c>
      <c r="P2" s="0" t="n">
        <v>0.01</v>
      </c>
      <c r="Q2" s="0" t="n">
        <v>0.170674</v>
      </c>
      <c r="R2" s="0" t="n">
        <v>0.05</v>
      </c>
      <c r="S2" s="0" t="s">
        <v>27</v>
      </c>
      <c r="T2" s="0" t="n">
        <v>1</v>
      </c>
    </row>
    <row r="3" customFormat="false" ht="16" hidden="false" customHeight="false" outlineLevel="0" collapsed="false">
      <c r="A3" s="0" t="n">
        <v>12.5</v>
      </c>
      <c r="B3" s="0" t="n">
        <v>0.53883576701019</v>
      </c>
      <c r="C3" s="0" t="n">
        <v>0.163736153408291</v>
      </c>
      <c r="D3" s="0" t="n">
        <v>0.0736628302777165</v>
      </c>
      <c r="E3" s="0" t="n">
        <v>0.0296218615372094</v>
      </c>
      <c r="F3" s="0" t="n">
        <v>0.0745584269984182</v>
      </c>
      <c r="G3" s="0" t="n">
        <v>0.0132052878180062</v>
      </c>
      <c r="H3" s="0" t="n">
        <v>0.0800836809608119</v>
      </c>
      <c r="I3" s="0" t="n">
        <v>0.0212115012797776</v>
      </c>
      <c r="J3" s="0" t="n">
        <v>0.00508449070957992</v>
      </c>
      <c r="K3" s="0" t="n">
        <v>100</v>
      </c>
      <c r="L3" s="0" t="n">
        <v>0.771</v>
      </c>
      <c r="M3" s="0" t="n">
        <v>-0.48</v>
      </c>
      <c r="N3" s="0" t="n">
        <v>1673.15</v>
      </c>
      <c r="O3" s="0" t="n">
        <v>0.75</v>
      </c>
      <c r="P3" s="0" t="n">
        <v>0.01</v>
      </c>
      <c r="Q3" s="0" t="n">
        <v>0.302686</v>
      </c>
      <c r="R3" s="0" t="n">
        <v>0.0986044</v>
      </c>
      <c r="T3" s="0" t="n">
        <v>1</v>
      </c>
    </row>
    <row r="4" customFormat="false" ht="16" hidden="false" customHeight="false" outlineLevel="0" collapsed="false">
      <c r="A4" s="0" t="n">
        <v>12.5</v>
      </c>
      <c r="B4" s="0" t="n">
        <v>0.53883576701019</v>
      </c>
      <c r="C4" s="0" t="n">
        <v>0.163736153408291</v>
      </c>
      <c r="D4" s="0" t="n">
        <v>0.0736628302777165</v>
      </c>
      <c r="E4" s="0" t="n">
        <v>0.0296218615372094</v>
      </c>
      <c r="F4" s="0" t="n">
        <v>0.0745584269984182</v>
      </c>
      <c r="G4" s="0" t="n">
        <v>0.0132052878180062</v>
      </c>
      <c r="H4" s="0" t="n">
        <v>0.0800836809608119</v>
      </c>
      <c r="I4" s="0" t="n">
        <v>0.0212115012797776</v>
      </c>
      <c r="J4" s="0" t="n">
        <v>0.00508449070957992</v>
      </c>
      <c r="K4" s="0" t="n">
        <v>100</v>
      </c>
      <c r="L4" s="0" t="n">
        <v>0.75</v>
      </c>
      <c r="M4" s="0" t="n">
        <v>-0.39</v>
      </c>
      <c r="N4" s="0" t="n">
        <v>1673.15</v>
      </c>
      <c r="O4" s="0" t="n">
        <v>1</v>
      </c>
      <c r="P4" s="0" t="n">
        <v>0.01</v>
      </c>
      <c r="Q4" s="0" t="n">
        <v>0.387715</v>
      </c>
      <c r="R4" s="0" t="n">
        <v>0.1298</v>
      </c>
      <c r="T4" s="0" t="n">
        <v>1</v>
      </c>
    </row>
    <row r="5" customFormat="false" ht="16" hidden="false" customHeight="false" outlineLevel="0" collapsed="false">
      <c r="A5" s="0" t="n">
        <v>12.5</v>
      </c>
      <c r="B5" s="0" t="n">
        <v>0.53883576701019</v>
      </c>
      <c r="C5" s="0" t="n">
        <v>0.163736153408291</v>
      </c>
      <c r="D5" s="0" t="n">
        <v>0.0736628302777165</v>
      </c>
      <c r="E5" s="0" t="n">
        <v>0.0296218615372094</v>
      </c>
      <c r="F5" s="0" t="n">
        <v>0.0745584269984182</v>
      </c>
      <c r="G5" s="0" t="n">
        <v>0.0132052878180062</v>
      </c>
      <c r="H5" s="0" t="n">
        <v>0.0800836809608119</v>
      </c>
      <c r="I5" s="0" t="n">
        <v>0.0212115012797776</v>
      </c>
      <c r="J5" s="0" t="n">
        <v>0.00508449070957992</v>
      </c>
      <c r="K5" s="0" t="n">
        <v>100</v>
      </c>
      <c r="L5" s="0" t="n">
        <v>0.734</v>
      </c>
      <c r="M5" s="0" t="n">
        <v>-0.23</v>
      </c>
      <c r="N5" s="0" t="n">
        <v>1673.15</v>
      </c>
      <c r="O5" s="0" t="n">
        <v>1.5</v>
      </c>
      <c r="P5" s="0" t="n">
        <v>0.01</v>
      </c>
      <c r="Q5" s="0" t="n">
        <v>0.536604</v>
      </c>
      <c r="R5" s="0" t="n">
        <v>0.189557</v>
      </c>
      <c r="T5" s="0" t="n">
        <v>1</v>
      </c>
    </row>
    <row r="6" customFormat="false" ht="16" hidden="false" customHeight="false" outlineLevel="0" collapsed="false">
      <c r="A6" s="0" t="n">
        <v>12.5</v>
      </c>
      <c r="B6" s="0" t="n">
        <v>0.53883576701019</v>
      </c>
      <c r="C6" s="0" t="n">
        <v>0.163736153408291</v>
      </c>
      <c r="D6" s="0" t="n">
        <v>0.0736628302777165</v>
      </c>
      <c r="E6" s="0" t="n">
        <v>0.0296218615372094</v>
      </c>
      <c r="F6" s="0" t="n">
        <v>0.0745584269984182</v>
      </c>
      <c r="G6" s="0" t="n">
        <v>0.0132052878180062</v>
      </c>
      <c r="H6" s="0" t="n">
        <v>0.0800836809608119</v>
      </c>
      <c r="I6" s="0" t="n">
        <v>0.0212115012797776</v>
      </c>
      <c r="J6" s="0" t="n">
        <v>0.00508449070957992</v>
      </c>
      <c r="K6" s="0" t="n">
        <v>100</v>
      </c>
      <c r="L6" s="0" t="n">
        <v>0.721</v>
      </c>
      <c r="M6" s="0" t="n">
        <v>-0.06</v>
      </c>
      <c r="N6" s="0" t="n">
        <v>1673.15</v>
      </c>
      <c r="O6" s="0" t="n">
        <v>2</v>
      </c>
      <c r="P6" s="0" t="n">
        <v>0.01</v>
      </c>
      <c r="Q6" s="0" t="n">
        <v>0.660459</v>
      </c>
      <c r="R6" s="0" t="n">
        <v>0.245757</v>
      </c>
      <c r="T6" s="0" t="n">
        <v>1</v>
      </c>
    </row>
    <row r="7" customFormat="false" ht="16" hidden="false" customHeight="false" outlineLevel="0" collapsed="false">
      <c r="A7" s="0" t="n">
        <v>12.5</v>
      </c>
      <c r="B7" s="0" t="n">
        <v>0.53883576701019</v>
      </c>
      <c r="C7" s="0" t="n">
        <v>0.163736153408291</v>
      </c>
      <c r="D7" s="0" t="n">
        <v>0.0736628302777165</v>
      </c>
      <c r="E7" s="0" t="n">
        <v>0.0296218615372094</v>
      </c>
      <c r="F7" s="0" t="n">
        <v>0.0745584269984182</v>
      </c>
      <c r="G7" s="0" t="n">
        <v>0.0132052878180062</v>
      </c>
      <c r="H7" s="0" t="n">
        <v>0.0800836809608119</v>
      </c>
      <c r="I7" s="0" t="n">
        <v>0.0212115012797776</v>
      </c>
      <c r="J7" s="0" t="n">
        <v>0.00508449070957992</v>
      </c>
      <c r="K7" s="0" t="n">
        <v>100</v>
      </c>
      <c r="L7" s="0" t="n">
        <v>0.708</v>
      </c>
      <c r="M7" s="0" t="n">
        <v>0.28</v>
      </c>
      <c r="N7" s="0" t="n">
        <v>1673.15</v>
      </c>
      <c r="O7" s="0" t="n">
        <v>3</v>
      </c>
      <c r="P7" s="0" t="n">
        <v>0.01</v>
      </c>
      <c r="Q7" s="0" t="n">
        <v>0.848394</v>
      </c>
      <c r="R7" s="0" t="n">
        <v>0.347675</v>
      </c>
      <c r="T7" s="0" t="n">
        <v>1</v>
      </c>
    </row>
    <row r="11" customFormat="false" ht="16" hidden="false" customHeight="false" outlineLevel="0" collapsed="false">
      <c r="R11" s="0" t="s">
        <v>104</v>
      </c>
    </row>
    <row r="12" customFormat="false" ht="16" hidden="false" customHeight="false" outlineLevel="0" collapsed="false">
      <c r="R12" s="0" t="n">
        <v>0.0986044</v>
      </c>
    </row>
    <row r="13" customFormat="false" ht="16" hidden="false" customHeight="false" outlineLevel="0" collapsed="false">
      <c r="R13" s="0" t="n">
        <v>0.1298</v>
      </c>
    </row>
    <row r="14" customFormat="false" ht="16" hidden="false" customHeight="false" outlineLevel="0" collapsed="false">
      <c r="R14" s="0" t="n">
        <v>0.189557</v>
      </c>
    </row>
    <row r="15" customFormat="false" ht="16" hidden="false" customHeight="false" outlineLevel="0" collapsed="false">
      <c r="R15" s="0" t="n">
        <v>0.245757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12"/>
  <sheetViews>
    <sheetView showFormulas="false" showGridLines="true" showRowColHeaders="true" showZeros="true" rightToLeft="false" tabSelected="true" showOutlineSymbols="true" defaultGridColor="true" view="normal" topLeftCell="I1" colorId="64" zoomScale="150" zoomScaleNormal="150" zoomScalePageLayoutView="100" workbookViewId="0">
      <selection pane="topLeft" activeCell="Q10" activeCellId="0" sqref="Q10"/>
    </sheetView>
  </sheetViews>
  <sheetFormatPr defaultColWidth="10.51953125" defaultRowHeight="16" zeroHeight="false" outlineLevelRow="0" outlineLevelCol="0"/>
  <cols>
    <col collapsed="false" customWidth="true" hidden="false" outlineLevel="0" max="19" min="19" style="0" width="10.83"/>
  </cols>
  <sheetData>
    <row r="1" customFormat="false" ht="16" hidden="false" customHeight="false" outlineLevel="0" collapsed="false">
      <c r="A1" s="0" t="s">
        <v>11</v>
      </c>
      <c r="B1" s="0" t="s">
        <v>0</v>
      </c>
      <c r="C1" s="0" t="s">
        <v>1</v>
      </c>
      <c r="D1" s="0" t="s">
        <v>2</v>
      </c>
      <c r="E1" s="0" t="s">
        <v>3</v>
      </c>
      <c r="F1" s="0" t="s">
        <v>4</v>
      </c>
      <c r="G1" s="0" t="s">
        <v>13</v>
      </c>
      <c r="H1" s="0" t="s">
        <v>14</v>
      </c>
      <c r="I1" s="0" t="s">
        <v>15</v>
      </c>
      <c r="J1" s="0" t="s">
        <v>16</v>
      </c>
      <c r="K1" s="0" t="s">
        <v>41</v>
      </c>
      <c r="L1" s="0" t="s">
        <v>18</v>
      </c>
      <c r="M1" s="0" t="s">
        <v>44</v>
      </c>
      <c r="N1" s="0" t="s">
        <v>45</v>
      </c>
      <c r="O1" s="0" t="s">
        <v>10</v>
      </c>
      <c r="P1" s="0" t="s">
        <v>46</v>
      </c>
      <c r="Q1" s="0" t="s">
        <v>47</v>
      </c>
      <c r="R1" s="0" t="s">
        <v>103</v>
      </c>
      <c r="S1" s="0" t="s">
        <v>105</v>
      </c>
      <c r="T1" s="0" t="s">
        <v>21</v>
      </c>
      <c r="U1" s="0" t="s">
        <v>106</v>
      </c>
      <c r="V1" s="0" t="s">
        <v>107</v>
      </c>
    </row>
    <row r="2" customFormat="false" ht="16" hidden="false" customHeight="false" outlineLevel="0" collapsed="false">
      <c r="A2" s="0" t="n">
        <v>12.5</v>
      </c>
      <c r="B2" s="0" t="n">
        <v>0.556430783919532</v>
      </c>
      <c r="C2" s="0" t="n">
        <v>0.169253562089425</v>
      </c>
      <c r="D2" s="0" t="n">
        <v>0.0681484818323391</v>
      </c>
      <c r="E2" s="0" t="n">
        <v>0.0312321037706273</v>
      </c>
      <c r="F2" s="0" t="n">
        <v>0.0729825825021446</v>
      </c>
      <c r="G2" s="0" t="n">
        <v>0.00950163164678755</v>
      </c>
      <c r="H2" s="0" t="n">
        <v>0.0727579004786471</v>
      </c>
      <c r="I2" s="0" t="n">
        <v>0.0196929537604971</v>
      </c>
      <c r="J2" s="0" t="n">
        <v>0</v>
      </c>
      <c r="K2" s="0" t="n">
        <v>100.01</v>
      </c>
      <c r="L2" s="0" t="n">
        <v>0.58</v>
      </c>
      <c r="M2" s="0" t="n">
        <v>0.52982835</v>
      </c>
      <c r="N2" s="0" t="n">
        <v>1673</v>
      </c>
      <c r="O2" s="0" t="n">
        <v>4</v>
      </c>
      <c r="P2" s="0" t="n">
        <v>0.04</v>
      </c>
      <c r="Q2" s="0" t="n">
        <v>0.979928</v>
      </c>
      <c r="R2" s="0" t="n">
        <v>0.436</v>
      </c>
      <c r="S2" s="0" t="n">
        <v>0.58</v>
      </c>
      <c r="T2" s="0" t="s">
        <v>48</v>
      </c>
      <c r="U2" s="0" t="s">
        <v>108</v>
      </c>
      <c r="V2" s="0" t="s">
        <v>109</v>
      </c>
    </row>
    <row r="3" customFormat="false" ht="16" hidden="false" customHeight="false" outlineLevel="0" collapsed="false">
      <c r="A3" s="0" t="n">
        <v>12.5</v>
      </c>
      <c r="B3" s="0" t="n">
        <v>0.5501427940916</v>
      </c>
      <c r="C3" s="0" t="n">
        <v>0.165118203382551</v>
      </c>
      <c r="D3" s="0" t="n">
        <v>0.0677001762312792</v>
      </c>
      <c r="E3" s="0" t="n">
        <v>0.029700722475658</v>
      </c>
      <c r="F3" s="0" t="n">
        <v>0.073627841431253</v>
      </c>
      <c r="G3" s="0" t="n">
        <v>0.00966481582436931</v>
      </c>
      <c r="H3" s="0" t="n">
        <v>0.0866036246760173</v>
      </c>
      <c r="I3" s="0" t="n">
        <v>0.0174418218872727</v>
      </c>
      <c r="J3" s="0" t="n">
        <v>0</v>
      </c>
      <c r="K3" s="0" t="n">
        <v>96.41</v>
      </c>
      <c r="L3" s="0" t="n">
        <v>0.49</v>
      </c>
      <c r="M3" s="0" t="n">
        <v>2.36598</v>
      </c>
      <c r="N3" s="0" t="n">
        <v>2023</v>
      </c>
      <c r="O3" s="0" t="n">
        <v>6</v>
      </c>
      <c r="P3" s="0" t="n">
        <v>0.04</v>
      </c>
      <c r="Q3" s="0" t="n">
        <v>1.05865</v>
      </c>
      <c r="R3" s="0" t="n">
        <v>0.358103</v>
      </c>
      <c r="S3" s="0" t="n">
        <v>0.485</v>
      </c>
      <c r="U3" s="0" t="s">
        <v>110</v>
      </c>
    </row>
    <row r="4" customFormat="false" ht="16" hidden="false" customHeight="false" outlineLevel="0" collapsed="false">
      <c r="A4" s="0" t="n">
        <v>12.5</v>
      </c>
      <c r="B4" s="0" t="n">
        <v>0.548178135737494</v>
      </c>
      <c r="C4" s="0" t="n">
        <v>0.167225808186411</v>
      </c>
      <c r="D4" s="0" t="n">
        <v>0.0669084958343652</v>
      </c>
      <c r="E4" s="0" t="n">
        <v>0.0299990704287737</v>
      </c>
      <c r="F4" s="0" t="n">
        <v>0.0744227809940309</v>
      </c>
      <c r="G4" s="0" t="n">
        <v>0.00958973917183426</v>
      </c>
      <c r="H4" s="0" t="n">
        <v>0.0862915826023577</v>
      </c>
      <c r="I4" s="0" t="n">
        <v>0.0173843870447323</v>
      </c>
      <c r="J4" s="0" t="n">
        <v>0</v>
      </c>
      <c r="K4" s="0" t="n">
        <v>95.87</v>
      </c>
      <c r="L4" s="0" t="n">
        <v>0.5</v>
      </c>
      <c r="M4" s="0" t="n">
        <v>2.36598</v>
      </c>
      <c r="N4" s="0" t="n">
        <v>2023</v>
      </c>
      <c r="O4" s="0" t="n">
        <v>6</v>
      </c>
      <c r="P4" s="0" t="n">
        <v>0.04</v>
      </c>
      <c r="Q4" s="0" t="n">
        <v>1.05865</v>
      </c>
      <c r="R4" s="0" t="n">
        <v>0.358103</v>
      </c>
      <c r="S4" s="0" t="n">
        <v>0.47</v>
      </c>
      <c r="U4" s="0" t="s">
        <v>111</v>
      </c>
    </row>
    <row r="5" customFormat="false" ht="16" hidden="false" customHeight="false" outlineLevel="0" collapsed="false">
      <c r="A5" s="0" t="n">
        <v>12.5</v>
      </c>
      <c r="B5" s="0" t="n">
        <v>0.549484151586416</v>
      </c>
      <c r="C5" s="0" t="n">
        <v>0.174058019165368</v>
      </c>
      <c r="D5" s="0" t="n">
        <v>0.0571666776948343</v>
      </c>
      <c r="E5" s="0" t="n">
        <v>0.0309286384451539</v>
      </c>
      <c r="F5" s="0" t="n">
        <v>0.0737094159288706</v>
      </c>
      <c r="G5" s="0" t="n">
        <v>0.00661174886596011</v>
      </c>
      <c r="H5" s="0" t="n">
        <v>0.0904075167514667</v>
      </c>
      <c r="I5" s="0" t="n">
        <v>0.0176338315619308</v>
      </c>
      <c r="J5" s="0" t="n">
        <v>0</v>
      </c>
      <c r="K5" s="0" t="n">
        <v>95.25</v>
      </c>
      <c r="L5" s="0" t="n">
        <v>0.63</v>
      </c>
      <c r="M5" s="21" t="n">
        <f aca="false">5.18249-0.06</f>
        <v>5.12249</v>
      </c>
      <c r="N5" s="21" t="n">
        <f aca="false">2373-50</f>
        <v>2323</v>
      </c>
      <c r="O5" s="0" t="n">
        <v>15</v>
      </c>
      <c r="P5" s="0" t="n">
        <v>0.04</v>
      </c>
      <c r="Q5" s="21" t="n">
        <f aca="false">1.53407+0.023</f>
        <v>1.55707</v>
      </c>
      <c r="R5" s="0" t="n">
        <v>0.379323</v>
      </c>
      <c r="S5" s="0" t="n">
        <v>0.57</v>
      </c>
      <c r="U5" s="0" t="s">
        <v>112</v>
      </c>
    </row>
    <row r="6" customFormat="false" ht="16" hidden="false" customHeight="false" outlineLevel="0" collapsed="false">
      <c r="A6" s="0" t="n">
        <v>12.5</v>
      </c>
      <c r="B6" s="0" t="n">
        <v>0.530995325920798</v>
      </c>
      <c r="C6" s="0" t="n">
        <v>0.1815780827259</v>
      </c>
      <c r="D6" s="0" t="n">
        <v>0.0516377860335905</v>
      </c>
      <c r="E6" s="0" t="n">
        <v>0.0348912548091584</v>
      </c>
      <c r="F6" s="0" t="n">
        <v>0.0772183508071538</v>
      </c>
      <c r="G6" s="0" t="n">
        <v>0.00584157736602582</v>
      </c>
      <c r="H6" s="0" t="n">
        <v>0.104433898582674</v>
      </c>
      <c r="I6" s="0" t="n">
        <v>0.0134037237546995</v>
      </c>
      <c r="J6" s="0" t="n">
        <v>0</v>
      </c>
      <c r="K6" s="0" t="n">
        <v>96.4</v>
      </c>
      <c r="L6" s="0" t="n">
        <v>0.67</v>
      </c>
      <c r="M6" s="0" t="n">
        <v>5.71464</v>
      </c>
      <c r="N6" s="0" t="n">
        <v>2473</v>
      </c>
      <c r="O6" s="0" t="n">
        <v>17</v>
      </c>
      <c r="P6" s="0" t="n">
        <v>0.04</v>
      </c>
      <c r="Q6" s="0" t="n">
        <v>1.63393</v>
      </c>
      <c r="R6" s="0" t="n">
        <v>0.31117</v>
      </c>
      <c r="S6" s="0" t="n">
        <v>0.62</v>
      </c>
      <c r="U6" s="0" t="s">
        <v>113</v>
      </c>
    </row>
    <row r="7" customFormat="false" ht="16" hidden="false" customHeight="false" outlineLevel="0" collapsed="false">
      <c r="A7" s="0" t="n">
        <v>12.5</v>
      </c>
      <c r="B7" s="0" t="n">
        <v>0.527459723221117</v>
      </c>
      <c r="C7" s="0" t="n">
        <v>0.175384914153846</v>
      </c>
      <c r="D7" s="0" t="n">
        <v>0.0600038028138599</v>
      </c>
      <c r="E7" s="0" t="n">
        <v>0.0345679278361918</v>
      </c>
      <c r="F7" s="0" t="n">
        <v>0.0776600157078642</v>
      </c>
      <c r="G7" s="0" t="n">
        <v>0.00891130478340955</v>
      </c>
      <c r="H7" s="0" t="n">
        <v>0.0962405165296197</v>
      </c>
      <c r="I7" s="0" t="n">
        <v>0.0197717949540922</v>
      </c>
      <c r="J7" s="0" t="n">
        <v>0</v>
      </c>
      <c r="K7" s="0" t="n">
        <v>96.95</v>
      </c>
      <c r="L7" s="0" t="n">
        <v>0.73</v>
      </c>
      <c r="M7" s="0" t="n">
        <v>5.92734</v>
      </c>
      <c r="N7" s="0" t="n">
        <v>2473</v>
      </c>
      <c r="O7" s="0" t="n">
        <v>18</v>
      </c>
      <c r="P7" s="0" t="n">
        <v>0.04</v>
      </c>
      <c r="Q7" s="0" t="n">
        <v>1.70931</v>
      </c>
      <c r="R7" s="0" t="n">
        <v>0.321784</v>
      </c>
      <c r="S7" s="0" t="n">
        <v>0.65</v>
      </c>
      <c r="U7" s="0" t="s">
        <v>114</v>
      </c>
    </row>
    <row r="8" customFormat="false" ht="16" hidden="false" customHeight="false" outlineLevel="0" collapsed="false">
      <c r="A8" s="0" t="n">
        <v>12.5</v>
      </c>
      <c r="B8" s="0" t="n">
        <v>0.543379688565742</v>
      </c>
      <c r="C8" s="0" t="n">
        <v>0.194227756500169</v>
      </c>
      <c r="D8" s="0" t="n">
        <v>0.0503494390668722</v>
      </c>
      <c r="E8" s="0" t="n">
        <v>0.0303082267792428</v>
      </c>
      <c r="F8" s="0" t="n">
        <v>0.0746617293830127</v>
      </c>
      <c r="G8" s="0" t="n">
        <v>0.00717205574018407</v>
      </c>
      <c r="H8" s="0" t="n">
        <v>0.0824116693541016</v>
      </c>
      <c r="I8" s="0" t="n">
        <v>0.0174894346106762</v>
      </c>
      <c r="J8" s="0" t="n">
        <v>0</v>
      </c>
      <c r="K8" s="0" t="n">
        <v>94.38</v>
      </c>
      <c r="L8" s="0" t="n">
        <v>0.8</v>
      </c>
      <c r="M8" s="0" t="n">
        <v>6.35273</v>
      </c>
      <c r="N8" s="0" t="n">
        <v>2473</v>
      </c>
      <c r="O8" s="0" t="n">
        <v>20</v>
      </c>
      <c r="P8" s="0" t="n">
        <v>0.04</v>
      </c>
      <c r="Q8" s="0" t="n">
        <v>1.86807</v>
      </c>
      <c r="R8" s="0" t="n">
        <v>0.342478</v>
      </c>
      <c r="S8" s="0" t="n">
        <v>0.73</v>
      </c>
      <c r="U8" s="0" t="s">
        <v>115</v>
      </c>
    </row>
    <row r="9" customFormat="false" ht="16" hidden="false" customHeight="false" outlineLevel="0" collapsed="false">
      <c r="A9" s="0" t="n">
        <v>12.5</v>
      </c>
      <c r="B9" s="0" t="n">
        <v>0.559918533310944</v>
      </c>
      <c r="C9" s="0" t="n">
        <v>0.174603893290503</v>
      </c>
      <c r="D9" s="0" t="n">
        <v>0.0527508659758839</v>
      </c>
      <c r="E9" s="0" t="n">
        <v>0.0257372525266717</v>
      </c>
      <c r="F9" s="0" t="n">
        <v>0.0663684599053398</v>
      </c>
      <c r="G9" s="0" t="n">
        <v>0.0127464214941564</v>
      </c>
      <c r="H9" s="0" t="n">
        <v>0.089871652708407</v>
      </c>
      <c r="I9" s="0" t="n">
        <v>0.0180029207880943</v>
      </c>
      <c r="J9" s="0" t="n">
        <v>0</v>
      </c>
      <c r="K9" s="0" t="n">
        <v>96.05</v>
      </c>
      <c r="L9" s="0" t="n">
        <v>0.95</v>
      </c>
      <c r="M9" s="0" t="n">
        <v>7.02133</v>
      </c>
      <c r="N9" s="21" t="n">
        <f aca="false">2573-100</f>
        <v>2473</v>
      </c>
      <c r="O9" s="0" t="n">
        <v>23</v>
      </c>
      <c r="P9" s="0" t="n">
        <v>0.04</v>
      </c>
      <c r="Q9" s="21" t="n">
        <f aca="false">2.05024+0.07</f>
        <v>2.12024</v>
      </c>
      <c r="R9" s="0" t="n">
        <v>0.372552</v>
      </c>
      <c r="S9" s="0" t="n">
        <f aca="false">0.82</f>
        <v>0.82</v>
      </c>
      <c r="T9" s="0" t="s">
        <v>116</v>
      </c>
      <c r="U9" s="0" t="s">
        <v>117</v>
      </c>
    </row>
    <row r="10" customFormat="false" ht="16" hidden="false" customHeight="false" outlineLevel="0" collapsed="false">
      <c r="A10" s="0" t="n">
        <v>12.5</v>
      </c>
      <c r="B10" s="0" t="n">
        <v>0.545092277531496</v>
      </c>
      <c r="C10" s="0" t="n">
        <v>0.151338719523242</v>
      </c>
      <c r="D10" s="0" t="n">
        <v>0.0697473274737405</v>
      </c>
      <c r="E10" s="0" t="n">
        <v>0.0401570640628257</v>
      </c>
      <c r="F10" s="0" t="n">
        <v>0.0775596724679124</v>
      </c>
      <c r="G10" s="0" t="n">
        <v>0.00777293197928571</v>
      </c>
      <c r="H10" s="0" t="n">
        <v>0.0826804346839126</v>
      </c>
      <c r="I10" s="0" t="n">
        <v>0.0256515722775847</v>
      </c>
      <c r="J10" s="0" t="n">
        <v>0</v>
      </c>
      <c r="K10" s="0" t="n">
        <v>97.21</v>
      </c>
      <c r="L10" s="0" t="n">
        <v>0.96</v>
      </c>
      <c r="M10" s="0" t="n">
        <v>7.02133</v>
      </c>
      <c r="N10" s="21" t="n">
        <f aca="false">2573-100</f>
        <v>2473</v>
      </c>
      <c r="O10" s="0" t="n">
        <v>23</v>
      </c>
      <c r="P10" s="0" t="n">
        <v>0.04</v>
      </c>
      <c r="Q10" s="21" t="n">
        <f aca="false">2.05024+0.07</f>
        <v>2.12024</v>
      </c>
      <c r="R10" s="0" t="n">
        <v>0.372552</v>
      </c>
      <c r="S10" s="0" t="n">
        <f aca="false">0.86</f>
        <v>0.86</v>
      </c>
      <c r="U10" s="0" t="s">
        <v>118</v>
      </c>
    </row>
    <row r="11" customFormat="false" ht="16" hidden="false" customHeight="false" outlineLevel="0" collapsed="false">
      <c r="A11" s="0" t="n">
        <v>12.5</v>
      </c>
      <c r="B11" s="0" t="n">
        <v>0.539485355077954</v>
      </c>
      <c r="C11" s="0" t="n">
        <v>0.164751342799574</v>
      </c>
      <c r="D11" s="0" t="n">
        <v>0.0677122069862048</v>
      </c>
      <c r="E11" s="0" t="n">
        <v>0.0318571316882588</v>
      </c>
      <c r="F11" s="0" t="n">
        <v>0.0769000277041196</v>
      </c>
      <c r="G11" s="0" t="n">
        <v>0.00689915085953933</v>
      </c>
      <c r="H11" s="0" t="n">
        <v>0.0893687968443666</v>
      </c>
      <c r="I11" s="0" t="n">
        <v>0.023025988039983</v>
      </c>
      <c r="J11" s="0" t="n">
        <v>0</v>
      </c>
      <c r="K11" s="0" t="n">
        <v>98.72</v>
      </c>
      <c r="L11" s="0" t="n">
        <v>0.5</v>
      </c>
      <c r="M11" s="21" t="n">
        <f aca="false">3.72238-0.32</f>
        <v>3.40238</v>
      </c>
      <c r="N11" s="21" t="n">
        <f aca="false">2173-50</f>
        <v>2123</v>
      </c>
      <c r="O11" s="0" t="n">
        <v>10</v>
      </c>
      <c r="P11" s="0" t="n">
        <v>0.04</v>
      </c>
      <c r="Q11" s="21" t="n">
        <f aca="false">1.271794+0.05</f>
        <v>1.321794</v>
      </c>
      <c r="R11" s="0" t="n">
        <v>0.420791</v>
      </c>
      <c r="S11" s="0" t="n">
        <v>0.48</v>
      </c>
    </row>
    <row r="12" customFormat="false" ht="16" hidden="false" customHeight="false" outlineLevel="0" collapsed="false">
      <c r="A12" s="0" t="n">
        <v>12.5</v>
      </c>
      <c r="B12" s="0" t="n">
        <v>0.464812069560435</v>
      </c>
      <c r="C12" s="0" t="n">
        <v>0.159974221869132</v>
      </c>
      <c r="D12" s="0" t="n">
        <v>0.0802750414994854</v>
      </c>
      <c r="E12" s="0" t="n">
        <v>0.114979312489202</v>
      </c>
      <c r="F12" s="0" t="n">
        <v>0.114958334690901</v>
      </c>
      <c r="G12" s="0" t="n">
        <v>0</v>
      </c>
      <c r="H12" s="0" t="n">
        <v>0.0551377743737614</v>
      </c>
      <c r="I12" s="0" t="n">
        <v>0.0098632455170833</v>
      </c>
      <c r="J12" s="0" t="n">
        <v>0</v>
      </c>
      <c r="K12" s="0" t="n">
        <v>94.25</v>
      </c>
      <c r="L12" s="0" t="n">
        <v>0.58</v>
      </c>
      <c r="M12" s="0" t="n">
        <v>1.34712</v>
      </c>
      <c r="N12" s="0" t="n">
        <v>1873</v>
      </c>
      <c r="O12" s="0" t="n">
        <v>4</v>
      </c>
      <c r="P12" s="0" t="n">
        <v>0.04</v>
      </c>
      <c r="Q12" s="0" t="n">
        <v>0.9234</v>
      </c>
      <c r="R12" s="0" t="n">
        <v>0.3321</v>
      </c>
      <c r="S12" s="0" t="n">
        <v>0.58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22"/>
  <sheetViews>
    <sheetView showFormulas="false" showGridLines="true" showRowColHeaders="true" showZeros="true" rightToLeft="false" tabSelected="false" showOutlineSymbols="true" defaultGridColor="true" view="normal" topLeftCell="K1" colorId="64" zoomScale="150" zoomScaleNormal="150" zoomScalePageLayoutView="100" workbookViewId="0">
      <selection pane="topLeft" activeCell="U22" activeCellId="0" sqref="U22"/>
    </sheetView>
  </sheetViews>
  <sheetFormatPr defaultColWidth="10.51953125" defaultRowHeight="16" zeroHeight="false" outlineLevelRow="0" outlineLevelCol="0"/>
  <cols>
    <col collapsed="false" customWidth="true" hidden="false" outlineLevel="0" max="18" min="18" style="0" width="10.83"/>
  </cols>
  <sheetData>
    <row r="1" customFormat="false" ht="15" hidden="false" customHeight="false" outlineLevel="0" collapsed="false">
      <c r="A1" s="0" t="s">
        <v>11</v>
      </c>
      <c r="B1" s="0" t="s">
        <v>0</v>
      </c>
      <c r="C1" s="0" t="s">
        <v>1</v>
      </c>
      <c r="D1" s="0" t="s">
        <v>2</v>
      </c>
      <c r="E1" s="0" t="s">
        <v>3</v>
      </c>
      <c r="F1" s="0" t="s">
        <v>4</v>
      </c>
      <c r="G1" s="0" t="s">
        <v>13</v>
      </c>
      <c r="H1" s="0" t="s">
        <v>14</v>
      </c>
      <c r="I1" s="0" t="s">
        <v>15</v>
      </c>
      <c r="J1" s="0" t="s">
        <v>16</v>
      </c>
      <c r="K1" s="0" t="s">
        <v>41</v>
      </c>
      <c r="L1" s="0" t="s">
        <v>18</v>
      </c>
      <c r="M1" s="0" t="s">
        <v>44</v>
      </c>
      <c r="N1" s="0" t="s">
        <v>45</v>
      </c>
      <c r="O1" s="0" t="s">
        <v>10</v>
      </c>
      <c r="P1" s="0" t="s">
        <v>46</v>
      </c>
      <c r="Q1" s="0" t="s">
        <v>47</v>
      </c>
      <c r="R1" s="0" t="s">
        <v>103</v>
      </c>
      <c r="S1" s="0" t="s">
        <v>21</v>
      </c>
    </row>
    <row r="2" customFormat="false" ht="15" hidden="false" customHeight="false" outlineLevel="0" collapsed="false">
      <c r="A2" s="0" t="n">
        <v>12.5</v>
      </c>
      <c r="B2" s="0" t="n">
        <v>0.540566561061616</v>
      </c>
      <c r="C2" s="0" t="n">
        <v>0.167526735129434</v>
      </c>
      <c r="D2" s="0" t="n">
        <v>0.0689601998689956</v>
      </c>
      <c r="E2" s="0" t="n">
        <v>0.0317013404619106</v>
      </c>
      <c r="F2" s="0" t="n">
        <v>0.0758819387564463</v>
      </c>
      <c r="G2" s="0" t="n">
        <v>0.0121109612733919</v>
      </c>
      <c r="H2" s="0" t="n">
        <v>0.0845369078984282</v>
      </c>
      <c r="I2" s="0" t="n">
        <v>0.0187153555497773</v>
      </c>
      <c r="J2" s="0" t="n">
        <v>0</v>
      </c>
      <c r="K2" s="0" t="n">
        <v>99.62</v>
      </c>
      <c r="L2" s="0" t="n">
        <v>0.6596</v>
      </c>
      <c r="M2" s="0" t="n">
        <v>0.222356997276028</v>
      </c>
      <c r="N2" s="0" t="n">
        <v>1773.15</v>
      </c>
      <c r="O2" s="0" t="n">
        <v>1.5</v>
      </c>
      <c r="P2" s="0" t="n">
        <v>0.03</v>
      </c>
      <c r="Q2" s="0" t="n">
        <v>0.515734</v>
      </c>
      <c r="R2" s="0" t="n">
        <v>0.165</v>
      </c>
      <c r="S2" s="0" t="s">
        <v>25</v>
      </c>
      <c r="T2" s="0" t="n">
        <v>3</v>
      </c>
    </row>
    <row r="3" customFormat="false" ht="15" hidden="false" customHeight="false" outlineLevel="0" collapsed="false">
      <c r="A3" s="0" t="n">
        <v>12.5</v>
      </c>
      <c r="B3" s="0" t="n">
        <v>0.540566561061616</v>
      </c>
      <c r="C3" s="0" t="n">
        <v>0.167526735129434</v>
      </c>
      <c r="D3" s="0" t="n">
        <v>0.0689601998689956</v>
      </c>
      <c r="E3" s="0" t="n">
        <v>0.0317013404619106</v>
      </c>
      <c r="F3" s="0" t="n">
        <v>0.0758819387564463</v>
      </c>
      <c r="G3" s="0" t="n">
        <v>0.0121109612733919</v>
      </c>
      <c r="H3" s="0" t="n">
        <v>0.0845369078984282</v>
      </c>
      <c r="I3" s="0" t="n">
        <v>0.0187153555497773</v>
      </c>
      <c r="J3" s="0" t="n">
        <v>0</v>
      </c>
      <c r="K3" s="0" t="n">
        <v>99.62</v>
      </c>
      <c r="L3" s="0" t="n">
        <v>0.6533</v>
      </c>
      <c r="M3" s="0" t="n">
        <v>0.216143422467347</v>
      </c>
      <c r="N3" s="0" t="n">
        <v>1673.15</v>
      </c>
      <c r="O3" s="0" t="n">
        <v>3</v>
      </c>
      <c r="P3" s="0" t="n">
        <v>0.0077</v>
      </c>
      <c r="Q3" s="0" t="n">
        <v>0.848394</v>
      </c>
      <c r="R3" s="0" t="n">
        <v>0.347675</v>
      </c>
      <c r="T3" s="0" t="n">
        <v>0.77</v>
      </c>
    </row>
    <row r="4" customFormat="false" ht="15" hidden="false" customHeight="false" outlineLevel="0" collapsed="false">
      <c r="A4" s="0" t="n">
        <v>12.5</v>
      </c>
      <c r="B4" s="0" t="n">
        <v>0.540566561061616</v>
      </c>
      <c r="C4" s="0" t="n">
        <v>0.167526735129434</v>
      </c>
      <c r="D4" s="0" t="n">
        <v>0.0689601998689956</v>
      </c>
      <c r="E4" s="0" t="n">
        <v>0.0317013404619106</v>
      </c>
      <c r="F4" s="0" t="n">
        <v>0.0758819387564463</v>
      </c>
      <c r="G4" s="0" t="n">
        <v>0.0121109612733919</v>
      </c>
      <c r="H4" s="0" t="n">
        <v>0.0845369078984282</v>
      </c>
      <c r="I4" s="0" t="n">
        <v>0.0187153555497773</v>
      </c>
      <c r="J4" s="0" t="n">
        <v>0</v>
      </c>
      <c r="K4" s="0" t="n">
        <v>99.62</v>
      </c>
      <c r="L4" s="0" t="n">
        <v>0.6732</v>
      </c>
      <c r="M4" s="0" t="n">
        <v>-0.0982336507179612</v>
      </c>
      <c r="N4" s="0" t="n">
        <v>1673.15</v>
      </c>
      <c r="O4" s="0" t="n">
        <v>2</v>
      </c>
      <c r="P4" s="0" t="n">
        <v>0.0054</v>
      </c>
      <c r="Q4" s="0" t="n">
        <v>0.660459</v>
      </c>
      <c r="R4" s="0" t="n">
        <v>0.245757</v>
      </c>
      <c r="T4" s="0" t="n">
        <v>0.54</v>
      </c>
    </row>
    <row r="5" customFormat="false" ht="15" hidden="false" customHeight="false" outlineLevel="0" collapsed="false">
      <c r="A5" s="0" t="n">
        <v>12.5</v>
      </c>
      <c r="B5" s="0" t="n">
        <v>0.540566561061616</v>
      </c>
      <c r="C5" s="0" t="n">
        <v>0.167526735129434</v>
      </c>
      <c r="D5" s="0" t="n">
        <v>0.0689601998689956</v>
      </c>
      <c r="E5" s="0" t="n">
        <v>0.0317013404619106</v>
      </c>
      <c r="F5" s="0" t="n">
        <v>0.0758819387564463</v>
      </c>
      <c r="G5" s="0" t="n">
        <v>0.0121109612733919</v>
      </c>
      <c r="H5" s="0" t="n">
        <v>0.0845369078984282</v>
      </c>
      <c r="I5" s="0" t="n">
        <v>0.0187153555497773</v>
      </c>
      <c r="J5" s="0" t="n">
        <v>0</v>
      </c>
      <c r="K5" s="0" t="n">
        <v>99.62</v>
      </c>
      <c r="L5" s="0" t="n">
        <v>0.6069</v>
      </c>
      <c r="M5" s="0" t="n">
        <v>0.667327811927919</v>
      </c>
      <c r="N5" s="0" t="n">
        <v>1773.15</v>
      </c>
      <c r="O5" s="0" t="n">
        <v>3</v>
      </c>
      <c r="P5" s="0" t="n">
        <v>0.0043</v>
      </c>
      <c r="Q5" s="0" t="n">
        <v>0.820392</v>
      </c>
      <c r="R5" s="0" t="n">
        <v>0.303573</v>
      </c>
      <c r="T5" s="0" t="n">
        <v>0.43</v>
      </c>
    </row>
    <row r="6" customFormat="false" ht="15" hidden="false" customHeight="false" outlineLevel="0" collapsed="false">
      <c r="A6" s="0" t="n">
        <v>12.5</v>
      </c>
      <c r="B6" s="0" t="n">
        <v>0.540566561061616</v>
      </c>
      <c r="C6" s="0" t="n">
        <v>0.167526735129434</v>
      </c>
      <c r="D6" s="0" t="n">
        <v>0.0689601998689956</v>
      </c>
      <c r="E6" s="0" t="n">
        <v>0.0317013404619106</v>
      </c>
      <c r="F6" s="0" t="n">
        <v>0.0758819387564463</v>
      </c>
      <c r="G6" s="0" t="n">
        <v>0.0121109612733919</v>
      </c>
      <c r="H6" s="0" t="n">
        <v>0.0845369078984282</v>
      </c>
      <c r="I6" s="0" t="n">
        <v>0.0187153555497773</v>
      </c>
      <c r="J6" s="0" t="n">
        <v>0</v>
      </c>
      <c r="K6" s="0" t="n">
        <v>99.62</v>
      </c>
      <c r="L6" s="0" t="n">
        <v>0.623</v>
      </c>
      <c r="M6" s="0" t="n">
        <v>0.370680602159992</v>
      </c>
      <c r="N6" s="0" t="n">
        <v>1773.15</v>
      </c>
      <c r="O6" s="0" t="n">
        <v>2</v>
      </c>
      <c r="P6" s="0" t="n">
        <v>0.0031</v>
      </c>
      <c r="Q6" s="0" t="n">
        <v>0.63607</v>
      </c>
      <c r="R6" s="0" t="n">
        <v>0.214641</v>
      </c>
      <c r="T6" s="0" t="n">
        <v>0.31</v>
      </c>
    </row>
    <row r="7" customFormat="false" ht="15" hidden="false" customHeight="false" outlineLevel="0" collapsed="false">
      <c r="A7" s="0" t="n">
        <v>12.5</v>
      </c>
      <c r="B7" s="0" t="n">
        <v>0.540566561061616</v>
      </c>
      <c r="C7" s="0" t="n">
        <v>0.167526735129434</v>
      </c>
      <c r="D7" s="0" t="n">
        <v>0.0689601998689956</v>
      </c>
      <c r="E7" s="0" t="n">
        <v>0.0317013404619106</v>
      </c>
      <c r="F7" s="0" t="n">
        <v>0.0758819387564463</v>
      </c>
      <c r="G7" s="0" t="n">
        <v>0.0121109612733919</v>
      </c>
      <c r="H7" s="0" t="n">
        <v>0.0845369078984282</v>
      </c>
      <c r="I7" s="0" t="n">
        <v>0.0187153555497773</v>
      </c>
      <c r="J7" s="0" t="n">
        <v>0</v>
      </c>
      <c r="K7" s="0" t="n">
        <v>99.62</v>
      </c>
      <c r="L7" s="0" t="n">
        <v>0.6281</v>
      </c>
      <c r="M7" s="0" t="n">
        <v>0.519004207043955</v>
      </c>
      <c r="N7" s="0" t="n">
        <v>1773.15</v>
      </c>
      <c r="O7" s="0" t="n">
        <v>2.5</v>
      </c>
      <c r="P7" s="0" t="n">
        <v>0.0048</v>
      </c>
      <c r="Q7" s="0" t="n">
        <v>0.736488</v>
      </c>
      <c r="R7" s="0" t="n">
        <v>0.260589</v>
      </c>
      <c r="T7" s="0" t="n">
        <v>0.48</v>
      </c>
    </row>
    <row r="8" customFormat="false" ht="15" hidden="false" customHeight="false" outlineLevel="0" collapsed="false">
      <c r="A8" s="0" t="n">
        <v>12.5</v>
      </c>
      <c r="B8" s="0" t="n">
        <v>0.540566561061616</v>
      </c>
      <c r="C8" s="0" t="n">
        <v>0.167526735129434</v>
      </c>
      <c r="D8" s="0" t="n">
        <v>0.0689601998689956</v>
      </c>
      <c r="E8" s="0" t="n">
        <v>0.0317013404619106</v>
      </c>
      <c r="F8" s="0" t="n">
        <v>0.0758819387564463</v>
      </c>
      <c r="G8" s="0" t="n">
        <v>0.0121109612733919</v>
      </c>
      <c r="H8" s="0" t="n">
        <v>0.0845369078984282</v>
      </c>
      <c r="I8" s="0" t="n">
        <v>0.0187153555497773</v>
      </c>
      <c r="J8" s="0" t="n">
        <v>0</v>
      </c>
      <c r="K8" s="0" t="n">
        <v>99.62</v>
      </c>
      <c r="L8" s="0" t="n">
        <v>0.6532</v>
      </c>
      <c r="M8" s="0" t="n">
        <v>0.0589548858746934</v>
      </c>
      <c r="N8" s="0" t="n">
        <v>1673.15</v>
      </c>
      <c r="O8" s="0" t="n">
        <v>2.5</v>
      </c>
      <c r="P8" s="0" t="n">
        <v>0.0039</v>
      </c>
      <c r="Q8" s="0" t="n">
        <v>0.763149</v>
      </c>
      <c r="R8" s="0" t="n">
        <v>0.298429</v>
      </c>
      <c r="T8" s="0" t="n">
        <v>0.39</v>
      </c>
    </row>
    <row r="9" customFormat="false" ht="15" hidden="false" customHeight="false" outlineLevel="0" collapsed="false">
      <c r="A9" s="0" t="n">
        <v>12.5</v>
      </c>
      <c r="B9" s="0" t="n">
        <v>0.540566561061616</v>
      </c>
      <c r="C9" s="0" t="n">
        <v>0.167526735129434</v>
      </c>
      <c r="D9" s="0" t="n">
        <v>0.0689601998689956</v>
      </c>
      <c r="E9" s="0" t="n">
        <v>0.0317013404619106</v>
      </c>
      <c r="F9" s="0" t="n">
        <v>0.0758819387564463</v>
      </c>
      <c r="G9" s="0" t="n">
        <v>0.0121109612733919</v>
      </c>
      <c r="H9" s="0" t="n">
        <v>0.0845369078984282</v>
      </c>
      <c r="I9" s="0" t="n">
        <v>0.0187153555497773</v>
      </c>
      <c r="J9" s="0" t="n">
        <v>0</v>
      </c>
      <c r="K9" s="0" t="n">
        <v>99.62</v>
      </c>
      <c r="L9" s="0" t="n">
        <v>0.7062</v>
      </c>
      <c r="M9" s="0" t="n">
        <v>-0.255422187310615</v>
      </c>
      <c r="N9" s="0" t="n">
        <v>1673.15</v>
      </c>
      <c r="O9" s="0" t="n">
        <v>1.5</v>
      </c>
      <c r="P9" s="0" t="n">
        <v>0.0313</v>
      </c>
      <c r="Q9" s="0" t="n">
        <v>0.536604</v>
      </c>
      <c r="R9" s="0" t="n">
        <v>0.189557</v>
      </c>
      <c r="T9" s="0" t="n">
        <v>3.13</v>
      </c>
    </row>
    <row r="10" customFormat="false" ht="15" hidden="false" customHeight="false" outlineLevel="0" collapsed="false">
      <c r="A10" s="0" t="n">
        <v>12.5</v>
      </c>
      <c r="B10" s="0" t="n">
        <v>0.540566561061616</v>
      </c>
      <c r="C10" s="0" t="n">
        <v>0.167526735129434</v>
      </c>
      <c r="D10" s="0" t="n">
        <v>0.0689601998689956</v>
      </c>
      <c r="E10" s="0" t="n">
        <v>0.0317013404619106</v>
      </c>
      <c r="F10" s="0" t="n">
        <v>0.0758819387564463</v>
      </c>
      <c r="G10" s="0" t="n">
        <v>0.0121109612733919</v>
      </c>
      <c r="H10" s="0" t="n">
        <v>0.0845369078984282</v>
      </c>
      <c r="I10" s="0" t="n">
        <v>0.0187153555497773</v>
      </c>
      <c r="J10" s="0" t="n">
        <v>0</v>
      </c>
      <c r="K10" s="0" t="n">
        <v>99.62</v>
      </c>
      <c r="L10" s="0" t="n">
        <v>0.5635</v>
      </c>
      <c r="M10" s="0" t="n">
        <v>1.34766874158857</v>
      </c>
      <c r="N10" s="0" t="n">
        <v>1873.15</v>
      </c>
      <c r="O10" s="0" t="n">
        <v>4</v>
      </c>
      <c r="P10" s="0" t="n">
        <v>0.0057</v>
      </c>
      <c r="Q10" s="0" t="n">
        <v>0.923385</v>
      </c>
      <c r="R10" s="0" t="n">
        <v>0.332109</v>
      </c>
      <c r="T10" s="0" t="n">
        <v>0.57</v>
      </c>
    </row>
    <row r="11" customFormat="false" ht="15" hidden="false" customHeight="false" outlineLevel="0" collapsed="false">
      <c r="A11" s="0" t="n">
        <v>12.5</v>
      </c>
      <c r="B11" s="0" t="n">
        <v>0.540566561061616</v>
      </c>
      <c r="C11" s="0" t="n">
        <v>0.167526735129434</v>
      </c>
      <c r="D11" s="0" t="n">
        <v>0.0689601998689956</v>
      </c>
      <c r="E11" s="0" t="n">
        <v>0.0317013404619106</v>
      </c>
      <c r="F11" s="0" t="n">
        <v>0.0758819387564463</v>
      </c>
      <c r="G11" s="0" t="n">
        <v>0.0121109612733919</v>
      </c>
      <c r="H11" s="0" t="n">
        <v>0.0845369078984282</v>
      </c>
      <c r="I11" s="0" t="n">
        <v>0.0187153555497773</v>
      </c>
      <c r="J11" s="0" t="n">
        <v>0</v>
      </c>
      <c r="K11" s="0" t="n">
        <v>99.62</v>
      </c>
      <c r="L11" s="0" t="n">
        <v>0.5615</v>
      </c>
      <c r="M11" s="0" t="n">
        <v>1.62847914118283</v>
      </c>
      <c r="N11" s="0" t="n">
        <v>1873.15</v>
      </c>
      <c r="O11" s="0" t="n">
        <v>5</v>
      </c>
      <c r="P11" s="0" t="n">
        <v>0.0067</v>
      </c>
      <c r="Q11" s="0" t="n">
        <v>1.02027</v>
      </c>
      <c r="R11" s="0" t="n">
        <v>0.391398</v>
      </c>
      <c r="T11" s="0" t="n">
        <v>0.67</v>
      </c>
    </row>
    <row r="12" customFormat="false" ht="15" hidden="false" customHeight="false" outlineLevel="0" collapsed="false">
      <c r="A12" s="0" t="n">
        <v>12.5</v>
      </c>
      <c r="B12" s="0" t="n">
        <v>0.540566561061616</v>
      </c>
      <c r="C12" s="0" t="n">
        <v>0.167526735129434</v>
      </c>
      <c r="D12" s="0" t="n">
        <v>0.0689601998689956</v>
      </c>
      <c r="E12" s="0" t="n">
        <v>0.0317013404619106</v>
      </c>
      <c r="F12" s="0" t="n">
        <v>0.0758819387564463</v>
      </c>
      <c r="G12" s="0" t="n">
        <v>0.0121109612733919</v>
      </c>
      <c r="H12" s="0" t="n">
        <v>0.0845369078984282</v>
      </c>
      <c r="I12" s="0" t="n">
        <v>0.0187153555497773</v>
      </c>
      <c r="J12" s="0" t="n">
        <v>0</v>
      </c>
      <c r="K12" s="0" t="n">
        <v>99.62</v>
      </c>
      <c r="L12" s="0" t="n">
        <v>0.5801</v>
      </c>
      <c r="M12" s="0" t="n">
        <v>1.0668583419943</v>
      </c>
      <c r="N12" s="0" t="n">
        <v>1873.15</v>
      </c>
      <c r="O12" s="0" t="n">
        <v>3</v>
      </c>
      <c r="P12" s="0" t="n">
        <v>0.0057</v>
      </c>
      <c r="Q12" s="0" t="n">
        <v>0.794159</v>
      </c>
      <c r="R12" s="0" t="n">
        <v>0.264411</v>
      </c>
      <c r="T12" s="0" t="n">
        <v>0.57</v>
      </c>
    </row>
    <row r="13" customFormat="false" ht="15" hidden="false" customHeight="false" outlineLevel="0" collapsed="false">
      <c r="A13" s="0" t="n">
        <v>12.5</v>
      </c>
      <c r="B13" s="0" t="n">
        <v>0.540566561061616</v>
      </c>
      <c r="C13" s="0" t="n">
        <v>0.167526735129434</v>
      </c>
      <c r="D13" s="0" t="n">
        <v>0.0689601998689956</v>
      </c>
      <c r="E13" s="0" t="n">
        <v>0.0317013404619106</v>
      </c>
      <c r="F13" s="0" t="n">
        <v>0.0758819387564463</v>
      </c>
      <c r="G13" s="0" t="n">
        <v>0.0121109612733919</v>
      </c>
      <c r="H13" s="0" t="n">
        <v>0.0845369078984282</v>
      </c>
      <c r="I13" s="0" t="n">
        <v>0.0187153555497773</v>
      </c>
      <c r="J13" s="0" t="n">
        <v>0</v>
      </c>
      <c r="K13" s="0" t="n">
        <v>99.62</v>
      </c>
      <c r="L13" s="0" t="n">
        <v>0.5776</v>
      </c>
      <c r="M13" s="0" t="n">
        <v>1.4880739413857</v>
      </c>
      <c r="N13" s="0" t="n">
        <v>1873.15</v>
      </c>
      <c r="O13" s="0" t="n">
        <v>4.5</v>
      </c>
      <c r="P13" s="0" t="n">
        <v>0.0056</v>
      </c>
      <c r="Q13" s="0" t="n">
        <v>0.974884</v>
      </c>
      <c r="R13" s="0" t="n">
        <v>0.362723</v>
      </c>
      <c r="T13" s="0" t="n">
        <v>0.56</v>
      </c>
    </row>
    <row r="14" customFormat="false" ht="15" hidden="false" customHeight="false" outlineLevel="0" collapsed="false">
      <c r="A14" s="0" t="n">
        <v>12.5</v>
      </c>
      <c r="B14" s="0" t="n">
        <v>0.540566561061616</v>
      </c>
      <c r="C14" s="0" t="n">
        <v>0.167526735129434</v>
      </c>
      <c r="D14" s="0" t="n">
        <v>0.0689601998689956</v>
      </c>
      <c r="E14" s="0" t="n">
        <v>0.0317013404619106</v>
      </c>
      <c r="F14" s="0" t="n">
        <v>0.0758819387564463</v>
      </c>
      <c r="G14" s="0" t="n">
        <v>0.0121109612733919</v>
      </c>
      <c r="H14" s="0" t="n">
        <v>0.0845369078984282</v>
      </c>
      <c r="I14" s="0" t="n">
        <v>0.0187153555497773</v>
      </c>
      <c r="J14" s="0" t="n">
        <v>0</v>
      </c>
      <c r="K14" s="0" t="n">
        <v>99.62</v>
      </c>
      <c r="L14" s="0" t="n">
        <v>0.5687</v>
      </c>
      <c r="M14" s="0" t="n">
        <v>1.20726354179143</v>
      </c>
      <c r="N14" s="0" t="n">
        <v>1873.15</v>
      </c>
      <c r="O14" s="0" t="n">
        <v>3.5</v>
      </c>
      <c r="P14" s="0" t="n">
        <v>0.0051</v>
      </c>
      <c r="Q14" s="0" t="n">
        <v>0.863884</v>
      </c>
      <c r="R14" s="0" t="n">
        <v>0.299393</v>
      </c>
      <c r="T14" s="0" t="n">
        <v>0.51</v>
      </c>
    </row>
    <row r="15" customFormat="false" ht="15" hidden="false" customHeight="false" outlineLevel="0" collapsed="false">
      <c r="A15" s="0" t="n">
        <v>12.5</v>
      </c>
      <c r="B15" s="0" t="n">
        <v>0.540566561061616</v>
      </c>
      <c r="C15" s="0" t="n">
        <v>0.167526735129434</v>
      </c>
      <c r="D15" s="0" t="n">
        <v>0.0689601998689956</v>
      </c>
      <c r="E15" s="0" t="n">
        <v>0.0317013404619106</v>
      </c>
      <c r="F15" s="0" t="n">
        <v>0.0758819387564463</v>
      </c>
      <c r="G15" s="0" t="n">
        <v>0.0121109612733919</v>
      </c>
      <c r="H15" s="0" t="n">
        <v>0.0845369078984282</v>
      </c>
      <c r="I15" s="0" t="n">
        <v>0.0187153555497773</v>
      </c>
      <c r="J15" s="0" t="n">
        <v>0</v>
      </c>
      <c r="K15" s="0" t="n">
        <v>99.62</v>
      </c>
      <c r="L15" s="0" t="n">
        <v>0.5029</v>
      </c>
      <c r="M15" s="0" t="n">
        <v>2.62639235512532</v>
      </c>
      <c r="N15" s="0" t="n">
        <v>2023.15</v>
      </c>
      <c r="O15" s="0" t="n">
        <v>7</v>
      </c>
      <c r="P15" s="0" t="n">
        <v>0.0066</v>
      </c>
      <c r="Q15" s="0" t="n">
        <v>1.12648</v>
      </c>
      <c r="R15" s="0" t="n">
        <v>0.3957</v>
      </c>
      <c r="T15" s="0" t="n">
        <v>0.66</v>
      </c>
    </row>
    <row r="16" customFormat="false" ht="15" hidden="false" customHeight="false" outlineLevel="0" collapsed="false">
      <c r="A16" s="0" t="n">
        <v>12.5</v>
      </c>
      <c r="B16" s="0" t="n">
        <v>0.540566561061616</v>
      </c>
      <c r="C16" s="0" t="n">
        <v>0.167526735129434</v>
      </c>
      <c r="D16" s="0" t="n">
        <v>0.0689601998689956</v>
      </c>
      <c r="E16" s="0" t="n">
        <v>0.0317013404619106</v>
      </c>
      <c r="F16" s="0" t="n">
        <v>0.0758819387564463</v>
      </c>
      <c r="G16" s="0" t="n">
        <v>0.0121109612733919</v>
      </c>
      <c r="H16" s="0" t="n">
        <v>0.0845369078984282</v>
      </c>
      <c r="I16" s="0" t="n">
        <v>0.0187153555497773</v>
      </c>
      <c r="J16" s="0" t="n">
        <v>0</v>
      </c>
      <c r="K16" s="0" t="n">
        <v>99.62</v>
      </c>
      <c r="L16" s="0" t="n">
        <v>0.5088</v>
      </c>
      <c r="M16" s="0" t="n">
        <v>2.36640174642107</v>
      </c>
      <c r="N16" s="0" t="n">
        <v>2023.15</v>
      </c>
      <c r="O16" s="0" t="n">
        <v>6</v>
      </c>
      <c r="P16" s="0" t="n">
        <v>0.0066</v>
      </c>
      <c r="Q16" s="0" t="n">
        <v>1.05862</v>
      </c>
      <c r="R16" s="0" t="n">
        <v>0.358023</v>
      </c>
      <c r="T16" s="0" t="n">
        <v>0.66</v>
      </c>
    </row>
    <row r="17" customFormat="false" ht="15" hidden="false" customHeight="false" outlineLevel="0" collapsed="false">
      <c r="A17" s="0" t="n">
        <v>12.5</v>
      </c>
      <c r="B17" s="0" t="n">
        <v>0.540566561061616</v>
      </c>
      <c r="C17" s="0" t="n">
        <v>0.167526735129434</v>
      </c>
      <c r="D17" s="0" t="n">
        <v>0.0689601998689956</v>
      </c>
      <c r="E17" s="0" t="n">
        <v>0.0317013404619106</v>
      </c>
      <c r="F17" s="0" t="n">
        <v>0.0758819387564463</v>
      </c>
      <c r="G17" s="0" t="n">
        <v>0.0121109612733919</v>
      </c>
      <c r="H17" s="0" t="n">
        <v>0.0845369078984282</v>
      </c>
      <c r="I17" s="0" t="n">
        <v>0.0187153555497773</v>
      </c>
      <c r="J17" s="0" t="n">
        <v>0</v>
      </c>
      <c r="K17" s="0" t="n">
        <v>99.62</v>
      </c>
      <c r="L17" s="0" t="n">
        <v>0.5357</v>
      </c>
      <c r="M17" s="0" t="n">
        <v>2.10641113771682</v>
      </c>
      <c r="N17" s="0" t="n">
        <v>2023.15</v>
      </c>
      <c r="O17" s="0" t="n">
        <v>5</v>
      </c>
      <c r="P17" s="0" t="n">
        <v>0.0099</v>
      </c>
      <c r="Q17" s="0" t="n">
        <v>0.980987</v>
      </c>
      <c r="R17" s="0" t="n">
        <v>0.315684</v>
      </c>
      <c r="T17" s="0" t="n">
        <v>0.99</v>
      </c>
    </row>
    <row r="18" customFormat="false" ht="15" hidden="false" customHeight="false" outlineLevel="0" collapsed="false">
      <c r="A18" s="0" t="n">
        <v>12.5</v>
      </c>
      <c r="B18" s="0" t="n">
        <v>0.540566561061616</v>
      </c>
      <c r="C18" s="0" t="n">
        <v>0.167526735129434</v>
      </c>
      <c r="D18" s="0" t="n">
        <v>0.0689601998689956</v>
      </c>
      <c r="E18" s="0" t="n">
        <v>0.0317013404619106</v>
      </c>
      <c r="F18" s="0" t="n">
        <v>0.0758819387564463</v>
      </c>
      <c r="G18" s="0" t="n">
        <v>0.0121109612733919</v>
      </c>
      <c r="H18" s="0" t="n">
        <v>0.0845369078984282</v>
      </c>
      <c r="I18" s="0" t="n">
        <v>0.0187153555497773</v>
      </c>
      <c r="J18" s="0" t="n">
        <v>0</v>
      </c>
      <c r="K18" s="0" t="n">
        <v>99.62</v>
      </c>
      <c r="L18" s="0" t="n">
        <v>0.4927</v>
      </c>
      <c r="M18" s="21" t="n">
        <f aca="false">2.4963970507732</f>
        <v>2.4963970507732</v>
      </c>
      <c r="N18" s="0" t="n">
        <v>2023.15</v>
      </c>
      <c r="O18" s="0" t="n">
        <v>6.5</v>
      </c>
      <c r="P18" s="0" t="n">
        <v>0.0088</v>
      </c>
      <c r="Q18" s="21" t="n">
        <f aca="false">1.09335</f>
        <v>1.09335</v>
      </c>
      <c r="R18" s="0" t="n">
        <v>0.377393</v>
      </c>
      <c r="T18" s="0" t="n">
        <v>0.88</v>
      </c>
    </row>
    <row r="19" customFormat="false" ht="15" hidden="false" customHeight="false" outlineLevel="0" collapsed="false">
      <c r="A19" s="0" t="n">
        <v>12.5</v>
      </c>
      <c r="B19" s="0" t="n">
        <v>0.540566561061616</v>
      </c>
      <c r="C19" s="0" t="n">
        <v>0.167526735129434</v>
      </c>
      <c r="D19" s="0" t="n">
        <v>0.0689601998689956</v>
      </c>
      <c r="E19" s="0" t="n">
        <v>0.0317013404619106</v>
      </c>
      <c r="F19" s="0" t="n">
        <v>0.0758819387564463</v>
      </c>
      <c r="G19" s="0" t="n">
        <v>0.0121109612733919</v>
      </c>
      <c r="H19" s="0" t="n">
        <v>0.0845369078984282</v>
      </c>
      <c r="I19" s="0" t="n">
        <v>0.0187153555497773</v>
      </c>
      <c r="J19" s="0" t="n">
        <v>0</v>
      </c>
      <c r="K19" s="0" t="n">
        <v>99.62</v>
      </c>
      <c r="L19" s="0" t="n">
        <v>0.5228</v>
      </c>
      <c r="M19" s="0" t="n">
        <v>2.23640644206895</v>
      </c>
      <c r="N19" s="0" t="n">
        <v>2023.15</v>
      </c>
      <c r="O19" s="0" t="n">
        <v>5.5</v>
      </c>
      <c r="P19" s="0" t="n">
        <v>0.0088</v>
      </c>
      <c r="Q19" s="0" t="n">
        <v>1.02149</v>
      </c>
      <c r="R19" s="0" t="n">
        <v>0.337491</v>
      </c>
      <c r="T19" s="0" t="n">
        <v>0.88</v>
      </c>
    </row>
    <row r="20" customFormat="false" ht="15" hidden="false" customHeight="false" outlineLevel="0" collapsed="false">
      <c r="A20" s="0" t="n">
        <v>12.5</v>
      </c>
      <c r="B20" s="0" t="n">
        <v>0.540566561061616</v>
      </c>
      <c r="C20" s="0" t="n">
        <v>0.167526735129434</v>
      </c>
      <c r="D20" s="0" t="n">
        <v>0.0689601998689956</v>
      </c>
      <c r="E20" s="0" t="n">
        <v>0.0317013404619106</v>
      </c>
      <c r="F20" s="0" t="n">
        <v>0.0758819387564463</v>
      </c>
      <c r="G20" s="0" t="n">
        <v>0.0121109612733919</v>
      </c>
      <c r="H20" s="0" t="n">
        <v>0.0845369078984282</v>
      </c>
      <c r="I20" s="0" t="n">
        <v>0.0187153555497773</v>
      </c>
      <c r="J20" s="0" t="n">
        <v>0</v>
      </c>
      <c r="K20" s="0" t="n">
        <v>99.62</v>
      </c>
      <c r="L20" s="0" t="n">
        <v>0.7176</v>
      </c>
      <c r="M20" s="0" t="n">
        <v>-0.72</v>
      </c>
      <c r="N20" s="0" t="n">
        <v>1673.15</v>
      </c>
      <c r="O20" s="0" t="n">
        <v>0.0001</v>
      </c>
      <c r="P20" s="0" t="n">
        <v>0.0062</v>
      </c>
      <c r="Q20" s="0" t="n">
        <v>0</v>
      </c>
      <c r="R20" s="0" t="n">
        <v>0</v>
      </c>
      <c r="T20" s="0" t="n">
        <v>0.62</v>
      </c>
    </row>
    <row r="22" customFormat="false" ht="15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8"/>
  <sheetViews>
    <sheetView showFormulas="false" showGridLines="true" showRowColHeaders="true" showZeros="true" rightToLeft="false" tabSelected="false" showOutlineSymbols="true" defaultGridColor="true" view="normal" topLeftCell="E1" colorId="64" zoomScale="150" zoomScaleNormal="150" zoomScalePageLayoutView="100" workbookViewId="0">
      <selection pane="topLeft" activeCell="B1" activeCellId="0" sqref="B1"/>
    </sheetView>
  </sheetViews>
  <sheetFormatPr defaultColWidth="10.51953125" defaultRowHeight="16" zeroHeight="false" outlineLevelRow="0" outlineLevelCol="0"/>
  <sheetData>
    <row r="1" customFormat="false" ht="16" hidden="false" customHeight="false" outlineLevel="0" collapsed="false">
      <c r="A1" s="0" t="s">
        <v>5</v>
      </c>
      <c r="B1" s="0" t="s">
        <v>0</v>
      </c>
      <c r="C1" s="0" t="s">
        <v>1</v>
      </c>
      <c r="D1" s="0" t="s">
        <v>2</v>
      </c>
      <c r="E1" s="0" t="s">
        <v>3</v>
      </c>
      <c r="F1" s="0" t="s">
        <v>4</v>
      </c>
      <c r="G1" s="0" t="s">
        <v>41</v>
      </c>
      <c r="H1" s="0" t="s">
        <v>44</v>
      </c>
      <c r="I1" s="0" t="s">
        <v>45</v>
      </c>
      <c r="J1" s="0" t="s">
        <v>10</v>
      </c>
      <c r="K1" s="0" t="s">
        <v>18</v>
      </c>
      <c r="L1" s="0" t="s">
        <v>47</v>
      </c>
      <c r="N1" s="0" t="s">
        <v>11</v>
      </c>
    </row>
    <row r="2" customFormat="false" ht="16" hidden="false" customHeight="false" outlineLevel="0" collapsed="false">
      <c r="A2" s="0" t="s">
        <v>6</v>
      </c>
      <c r="B2" s="0" t="n">
        <f aca="false">$B$18/$G$18*($G$18-D2)</f>
        <v>49.5869516096781</v>
      </c>
      <c r="C2" s="0" t="n">
        <f aca="false">$C$18/$G$18*($G$18-D2)</f>
        <v>14.8554529094181</v>
      </c>
      <c r="D2" s="0" t="n">
        <v>1.75</v>
      </c>
      <c r="E2" s="0" t="n">
        <f aca="false">E18/$G$18*($G$18-$D$2)</f>
        <v>10.2769866026795</v>
      </c>
      <c r="F2" s="0" t="n">
        <f aca="false">F18/$G$18*($G$18-$D$2)</f>
        <v>23.5506088782244</v>
      </c>
      <c r="G2" s="0" t="n">
        <f aca="false">SUM(B2:F2)</f>
        <v>100.02</v>
      </c>
      <c r="H2" s="0" t="n">
        <v>-0.01</v>
      </c>
      <c r="I2" s="0" t="n">
        <v>1673</v>
      </c>
      <c r="J2" s="2" t="n">
        <v>0.0001</v>
      </c>
      <c r="K2" s="0" t="n">
        <v>0.846</v>
      </c>
      <c r="L2" s="0" t="n">
        <v>0</v>
      </c>
    </row>
    <row r="3" customFormat="false" ht="16" hidden="false" customHeight="false" outlineLevel="0" collapsed="false">
      <c r="B3" s="0" t="n">
        <f aca="false">B18/$G$18*($G$18-$D$3)</f>
        <v>48.6181213757249</v>
      </c>
      <c r="C3" s="0" t="n">
        <f aca="false">C18/$G$18*($G$18-$D$3)</f>
        <v>14.5652069586083</v>
      </c>
      <c r="D3" s="1" t="n">
        <v>3.67</v>
      </c>
      <c r="E3" s="0" t="n">
        <f aca="false">E18/$G$18*($G$18-$D$3)</f>
        <v>10.0761947610478</v>
      </c>
      <c r="F3" s="0" t="n">
        <f aca="false">F18/$G$18*($G$18-$D$3)</f>
        <v>23.0904769046191</v>
      </c>
      <c r="G3" s="0" t="n">
        <f aca="false">SUM(B3:F3)</f>
        <v>100.02</v>
      </c>
      <c r="H3" s="0" t="n">
        <v>-0.01</v>
      </c>
      <c r="I3" s="0" t="n">
        <v>1673</v>
      </c>
      <c r="J3" s="2" t="n">
        <v>0.0001</v>
      </c>
      <c r="K3" s="0" t="n">
        <v>0.832</v>
      </c>
      <c r="L3" s="0" t="n">
        <v>0</v>
      </c>
      <c r="N3" s="0" t="n">
        <v>6.25</v>
      </c>
    </row>
    <row r="4" customFormat="false" ht="16" hidden="false" customHeight="false" outlineLevel="0" collapsed="false">
      <c r="B4" s="0" t="n">
        <f aca="false">B18/$G$18*($G$18-$D$4)</f>
        <v>47.2203819236153</v>
      </c>
      <c r="C4" s="0" t="n">
        <f aca="false">C18/$G$18*($G$18-$D$4)</f>
        <v>14.1464667066587</v>
      </c>
      <c r="D4" s="1" t="n">
        <v>6.44</v>
      </c>
      <c r="E4" s="0" t="n">
        <f aca="false">E18/$G$18*($G$18-$D$4)</f>
        <v>9.78651069786043</v>
      </c>
      <c r="F4" s="0" t="n">
        <f aca="false">F18/$G$18*($G$18-$D$4)</f>
        <v>22.4266406718656</v>
      </c>
      <c r="G4" s="0" t="n">
        <f aca="false">SUM(B4:F4)</f>
        <v>100.02</v>
      </c>
      <c r="H4" s="0" t="n">
        <v>-0.01</v>
      </c>
      <c r="I4" s="0" t="n">
        <v>1673</v>
      </c>
      <c r="J4" s="2" t="n">
        <v>0.0001</v>
      </c>
      <c r="K4" s="0" t="n">
        <v>0.842</v>
      </c>
      <c r="L4" s="0" t="n">
        <v>0</v>
      </c>
      <c r="N4" s="0" t="n">
        <v>6.25</v>
      </c>
    </row>
    <row r="5" customFormat="false" ht="16" hidden="false" customHeight="false" outlineLevel="0" collapsed="false">
      <c r="B5" s="0" t="n">
        <f aca="false">B18/$G$18*($G$18-$D$5)</f>
        <v>45.5198830233953</v>
      </c>
      <c r="C5" s="0" t="n">
        <f aca="false">C18/$G$18*($G$18-$D$5)</f>
        <v>13.637024595081</v>
      </c>
      <c r="D5" s="1" t="n">
        <v>9.81</v>
      </c>
      <c r="E5" s="0" t="n">
        <f aca="false">E18/$G$18*($G$18-$D$5)</f>
        <v>9.43407918416317</v>
      </c>
      <c r="F5" s="0" t="n">
        <f aca="false">F18/$G$18*($G$18-$D$5)</f>
        <v>21.6190131973605</v>
      </c>
      <c r="G5" s="0" t="n">
        <f aca="false">SUM(B5:F5)</f>
        <v>100.02</v>
      </c>
      <c r="H5" s="0" t="n">
        <v>-0.01</v>
      </c>
      <c r="I5" s="0" t="n">
        <v>1673</v>
      </c>
      <c r="J5" s="2" t="n">
        <v>0.0001</v>
      </c>
      <c r="K5" s="0" t="n">
        <v>0.826</v>
      </c>
      <c r="L5" s="0" t="n">
        <v>0</v>
      </c>
      <c r="N5" s="0" t="n">
        <v>12.5</v>
      </c>
    </row>
    <row r="6" customFormat="false" ht="16" hidden="false" customHeight="false" outlineLevel="0" collapsed="false">
      <c r="B6" s="0" t="n">
        <f aca="false">B18/$G$18*($G$18-$D$6)</f>
        <v>41.0087672465507</v>
      </c>
      <c r="C6" s="0" t="n">
        <f aca="false">C18/$G$18*($G$18-$D$6)</f>
        <v>12.2855668866227</v>
      </c>
      <c r="D6" s="1" t="n">
        <v>18.75</v>
      </c>
      <c r="E6" s="0" t="n">
        <f aca="false">E18/$G$18*($G$18-$D$6)</f>
        <v>8.49914217156569</v>
      </c>
      <c r="F6" s="0" t="n">
        <f aca="false">F18/$G$18*($G$18-$D$6)</f>
        <v>19.4765236952609</v>
      </c>
      <c r="G6" s="0" t="n">
        <f aca="false">SUM(B6:F6)</f>
        <v>100.02</v>
      </c>
      <c r="H6" s="0" t="n">
        <v>-0.01</v>
      </c>
      <c r="I6" s="0" t="n">
        <v>1673</v>
      </c>
      <c r="J6" s="2" t="n">
        <v>0.0001</v>
      </c>
      <c r="K6" s="0" t="n">
        <v>0.819</v>
      </c>
      <c r="L6" s="0" t="n">
        <v>0</v>
      </c>
      <c r="N6" s="0" t="n">
        <v>25</v>
      </c>
    </row>
    <row r="7" customFormat="false" ht="16" hidden="false" customHeight="false" outlineLevel="0" collapsed="false">
      <c r="B7" s="0" t="n">
        <f aca="false">B18/$G$18*($G$18-$D$7)</f>
        <v>36.815548890222</v>
      </c>
      <c r="C7" s="0" t="n">
        <f aca="false">C18/$G$18*($G$18-$D$7)</f>
        <v>11.0293461307738</v>
      </c>
      <c r="D7" s="1" t="n">
        <v>27.06</v>
      </c>
      <c r="E7" s="0" t="n">
        <f aca="false">E18/$G$18*($G$18-$D$7)</f>
        <v>7.6300899820036</v>
      </c>
      <c r="F7" s="0" t="n">
        <f aca="false">F18/$G$18*($G$18-$D$7)</f>
        <v>17.4850149970006</v>
      </c>
      <c r="G7" s="0" t="n">
        <f aca="false">SUM(B7:F7)</f>
        <v>100.02</v>
      </c>
      <c r="H7" s="0" t="n">
        <v>-0.01</v>
      </c>
      <c r="I7" s="0" t="n">
        <v>1673</v>
      </c>
      <c r="J7" s="2" t="n">
        <v>0.0001</v>
      </c>
      <c r="K7" s="0" t="n">
        <v>0.825</v>
      </c>
      <c r="L7" s="0" t="n">
        <v>0</v>
      </c>
      <c r="N7" s="0" t="n">
        <v>25</v>
      </c>
    </row>
    <row r="8" customFormat="false" ht="16" hidden="false" customHeight="false" outlineLevel="0" collapsed="false">
      <c r="A8" s="0" t="s">
        <v>7</v>
      </c>
      <c r="B8" s="0" t="n">
        <f aca="false">B18/$G$18*($G$18-$D$8)</f>
        <v>49.7181473705259</v>
      </c>
      <c r="C8" s="0" t="n">
        <f aca="false">C18/$G$18*($G$18-$D$8)</f>
        <v>14.8947570485903</v>
      </c>
      <c r="D8" s="1" t="n">
        <v>1.49</v>
      </c>
      <c r="E8" s="0" t="n">
        <f aca="false">E18/$G$18*($G$18-$D$8)</f>
        <v>10.3041771645671</v>
      </c>
      <c r="F8" s="0" t="n">
        <f aca="false">F18/$G$18*($G$18-$D$8)</f>
        <v>23.6129184163167</v>
      </c>
      <c r="G8" s="0" t="n">
        <f aca="false">SUM(B8:F8)</f>
        <v>100.02</v>
      </c>
      <c r="H8" s="0" t="n">
        <v>-3.91</v>
      </c>
      <c r="I8" s="0" t="n">
        <v>1673</v>
      </c>
      <c r="J8" s="2" t="n">
        <v>0.0001</v>
      </c>
      <c r="K8" s="0" t="n">
        <v>0.348</v>
      </c>
      <c r="L8" s="0" t="n">
        <v>0</v>
      </c>
    </row>
    <row r="9" customFormat="false" ht="16" hidden="false" customHeight="false" outlineLevel="0" collapsed="false">
      <c r="B9" s="0" t="n">
        <f aca="false">B18/$G$18*($G$18-$D$9)</f>
        <v>49.0621685662867</v>
      </c>
      <c r="C9" s="0" t="n">
        <f aca="false">C18/$G$18*($G$18-$D$9)</f>
        <v>14.6982363527295</v>
      </c>
      <c r="D9" s="1" t="n">
        <v>2.79</v>
      </c>
      <c r="E9" s="0" t="n">
        <f aca="false">E18/$G$18*($G$18-$D$9)</f>
        <v>10.168224355129</v>
      </c>
      <c r="F9" s="0" t="n">
        <f aca="false">F18/$G$18*($G$18-$D$9)</f>
        <v>23.3013707258548</v>
      </c>
      <c r="G9" s="0" t="n">
        <f aca="false">SUM(B9:F9)</f>
        <v>100.02</v>
      </c>
      <c r="H9" s="0" t="n">
        <v>-3.91</v>
      </c>
      <c r="I9" s="0" t="n">
        <v>1673</v>
      </c>
      <c r="J9" s="2" t="n">
        <v>0.0001</v>
      </c>
      <c r="K9" s="0" t="n">
        <v>0.375</v>
      </c>
      <c r="L9" s="0" t="n">
        <v>0</v>
      </c>
    </row>
    <row r="10" customFormat="false" ht="16" hidden="false" customHeight="false" outlineLevel="0" collapsed="false">
      <c r="B10" s="0" t="n">
        <f aca="false">B18/$G$18*($G$18-$D$10)</f>
        <v>47.765348930214</v>
      </c>
      <c r="C10" s="0" t="n">
        <f aca="false">C18/$G$18*($G$18-$D$10)</f>
        <v>14.3097300539892</v>
      </c>
      <c r="D10" s="1" t="n">
        <v>5.36</v>
      </c>
      <c r="E10" s="0" t="n">
        <f aca="false">E18/$G$18*($G$18-$D$10)</f>
        <v>9.89945610877824</v>
      </c>
      <c r="F10" s="0" t="n">
        <f aca="false">F18/$G$18*($G$18-$D$10)</f>
        <v>22.6854649070186</v>
      </c>
      <c r="G10" s="0" t="n">
        <f aca="false">SUM(B10:F10)</f>
        <v>100.02</v>
      </c>
      <c r="H10" s="0" t="n">
        <v>-3.91</v>
      </c>
      <c r="I10" s="0" t="n">
        <v>1673</v>
      </c>
      <c r="J10" s="2" t="n">
        <v>0.0001</v>
      </c>
      <c r="K10" s="0" t="n">
        <v>0.351</v>
      </c>
      <c r="L10" s="0" t="n">
        <v>0</v>
      </c>
      <c r="N10" s="0" t="n">
        <v>6.25</v>
      </c>
    </row>
    <row r="11" customFormat="false" ht="16" hidden="false" customHeight="false" outlineLevel="0" collapsed="false">
      <c r="B11" s="0" t="n">
        <f aca="false">B18/$G$18*($G$18-$D$11)</f>
        <v>46.4533913217357</v>
      </c>
      <c r="C11" s="0" t="n">
        <f aca="false">C18/$G$18*($G$18-$D$11)</f>
        <v>13.9166886622675</v>
      </c>
      <c r="D11" s="1" t="n">
        <v>7.96</v>
      </c>
      <c r="E11" s="0" t="n">
        <f aca="false">E18/$G$18*($G$18-$D$11)</f>
        <v>9.62755048990202</v>
      </c>
      <c r="F11" s="0" t="n">
        <f aca="false">F18/$G$18*($G$18-$D$11)</f>
        <v>22.0623695260948</v>
      </c>
      <c r="G11" s="0" t="n">
        <f aca="false">SUM(B11:F11)</f>
        <v>100.02</v>
      </c>
      <c r="H11" s="0" t="n">
        <v>-3.91</v>
      </c>
      <c r="I11" s="0" t="n">
        <v>1673</v>
      </c>
      <c r="J11" s="2" t="n">
        <v>0.0001</v>
      </c>
      <c r="K11" s="0" t="n">
        <v>0.348</v>
      </c>
      <c r="L11" s="0" t="n">
        <v>0</v>
      </c>
      <c r="N11" s="0" t="n">
        <v>12.5</v>
      </c>
    </row>
    <row r="12" customFormat="false" ht="16" hidden="false" customHeight="false" outlineLevel="0" collapsed="false">
      <c r="B12" s="0" t="n">
        <f aca="false">B18/$G$18*($G$18-$D$12)</f>
        <v>42.2147590481904</v>
      </c>
      <c r="C12" s="0" t="n">
        <f aca="false">C18/$G$18*($G$18-$D$12)</f>
        <v>12.6468626274745</v>
      </c>
      <c r="D12" s="1" t="n">
        <v>16.36</v>
      </c>
      <c r="E12" s="0" t="n">
        <f aca="false">E18/$G$18*($G$18-$D$12)</f>
        <v>8.74908618276345</v>
      </c>
      <c r="F12" s="0" t="n">
        <f aca="false">F18/$G$18*($G$18-$D$12)</f>
        <v>20.0492921415717</v>
      </c>
      <c r="G12" s="0" t="n">
        <f aca="false">SUM(B12:F12)</f>
        <v>100.02</v>
      </c>
      <c r="H12" s="0" t="n">
        <v>-3.91</v>
      </c>
      <c r="I12" s="0" t="n">
        <v>1673</v>
      </c>
      <c r="J12" s="2" t="n">
        <v>0.0001</v>
      </c>
      <c r="K12" s="0" t="n">
        <v>0.376</v>
      </c>
      <c r="L12" s="0" t="n">
        <v>0</v>
      </c>
      <c r="N12" s="0" t="n">
        <v>25</v>
      </c>
    </row>
    <row r="13" customFormat="false" ht="16" hidden="false" customHeight="false" outlineLevel="0" collapsed="false">
      <c r="A13" s="0" t="s">
        <v>7</v>
      </c>
      <c r="B13" s="0" t="n">
        <f aca="false">B18/$G$18*($G$18-$D$13)</f>
        <v>48.6938112377525</v>
      </c>
      <c r="C13" s="0" t="n">
        <f aca="false">C18/$G$18*($G$18-$D$13)</f>
        <v>14.5878824235153</v>
      </c>
      <c r="D13" s="1" t="n">
        <v>3.52</v>
      </c>
      <c r="E13" s="0" t="n">
        <f aca="false">E18/$G$18*($G$18-$D$13)</f>
        <v>10.0918816236753</v>
      </c>
      <c r="F13" s="0" t="n">
        <f aca="false">F18/$G$18*($G$18-$D$13)</f>
        <v>23.126424715057</v>
      </c>
      <c r="G13" s="0" t="n">
        <f aca="false">SUM(B13:F13)</f>
        <v>100.02</v>
      </c>
      <c r="H13" s="0" t="n">
        <v>-6.91</v>
      </c>
      <c r="I13" s="0" t="n">
        <v>1673</v>
      </c>
      <c r="J13" s="2" t="n">
        <v>0.0001</v>
      </c>
      <c r="K13" s="0" t="n">
        <v>0.102</v>
      </c>
      <c r="L13" s="0" t="n">
        <v>0</v>
      </c>
      <c r="N13" s="0" t="n">
        <v>6.25</v>
      </c>
    </row>
    <row r="14" customFormat="false" ht="16" hidden="false" customHeight="false" outlineLevel="0" collapsed="false">
      <c r="B14" s="0" t="n">
        <f aca="false">B18/$G$18*($G$18-$D$14)</f>
        <v>47.5281873625275</v>
      </c>
      <c r="C14" s="0" t="n">
        <f aca="false">C18/$G$18*($G$18-$D$14)</f>
        <v>14.2386802639472</v>
      </c>
      <c r="D14" s="1" t="n">
        <v>5.83</v>
      </c>
      <c r="E14" s="0" t="n">
        <f aca="false">E18/$G$18*($G$18-$D$14)</f>
        <v>9.85030393921216</v>
      </c>
      <c r="F14" s="0" t="n">
        <f aca="false">F18/$G$18*($G$18-$D$14)</f>
        <v>22.5728284343131</v>
      </c>
      <c r="G14" s="0" t="n">
        <f aca="false">SUM(B14:F14)</f>
        <v>100.02</v>
      </c>
      <c r="H14" s="0" t="n">
        <v>-6.91</v>
      </c>
      <c r="I14" s="0" t="n">
        <v>1673</v>
      </c>
      <c r="J14" s="2" t="n">
        <v>0.0001</v>
      </c>
      <c r="K14" s="0" t="n">
        <v>0.091</v>
      </c>
      <c r="L14" s="0" t="n">
        <v>0</v>
      </c>
      <c r="N14" s="0" t="n">
        <v>6.25</v>
      </c>
    </row>
    <row r="15" customFormat="false" ht="16" hidden="false" customHeight="false" outlineLevel="0" collapsed="false">
      <c r="B15" s="0" t="n">
        <f aca="false">B18/$G$18*($G$18-$D$15)</f>
        <v>46.4533913217357</v>
      </c>
      <c r="C15" s="0" t="n">
        <f aca="false">C18/$G$18*($G$18-$D$15)</f>
        <v>13.9166886622675</v>
      </c>
      <c r="D15" s="1" t="n">
        <v>7.96</v>
      </c>
      <c r="E15" s="0" t="n">
        <f aca="false">E18/$G$18*($G$18-$D$15)</f>
        <v>9.62755048990202</v>
      </c>
      <c r="F15" s="0" t="n">
        <f aca="false">F18/$G$18*($G$18-$D$15)</f>
        <v>22.0623695260948</v>
      </c>
      <c r="G15" s="0" t="n">
        <f aca="false">SUM(B15:F15)</f>
        <v>100.02</v>
      </c>
      <c r="H15" s="0" t="n">
        <v>-6.91</v>
      </c>
      <c r="I15" s="0" t="n">
        <v>1673</v>
      </c>
      <c r="J15" s="2" t="n">
        <v>0.0001</v>
      </c>
      <c r="K15" s="0" t="n">
        <v>0.087</v>
      </c>
      <c r="L15" s="0" t="n">
        <v>0</v>
      </c>
    </row>
    <row r="16" customFormat="false" ht="16" hidden="false" customHeight="false" outlineLevel="0" collapsed="false">
      <c r="B16" s="0" t="n">
        <f aca="false">B18/$G$18*($G$18-$D$16)</f>
        <v>36.9366526694661</v>
      </c>
      <c r="C16" s="0" t="n">
        <f aca="false">C18/$G$18*($G$18-$D$16)</f>
        <v>11.0656268746251</v>
      </c>
      <c r="D16" s="1" t="n">
        <v>26.82</v>
      </c>
      <c r="E16" s="0" t="n">
        <f aca="false">E18/$G$18*($G$18-$D$16)</f>
        <v>7.65518896220756</v>
      </c>
      <c r="F16" s="0" t="n">
        <f aca="false">F18/$G$18*($G$18-$D$16)</f>
        <v>17.5425314937013</v>
      </c>
      <c r="G16" s="0" t="n">
        <f aca="false">SUM(B16:F16)</f>
        <v>100.02</v>
      </c>
      <c r="H16" s="0" t="n">
        <v>-6.91</v>
      </c>
      <c r="I16" s="0" t="n">
        <v>1673</v>
      </c>
      <c r="J16" s="2" t="n">
        <v>0.0001</v>
      </c>
      <c r="K16" s="0" t="n">
        <v>0.218</v>
      </c>
      <c r="L16" s="0" t="n">
        <v>0</v>
      </c>
    </row>
    <row r="18" customFormat="false" ht="16" hidden="false" customHeight="false" outlineLevel="0" collapsed="false">
      <c r="A18" s="0" t="s">
        <v>119</v>
      </c>
      <c r="B18" s="0" t="n">
        <v>50.47</v>
      </c>
      <c r="C18" s="0" t="n">
        <v>15.12</v>
      </c>
      <c r="E18" s="0" t="n">
        <v>10.46</v>
      </c>
      <c r="F18" s="0" t="n">
        <v>23.97</v>
      </c>
      <c r="G18" s="0" t="n">
        <f aca="false">SUM(B18:F18)</f>
        <v>100.02</v>
      </c>
      <c r="H18" s="0" t="n">
        <v>-0.01</v>
      </c>
      <c r="I18" s="0" t="n">
        <v>1673</v>
      </c>
      <c r="J18" s="2" t="n">
        <v>0.0001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12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E17" activeCellId="0" sqref="E17"/>
    </sheetView>
  </sheetViews>
  <sheetFormatPr defaultColWidth="8.37890625" defaultRowHeight="15" zeroHeight="false" outlineLevelRow="0" outlineLevelCol="0"/>
  <sheetData>
    <row r="1" customFormat="false" ht="15" hidden="false" customHeight="false" outlineLevel="0" collapsed="false">
      <c r="A1" s="0" t="s">
        <v>120</v>
      </c>
      <c r="B1" s="0" t="s">
        <v>44</v>
      </c>
      <c r="C1" s="0" t="s">
        <v>45</v>
      </c>
      <c r="D1" s="0" t="s">
        <v>10</v>
      </c>
      <c r="E1" s="0" t="s">
        <v>18</v>
      </c>
      <c r="F1" s="0" t="s">
        <v>46</v>
      </c>
      <c r="G1" s="0" t="s">
        <v>0</v>
      </c>
      <c r="H1" s="0" t="s">
        <v>1</v>
      </c>
      <c r="I1" s="0" t="s">
        <v>2</v>
      </c>
      <c r="J1" s="0" t="s">
        <v>3</v>
      </c>
      <c r="K1" s="0" t="s">
        <v>4</v>
      </c>
      <c r="L1" s="0" t="s">
        <v>13</v>
      </c>
      <c r="M1" s="0" t="s">
        <v>14</v>
      </c>
      <c r="N1" s="0" t="s">
        <v>15</v>
      </c>
      <c r="O1" s="0" t="s">
        <v>121</v>
      </c>
      <c r="P1" s="0" t="s">
        <v>16</v>
      </c>
      <c r="Q1" s="0" t="s">
        <v>122</v>
      </c>
      <c r="R1" s="0" t="s">
        <v>41</v>
      </c>
    </row>
    <row r="2" customFormat="false" ht="15" hidden="false" customHeight="false" outlineLevel="0" collapsed="false">
      <c r="A2" s="0" t="s">
        <v>123</v>
      </c>
      <c r="B2" s="0" t="n">
        <v>-1.2</v>
      </c>
      <c r="C2" s="0" t="n">
        <v>2573</v>
      </c>
      <c r="D2" s="0" t="n">
        <v>15</v>
      </c>
      <c r="E2" s="0" t="n">
        <v>0.144</v>
      </c>
      <c r="F2" s="0" t="n">
        <v>0.007</v>
      </c>
      <c r="G2" s="0" t="n">
        <v>0.382249041902521</v>
      </c>
      <c r="H2" s="0" t="n">
        <v>0.0179962332164362</v>
      </c>
      <c r="I2" s="0" t="n">
        <v>0.0582531701833709</v>
      </c>
      <c r="J2" s="0" t="n">
        <v>0.504666156260974</v>
      </c>
      <c r="K2" s="0" t="n">
        <v>0.0317716818865993</v>
      </c>
      <c r="L2" s="0" t="n">
        <v>0.00010909400856273</v>
      </c>
      <c r="M2" s="0" t="n">
        <v>0.00289451038847888</v>
      </c>
      <c r="N2" s="0" t="n">
        <v>0.00109230717846643</v>
      </c>
      <c r="O2" s="0" t="n">
        <v>0.00086660592717436</v>
      </c>
      <c r="P2" s="0" t="n">
        <v>0</v>
      </c>
      <c r="Q2" s="0" t="n">
        <v>0.000101199047416743</v>
      </c>
      <c r="R2" s="0" t="n">
        <f aca="false">SUM(G2:Q2)</f>
        <v>1</v>
      </c>
    </row>
    <row r="3" customFormat="false" ht="15" hidden="false" customHeight="false" outlineLevel="0" collapsed="false">
      <c r="A3" s="0" t="s">
        <v>124</v>
      </c>
      <c r="B3" s="0" t="n">
        <v>-0.9</v>
      </c>
      <c r="C3" s="0" t="n">
        <v>2673</v>
      </c>
      <c r="D3" s="0" t="n">
        <v>15</v>
      </c>
      <c r="E3" s="0" t="n">
        <v>0.134</v>
      </c>
      <c r="F3" s="0" t="n">
        <v>0.007</v>
      </c>
      <c r="G3" s="0" t="n">
        <v>0.382249041902521</v>
      </c>
      <c r="H3" s="0" t="n">
        <v>0.0179962332164362</v>
      </c>
      <c r="I3" s="0" t="n">
        <v>0.0582531701833709</v>
      </c>
      <c r="J3" s="0" t="n">
        <v>0.504666156260974</v>
      </c>
      <c r="K3" s="0" t="n">
        <v>0.0317716818865993</v>
      </c>
      <c r="L3" s="0" t="n">
        <v>0.00010909400856273</v>
      </c>
      <c r="M3" s="0" t="n">
        <v>0.00289451038847888</v>
      </c>
      <c r="N3" s="0" t="n">
        <v>0.00109230717846643</v>
      </c>
      <c r="O3" s="0" t="n">
        <v>0.00086660592717436</v>
      </c>
      <c r="P3" s="0" t="n">
        <v>0</v>
      </c>
      <c r="Q3" s="0" t="n">
        <v>0.000101199047416743</v>
      </c>
      <c r="R3" s="0" t="n">
        <f aca="false">SUM(G3:Q3)</f>
        <v>1</v>
      </c>
    </row>
    <row r="4" customFormat="false" ht="15" hidden="false" customHeight="false" outlineLevel="0" collapsed="false">
      <c r="A4" s="0" t="s">
        <v>125</v>
      </c>
      <c r="B4" s="0" t="n">
        <v>-1.16</v>
      </c>
      <c r="C4" s="0" t="n">
        <v>2773</v>
      </c>
      <c r="D4" s="0" t="n">
        <v>21</v>
      </c>
      <c r="E4" s="0" t="n">
        <v>0.175</v>
      </c>
      <c r="F4" s="0" t="n">
        <v>0.005</v>
      </c>
      <c r="G4" s="0" t="n">
        <v>0.382249041902521</v>
      </c>
      <c r="H4" s="0" t="n">
        <v>0.0179962332164362</v>
      </c>
      <c r="I4" s="0" t="n">
        <v>0.0582531701833709</v>
      </c>
      <c r="J4" s="0" t="n">
        <v>0.504666156260974</v>
      </c>
      <c r="K4" s="0" t="n">
        <v>0.0317716818865993</v>
      </c>
      <c r="L4" s="0" t="n">
        <v>0.00010909400856273</v>
      </c>
      <c r="M4" s="0" t="n">
        <v>0.00289451038847888</v>
      </c>
      <c r="N4" s="0" t="n">
        <v>0.00109230717846643</v>
      </c>
      <c r="O4" s="0" t="n">
        <v>0.00086660592717436</v>
      </c>
      <c r="P4" s="0" t="n">
        <v>0</v>
      </c>
      <c r="Q4" s="0" t="n">
        <v>0.000101199047416743</v>
      </c>
      <c r="R4" s="0" t="n">
        <f aca="false">SUM(G4:Q4)</f>
        <v>1</v>
      </c>
    </row>
    <row r="5" customFormat="false" ht="15" hidden="false" customHeight="false" outlineLevel="0" collapsed="false">
      <c r="A5" s="0" t="s">
        <v>126</v>
      </c>
      <c r="B5" s="0" t="n">
        <v>-1.38</v>
      </c>
      <c r="C5" s="0" t="n">
        <v>2873</v>
      </c>
      <c r="D5" s="0" t="n">
        <v>23</v>
      </c>
      <c r="E5" s="0" t="n">
        <v>0.197</v>
      </c>
      <c r="F5" s="0" t="n">
        <v>0.002</v>
      </c>
      <c r="G5" s="0" t="n">
        <v>0.382249041902521</v>
      </c>
      <c r="H5" s="0" t="n">
        <v>0.0179962332164362</v>
      </c>
      <c r="I5" s="0" t="n">
        <v>0.0582531701833709</v>
      </c>
      <c r="J5" s="0" t="n">
        <v>0.504666156260974</v>
      </c>
      <c r="K5" s="0" t="n">
        <v>0.0317716818865993</v>
      </c>
      <c r="L5" s="0" t="n">
        <v>0.00010909400856273</v>
      </c>
      <c r="M5" s="0" t="n">
        <v>0.00289451038847888</v>
      </c>
      <c r="N5" s="0" t="n">
        <v>0.00109230717846643</v>
      </c>
      <c r="O5" s="0" t="n">
        <v>0.00086660592717436</v>
      </c>
      <c r="P5" s="0" t="n">
        <v>0</v>
      </c>
      <c r="Q5" s="0" t="n">
        <v>0.000101199047416743</v>
      </c>
      <c r="R5" s="0" t="n">
        <f aca="false">SUM(G5:Q5)</f>
        <v>1</v>
      </c>
    </row>
    <row r="6" customFormat="false" ht="15" hidden="false" customHeight="false" outlineLevel="0" collapsed="false">
      <c r="A6" s="0" t="s">
        <v>127</v>
      </c>
      <c r="B6" s="0" t="n">
        <v>-1.22</v>
      </c>
      <c r="C6" s="0" t="n">
        <v>2773</v>
      </c>
      <c r="D6" s="0" t="n">
        <v>24</v>
      </c>
      <c r="E6" s="0" t="n">
        <v>0.169</v>
      </c>
      <c r="F6" s="0" t="n">
        <v>0.003</v>
      </c>
      <c r="G6" s="0" t="n">
        <v>0.382249041902521</v>
      </c>
      <c r="H6" s="0" t="n">
        <v>0.0179962332164362</v>
      </c>
      <c r="I6" s="0" t="n">
        <v>0.0582531701833709</v>
      </c>
      <c r="J6" s="0" t="n">
        <v>0.504666156260974</v>
      </c>
      <c r="K6" s="0" t="n">
        <v>0.0317716818865993</v>
      </c>
      <c r="L6" s="0" t="n">
        <v>0.00010909400856273</v>
      </c>
      <c r="M6" s="0" t="n">
        <v>0.00289451038847888</v>
      </c>
      <c r="N6" s="0" t="n">
        <v>0.00109230717846643</v>
      </c>
      <c r="O6" s="0" t="n">
        <v>0.00086660592717436</v>
      </c>
      <c r="P6" s="0" t="n">
        <v>0</v>
      </c>
      <c r="Q6" s="0" t="n">
        <v>0.000101199047416743</v>
      </c>
      <c r="R6" s="0" t="n">
        <f aca="false">SUM(G6:Q6)</f>
        <v>1</v>
      </c>
    </row>
    <row r="7" customFormat="false" ht="15" hidden="false" customHeight="false" outlineLevel="0" collapsed="false">
      <c r="A7" s="0" t="s">
        <v>128</v>
      </c>
      <c r="B7" s="0" t="n">
        <v>-1.19</v>
      </c>
      <c r="C7" s="0" t="n">
        <v>2873</v>
      </c>
      <c r="D7" s="0" t="n">
        <v>27</v>
      </c>
      <c r="E7" s="0" t="n">
        <v>0.265</v>
      </c>
      <c r="F7" s="0" t="n">
        <v>0.075</v>
      </c>
      <c r="G7" s="0" t="n">
        <v>0.382249041902521</v>
      </c>
      <c r="H7" s="0" t="n">
        <v>0.0179962332164362</v>
      </c>
      <c r="I7" s="0" t="n">
        <v>0.0582531701833709</v>
      </c>
      <c r="J7" s="0" t="n">
        <v>0.504666156260974</v>
      </c>
      <c r="K7" s="0" t="n">
        <v>0.0317716818865993</v>
      </c>
      <c r="L7" s="0" t="n">
        <v>0.00010909400856273</v>
      </c>
      <c r="M7" s="0" t="n">
        <v>0.00289451038847888</v>
      </c>
      <c r="N7" s="0" t="n">
        <v>0.00109230717846643</v>
      </c>
      <c r="O7" s="0" t="n">
        <v>0.00086660592717436</v>
      </c>
      <c r="P7" s="0" t="n">
        <v>0</v>
      </c>
      <c r="Q7" s="0" t="n">
        <v>0.000101199047416743</v>
      </c>
      <c r="R7" s="0" t="n">
        <f aca="false">SUM(G7:Q7)</f>
        <v>1</v>
      </c>
    </row>
    <row r="8" customFormat="false" ht="15" hidden="false" customHeight="false" outlineLevel="0" collapsed="false">
      <c r="A8" s="0" t="s">
        <v>129</v>
      </c>
      <c r="B8" s="0" t="n">
        <v>-1.69</v>
      </c>
      <c r="C8" s="0" t="n">
        <v>2873</v>
      </c>
      <c r="D8" s="0" t="n">
        <v>28</v>
      </c>
      <c r="E8" s="0" t="n">
        <v>0.454</v>
      </c>
      <c r="F8" s="0" t="n">
        <v>0.042</v>
      </c>
      <c r="G8" s="0" t="n">
        <v>0.382249041902521</v>
      </c>
      <c r="H8" s="0" t="n">
        <v>0.0179962332164362</v>
      </c>
      <c r="I8" s="0" t="n">
        <v>0.0582531701833709</v>
      </c>
      <c r="J8" s="0" t="n">
        <v>0.504666156260974</v>
      </c>
      <c r="K8" s="0" t="n">
        <v>0.0317716818865993</v>
      </c>
      <c r="L8" s="0" t="n">
        <v>0.00010909400856273</v>
      </c>
      <c r="M8" s="0" t="n">
        <v>0.00289451038847888</v>
      </c>
      <c r="N8" s="0" t="n">
        <v>0.00109230717846643</v>
      </c>
      <c r="O8" s="0" t="n">
        <v>0.00086660592717436</v>
      </c>
      <c r="P8" s="0" t="n">
        <v>0</v>
      </c>
      <c r="Q8" s="0" t="n">
        <v>0.000101199047416743</v>
      </c>
      <c r="R8" s="0" t="n">
        <f aca="false">SUM(G8:Q8)</f>
        <v>1</v>
      </c>
    </row>
    <row r="9" customFormat="false" ht="15" hidden="false" customHeight="false" outlineLevel="0" collapsed="false">
      <c r="A9" s="0" t="s">
        <v>130</v>
      </c>
      <c r="B9" s="0" t="n">
        <v>-1.92</v>
      </c>
      <c r="C9" s="0" t="n">
        <v>2873</v>
      </c>
      <c r="D9" s="0" t="n">
        <v>28</v>
      </c>
      <c r="E9" s="0" t="n">
        <v>0.523</v>
      </c>
      <c r="F9" s="0" t="n">
        <v>0.045</v>
      </c>
      <c r="G9" s="0" t="n">
        <v>0.382249041902521</v>
      </c>
      <c r="H9" s="0" t="n">
        <v>0.0179962332164362</v>
      </c>
      <c r="I9" s="0" t="n">
        <v>0.0582531701833709</v>
      </c>
      <c r="J9" s="0" t="n">
        <v>0.504666156260974</v>
      </c>
      <c r="K9" s="0" t="n">
        <v>0.0317716818865993</v>
      </c>
      <c r="L9" s="0" t="n">
        <v>0.00010909400856273</v>
      </c>
      <c r="M9" s="0" t="n">
        <v>0.00289451038847888</v>
      </c>
      <c r="N9" s="0" t="n">
        <v>0.00109230717846643</v>
      </c>
      <c r="O9" s="0" t="n">
        <v>0.00086660592717436</v>
      </c>
      <c r="P9" s="0" t="n">
        <v>0</v>
      </c>
      <c r="Q9" s="0" t="n">
        <v>0.000101199047416743</v>
      </c>
      <c r="R9" s="0" t="n">
        <f aca="false">SUM(G9:Q9)</f>
        <v>1</v>
      </c>
    </row>
    <row r="10" customFormat="false" ht="15" hidden="false" customHeight="false" outlineLevel="0" collapsed="false">
      <c r="A10" s="0" t="s">
        <v>125</v>
      </c>
      <c r="B10" s="0" t="n">
        <v>-1.35</v>
      </c>
      <c r="C10" s="0" t="n">
        <v>2773</v>
      </c>
      <c r="D10" s="0" t="n">
        <v>21</v>
      </c>
      <c r="E10" s="0" t="n">
        <v>0.194</v>
      </c>
      <c r="F10" s="0" t="n">
        <v>0.011</v>
      </c>
      <c r="G10" s="0" t="n">
        <v>0.518723722817893</v>
      </c>
      <c r="H10" s="0" t="n">
        <v>0.0965044778793555</v>
      </c>
      <c r="I10" s="0" t="n">
        <v>0.0846287956466157</v>
      </c>
      <c r="J10" s="0" t="n">
        <v>0.131101454741268</v>
      </c>
      <c r="K10" s="0" t="n">
        <v>0.129839586635856</v>
      </c>
      <c r="L10" s="0" t="n">
        <v>0.00171452030746591</v>
      </c>
      <c r="M10" s="0" t="n">
        <v>0.0228950149742625</v>
      </c>
      <c r="N10" s="0" t="n">
        <v>0.0129721128718912</v>
      </c>
      <c r="O10" s="0" t="n">
        <v>0.00139687895039476</v>
      </c>
      <c r="P10" s="0" t="n">
        <v>0.00022343517499781</v>
      </c>
      <c r="Q10" s="0" t="n">
        <v>0</v>
      </c>
      <c r="R10" s="0" t="n">
        <f aca="false">SUM(G10:Q10)</f>
        <v>1</v>
      </c>
    </row>
    <row r="11" customFormat="false" ht="15" hidden="false" customHeight="false" outlineLevel="0" collapsed="false">
      <c r="A11" s="0" t="s">
        <v>127</v>
      </c>
      <c r="B11" s="0" t="n">
        <v>-1.12</v>
      </c>
      <c r="C11" s="0" t="n">
        <v>2773</v>
      </c>
      <c r="D11" s="0" t="n">
        <v>24</v>
      </c>
      <c r="E11" s="0" t="n">
        <v>0.194</v>
      </c>
      <c r="F11" s="0" t="n">
        <v>0.019</v>
      </c>
      <c r="G11" s="0" t="n">
        <v>0.518723722817893</v>
      </c>
      <c r="H11" s="0" t="n">
        <v>0.0965044778793555</v>
      </c>
      <c r="I11" s="0" t="n">
        <v>0.0846287956466157</v>
      </c>
      <c r="J11" s="0" t="n">
        <v>0.131101454741268</v>
      </c>
      <c r="K11" s="0" t="n">
        <v>0.129839586635856</v>
      </c>
      <c r="L11" s="0" t="n">
        <v>0.00171452030746591</v>
      </c>
      <c r="M11" s="0" t="n">
        <v>0.0228950149742625</v>
      </c>
      <c r="N11" s="0" t="n">
        <v>0.0129721128718912</v>
      </c>
      <c r="O11" s="0" t="n">
        <v>0.00139687895039476</v>
      </c>
      <c r="P11" s="0" t="n">
        <v>0.00022343517499781</v>
      </c>
      <c r="Q11" s="0" t="n">
        <v>0</v>
      </c>
      <c r="R11" s="0" t="n">
        <f aca="false">SUM(G11:Q11)</f>
        <v>1</v>
      </c>
    </row>
    <row r="12" customFormat="false" ht="15" hidden="false" customHeight="false" outlineLevel="0" collapsed="false">
      <c r="A12" s="0" t="s">
        <v>131</v>
      </c>
      <c r="B12" s="0" t="n">
        <v>-1.14</v>
      </c>
      <c r="C12" s="0" t="n">
        <v>2873</v>
      </c>
      <c r="D12" s="0" t="n">
        <v>27</v>
      </c>
      <c r="E12" s="0" t="n">
        <v>0.268</v>
      </c>
      <c r="F12" s="0" t="n">
        <v>0.002</v>
      </c>
      <c r="G12" s="0" t="n">
        <v>0.518723722817893</v>
      </c>
      <c r="H12" s="0" t="n">
        <v>0.0965044778793555</v>
      </c>
      <c r="I12" s="0" t="n">
        <v>0.0846287956466157</v>
      </c>
      <c r="J12" s="0" t="n">
        <v>0.131101454741268</v>
      </c>
      <c r="K12" s="0" t="n">
        <v>0.129839586635856</v>
      </c>
      <c r="L12" s="0" t="n">
        <v>0.00171452030746591</v>
      </c>
      <c r="M12" s="0" t="n">
        <v>0.0228950149742625</v>
      </c>
      <c r="N12" s="0" t="n">
        <v>0.0129721128718912</v>
      </c>
      <c r="O12" s="0" t="n">
        <v>0.00139687895039476</v>
      </c>
      <c r="P12" s="0" t="n">
        <v>0.00022343517499781</v>
      </c>
      <c r="Q12" s="0" t="n">
        <v>0</v>
      </c>
      <c r="R12" s="0" t="n">
        <f aca="false">SUM(G12:Q12)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433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2018-09-24T15:24:04Z</dcterms:created>
  <dc:creator>Jie Deng</dc:creator>
  <dc:description/>
  <dc:language>en-US</dc:language>
  <cp:lastModifiedBy/>
  <dcterms:modified xsi:type="dcterms:W3CDTF">2023-07-04T14:13:22Z</dcterms:modified>
  <cp:revision>16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