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sara/Downloads/"/>
    </mc:Choice>
  </mc:AlternateContent>
  <xr:revisionPtr revIDLastSave="0" documentId="13_ncr:1_{4836E65A-A082-3049-AFB1-A8DAC6A60C24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Example from GEOB 300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F1" i="1"/>
  <c r="F4" i="1" s="1"/>
  <c r="C7" i="1" l="1"/>
  <c r="D7" i="1" s="1"/>
  <c r="E7" i="1" s="1"/>
  <c r="A8" i="1"/>
  <c r="C8" i="1" s="1"/>
  <c r="D8" i="1" s="1"/>
  <c r="A9" i="1" l="1"/>
  <c r="C9" i="1" s="1"/>
  <c r="D9" i="1" s="1"/>
  <c r="E8" i="1" l="1"/>
  <c r="F8" i="1" s="1"/>
  <c r="E9" i="1"/>
  <c r="A10" i="1"/>
  <c r="C10" i="1" s="1"/>
  <c r="D10" i="1" s="1"/>
  <c r="F9" i="1" l="1"/>
  <c r="E10" i="1"/>
  <c r="A11" i="1"/>
  <c r="C11" i="1" s="1"/>
  <c r="D11" i="1" s="1"/>
  <c r="F10" i="1" l="1"/>
  <c r="E11" i="1"/>
  <c r="A12" i="1"/>
  <c r="C12" i="1" s="1"/>
  <c r="D12" i="1" s="1"/>
  <c r="F11" i="1" l="1"/>
  <c r="E12" i="1"/>
  <c r="A13" i="1"/>
  <c r="C13" i="1" s="1"/>
  <c r="D13" i="1" s="1"/>
  <c r="F12" i="1" l="1"/>
  <c r="E13" i="1"/>
  <c r="A14" i="1"/>
  <c r="C14" i="1" s="1"/>
  <c r="D14" i="1" s="1"/>
  <c r="F13" i="1" l="1"/>
  <c r="A15" i="1"/>
  <c r="C15" i="1" s="1"/>
  <c r="D15" i="1" s="1"/>
  <c r="E14" i="1" l="1"/>
  <c r="F14" i="1" s="1"/>
  <c r="E15" i="1"/>
  <c r="A16" i="1"/>
  <c r="C16" i="1" s="1"/>
  <c r="D16" i="1" s="1"/>
  <c r="F15" i="1" l="1"/>
  <c r="E16" i="1"/>
  <c r="A17" i="1"/>
  <c r="C17" i="1" s="1"/>
  <c r="D17" i="1" s="1"/>
  <c r="F16" i="1" l="1"/>
  <c r="E17" i="1"/>
  <c r="A18" i="1"/>
  <c r="C18" i="1" s="1"/>
  <c r="D18" i="1" s="1"/>
  <c r="F17" i="1" l="1"/>
  <c r="E18" i="1"/>
  <c r="A19" i="1"/>
  <c r="C19" i="1" s="1"/>
  <c r="D19" i="1" s="1"/>
  <c r="F18" i="1" l="1"/>
  <c r="E19" i="1"/>
  <c r="A20" i="1"/>
  <c r="C20" i="1" s="1"/>
  <c r="D20" i="1" s="1"/>
  <c r="F19" i="1" l="1"/>
  <c r="A21" i="1"/>
  <c r="C21" i="1" s="1"/>
  <c r="D21" i="1" s="1"/>
  <c r="E20" i="1"/>
  <c r="F20" i="1" l="1"/>
  <c r="E21" i="1"/>
  <c r="A22" i="1"/>
  <c r="C22" i="1" s="1"/>
  <c r="D22" i="1" s="1"/>
  <c r="F21" i="1" l="1"/>
  <c r="A23" i="1"/>
  <c r="C23" i="1" s="1"/>
  <c r="D23" i="1" s="1"/>
  <c r="E22" i="1" l="1"/>
  <c r="F22" i="1" s="1"/>
  <c r="E23" i="1"/>
  <c r="A24" i="1"/>
  <c r="C24" i="1" s="1"/>
  <c r="D24" i="1" s="1"/>
  <c r="F23" i="1" l="1"/>
  <c r="A25" i="1"/>
  <c r="C25" i="1" s="1"/>
  <c r="D25" i="1" s="1"/>
  <c r="E24" i="1"/>
  <c r="F24" i="1" l="1"/>
  <c r="E25" i="1"/>
  <c r="A26" i="1"/>
  <c r="C26" i="1" s="1"/>
  <c r="D26" i="1" s="1"/>
  <c r="F25" i="1" l="1"/>
  <c r="E26" i="1"/>
  <c r="A27" i="1"/>
  <c r="C27" i="1" s="1"/>
  <c r="D27" i="1" s="1"/>
  <c r="F26" i="1" l="1"/>
  <c r="E27" i="1"/>
  <c r="F27" i="1" s="1"/>
  <c r="A28" i="1"/>
  <c r="C28" i="1" s="1"/>
  <c r="D28" i="1" s="1"/>
  <c r="A29" i="1" l="1"/>
  <c r="C29" i="1" s="1"/>
  <c r="D29" i="1" s="1"/>
  <c r="E28" i="1"/>
  <c r="F28" i="1" s="1"/>
  <c r="E29" i="1" l="1"/>
  <c r="F29" i="1" s="1"/>
  <c r="A30" i="1"/>
  <c r="C30" i="1" s="1"/>
  <c r="D30" i="1" s="1"/>
  <c r="E30" i="1" l="1"/>
  <c r="F30" i="1" s="1"/>
  <c r="A31" i="1"/>
  <c r="C31" i="1" s="1"/>
  <c r="D31" i="1" s="1"/>
  <c r="E31" i="1" l="1"/>
  <c r="F31" i="1" s="1"/>
  <c r="A32" i="1"/>
  <c r="C32" i="1" s="1"/>
  <c r="D32" i="1" s="1"/>
  <c r="A33" i="1" l="1"/>
  <c r="C33" i="1" s="1"/>
  <c r="D33" i="1" s="1"/>
  <c r="E32" i="1"/>
  <c r="F32" i="1" s="1"/>
  <c r="E33" i="1" l="1"/>
  <c r="F33" i="1" s="1"/>
  <c r="A34" i="1"/>
  <c r="C34" i="1" s="1"/>
  <c r="D34" i="1" s="1"/>
  <c r="E34" i="1" l="1"/>
  <c r="F34" i="1" s="1"/>
  <c r="A35" i="1"/>
  <c r="C35" i="1" s="1"/>
  <c r="D35" i="1" s="1"/>
  <c r="E35" i="1" l="1"/>
  <c r="F35" i="1" s="1"/>
  <c r="A36" i="1"/>
  <c r="C36" i="1" s="1"/>
  <c r="D36" i="1" s="1"/>
  <c r="A37" i="1" l="1"/>
  <c r="C37" i="1" s="1"/>
  <c r="D37" i="1" s="1"/>
  <c r="E36" i="1"/>
  <c r="F36" i="1" s="1"/>
  <c r="E37" i="1" l="1"/>
  <c r="F37" i="1" s="1"/>
  <c r="A38" i="1"/>
  <c r="C38" i="1" s="1"/>
  <c r="D38" i="1" s="1"/>
  <c r="E38" i="1" l="1"/>
  <c r="F38" i="1" s="1"/>
  <c r="A39" i="1"/>
  <c r="C39" i="1" s="1"/>
  <c r="D39" i="1" s="1"/>
  <c r="E39" i="1" l="1"/>
  <c r="F39" i="1" s="1"/>
  <c r="A40" i="1"/>
  <c r="C40" i="1" s="1"/>
  <c r="D40" i="1" s="1"/>
  <c r="A41" i="1" l="1"/>
  <c r="C41" i="1" s="1"/>
  <c r="D41" i="1" s="1"/>
  <c r="E40" i="1"/>
  <c r="F40" i="1" s="1"/>
  <c r="E41" i="1" l="1"/>
  <c r="F41" i="1" s="1"/>
  <c r="A42" i="1"/>
  <c r="C42" i="1" s="1"/>
  <c r="D42" i="1" s="1"/>
  <c r="E42" i="1" l="1"/>
  <c r="F42" i="1" s="1"/>
  <c r="A43" i="1"/>
  <c r="C43" i="1" s="1"/>
  <c r="D43" i="1" s="1"/>
  <c r="E43" i="1" l="1"/>
  <c r="F43" i="1" s="1"/>
  <c r="A44" i="1"/>
  <c r="C44" i="1" s="1"/>
  <c r="D44" i="1" s="1"/>
  <c r="A45" i="1" l="1"/>
  <c r="C45" i="1" s="1"/>
  <c r="D45" i="1" s="1"/>
  <c r="E44" i="1"/>
  <c r="F44" i="1" s="1"/>
  <c r="E45" i="1" l="1"/>
  <c r="F45" i="1" s="1"/>
  <c r="A46" i="1"/>
  <c r="C46" i="1" s="1"/>
  <c r="D46" i="1" s="1"/>
  <c r="E46" i="1" l="1"/>
  <c r="F46" i="1" s="1"/>
  <c r="A47" i="1"/>
  <c r="C47" i="1" s="1"/>
  <c r="D47" i="1" s="1"/>
  <c r="E47" i="1" l="1"/>
  <c r="F47" i="1" s="1"/>
  <c r="A48" i="1"/>
  <c r="C48" i="1" s="1"/>
  <c r="D48" i="1" s="1"/>
  <c r="A49" i="1" l="1"/>
  <c r="C49" i="1" s="1"/>
  <c r="D49" i="1" s="1"/>
  <c r="E48" i="1"/>
  <c r="F48" i="1" s="1"/>
  <c r="E49" i="1" l="1"/>
  <c r="F49" i="1" s="1"/>
  <c r="A50" i="1"/>
  <c r="C50" i="1" s="1"/>
  <c r="D50" i="1" s="1"/>
  <c r="E50" i="1" l="1"/>
  <c r="F50" i="1" s="1"/>
  <c r="A51" i="1"/>
  <c r="C51" i="1" s="1"/>
  <c r="D51" i="1" s="1"/>
  <c r="E51" i="1" l="1"/>
  <c r="F51" i="1" s="1"/>
  <c r="A52" i="1"/>
  <c r="C52" i="1" s="1"/>
  <c r="D52" i="1" s="1"/>
  <c r="A53" i="1" l="1"/>
  <c r="C53" i="1" s="1"/>
  <c r="D53" i="1" s="1"/>
  <c r="E52" i="1"/>
  <c r="F52" i="1" s="1"/>
  <c r="E53" i="1" l="1"/>
  <c r="F53" i="1" s="1"/>
  <c r="A54" i="1"/>
  <c r="C54" i="1" s="1"/>
  <c r="D54" i="1" s="1"/>
  <c r="E54" i="1" l="1"/>
  <c r="F54" i="1" s="1"/>
  <c r="A55" i="1"/>
  <c r="C55" i="1" s="1"/>
  <c r="D55" i="1" s="1"/>
  <c r="E55" i="1" l="1"/>
  <c r="F55" i="1" s="1"/>
  <c r="A56" i="1"/>
  <c r="C56" i="1" s="1"/>
  <c r="D56" i="1" s="1"/>
  <c r="A57" i="1" l="1"/>
  <c r="C57" i="1" s="1"/>
  <c r="D57" i="1" s="1"/>
  <c r="E56" i="1"/>
  <c r="F56" i="1" s="1"/>
  <c r="E57" i="1" l="1"/>
  <c r="F57" i="1" s="1"/>
  <c r="A58" i="1"/>
  <c r="C58" i="1" s="1"/>
  <c r="D58" i="1" s="1"/>
  <c r="E58" i="1" l="1"/>
  <c r="F58" i="1" s="1"/>
  <c r="A59" i="1"/>
  <c r="C59" i="1" s="1"/>
  <c r="D59" i="1" s="1"/>
  <c r="E59" i="1" l="1"/>
  <c r="F59" i="1" s="1"/>
  <c r="A60" i="1"/>
  <c r="C60" i="1" s="1"/>
  <c r="D60" i="1" s="1"/>
  <c r="A61" i="1" l="1"/>
  <c r="C61" i="1" s="1"/>
  <c r="D61" i="1" s="1"/>
  <c r="E60" i="1"/>
  <c r="F60" i="1" s="1"/>
  <c r="E61" i="1" l="1"/>
  <c r="F61" i="1" s="1"/>
  <c r="A62" i="1"/>
  <c r="C62" i="1" s="1"/>
  <c r="D62" i="1" s="1"/>
  <c r="E62" i="1" l="1"/>
  <c r="F62" i="1" s="1"/>
  <c r="A63" i="1"/>
  <c r="C63" i="1" s="1"/>
  <c r="D63" i="1" s="1"/>
  <c r="E63" i="1" l="1"/>
  <c r="F63" i="1" s="1"/>
  <c r="A64" i="1"/>
  <c r="C64" i="1" s="1"/>
  <c r="D64" i="1" s="1"/>
  <c r="E64" i="1" l="1"/>
  <c r="F64" i="1" s="1"/>
  <c r="A65" i="1"/>
  <c r="C65" i="1" s="1"/>
  <c r="D65" i="1" s="1"/>
  <c r="E65" i="1" l="1"/>
  <c r="F65" i="1" s="1"/>
</calcChain>
</file>

<file path=xl/sharedStrings.xml><?xml version="1.0" encoding="utf-8"?>
<sst xmlns="http://schemas.openxmlformats.org/spreadsheetml/2006/main" count="20" uniqueCount="19">
  <si>
    <t>Height increment (m)</t>
  </si>
  <si>
    <t>Height a.g.l. (m)</t>
  </si>
  <si>
    <t>m</t>
  </si>
  <si>
    <r>
      <t>m s</t>
    </r>
    <r>
      <rPr>
        <vertAlign val="superscript"/>
        <sz val="12"/>
        <color theme="1"/>
        <rFont val="Calibri (Body)"/>
      </rPr>
      <t>-1</t>
    </r>
  </si>
  <si>
    <r>
      <t>W m</t>
    </r>
    <r>
      <rPr>
        <vertAlign val="superscript"/>
        <sz val="12"/>
        <color theme="1"/>
        <rFont val="Calibri (Body)"/>
      </rPr>
      <t>-2</t>
    </r>
  </si>
  <si>
    <r>
      <t>Sensible heat flux Q</t>
    </r>
    <r>
      <rPr>
        <vertAlign val="subscript"/>
        <sz val="12"/>
        <color theme="1"/>
        <rFont val="Calibri (Body)"/>
      </rPr>
      <t>H</t>
    </r>
  </si>
  <si>
    <r>
      <t>Roughness length z</t>
    </r>
    <r>
      <rPr>
        <vertAlign val="subscript"/>
        <sz val="12"/>
        <color theme="1"/>
        <rFont val="Calibri (Body)"/>
      </rPr>
      <t>0</t>
    </r>
  </si>
  <si>
    <r>
      <t>Friction Velocity u</t>
    </r>
    <r>
      <rPr>
        <vertAlign val="subscript"/>
        <sz val="12"/>
        <color theme="1"/>
        <rFont val="Calibri (Body)"/>
      </rPr>
      <t>*</t>
    </r>
  </si>
  <si>
    <t>Phi_M</t>
  </si>
  <si>
    <t>z/L</t>
  </si>
  <si>
    <t>Obukhov Length</t>
  </si>
  <si>
    <t>Absolute Temperature</t>
  </si>
  <si>
    <t>K</t>
  </si>
  <si>
    <t>Acceleration due to gravity</t>
  </si>
  <si>
    <r>
      <t>m s</t>
    </r>
    <r>
      <rPr>
        <vertAlign val="superscript"/>
        <sz val="12"/>
        <color theme="1"/>
        <rFont val="Calibri (Body)"/>
      </rPr>
      <t>-2</t>
    </r>
  </si>
  <si>
    <t>Air density</t>
  </si>
  <si>
    <r>
      <t>kg m</t>
    </r>
    <r>
      <rPr>
        <vertAlign val="superscript"/>
        <sz val="12"/>
        <color theme="1"/>
        <rFont val="Calibri (Body)"/>
      </rPr>
      <t>-3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</si>
  <si>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>u/</t>
    </r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>z (m s-1 m-1)</t>
    </r>
  </si>
  <si>
    <t>u (integrated) (m 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</si>
</sst>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sz val="12"/>
      <color theme="1"/>
      <name val="Symbol"/>
      <charset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B6A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5" borderId="1" xfId="0" applyFill="1" applyBorder="1"/>
    <xf numFmtId="2" fontId="0" fillId="0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B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from GEOB 300'!$F$6</c:f>
              <c:strCache>
                <c:ptCount val="1"/>
                <c:pt idx="0">
                  <c:v>u (integrated) (m s-1)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'Example from GEOB 300'!$F$7:$F$50</c:f>
              <c:numCache>
                <c:formatCode>0.0</c:formatCode>
                <c:ptCount val="44"/>
                <c:pt idx="0" formatCode="General">
                  <c:v>0</c:v>
                </c:pt>
                <c:pt idx="1">
                  <c:v>3.04612135633547E-3</c:v>
                </c:pt>
                <c:pt idx="2">
                  <c:v>6.058657931414988E-3</c:v>
                </c:pt>
                <c:pt idx="3">
                  <c:v>9.0382844726624913E-3</c:v>
                </c:pt>
                <c:pt idx="4">
                  <c:v>1.1985656017389124E-2</c:v>
                </c:pt>
                <c:pt idx="5">
                  <c:v>1.4901408647508992E-2</c:v>
                </c:pt>
                <c:pt idx="6">
                  <c:v>1.7786160208576613E-2</c:v>
                </c:pt>
                <c:pt idx="7">
                  <c:v>2.0640510995148655E-2</c:v>
                </c:pt>
                <c:pt idx="8">
                  <c:v>2.3465044404342755E-2</c:v>
                </c:pt>
                <c:pt idx="9">
                  <c:v>2.626032755934582E-2</c:v>
                </c:pt>
                <c:pt idx="10">
                  <c:v>2.9026911904512714E-2</c:v>
                </c:pt>
                <c:pt idx="11">
                  <c:v>5.4095432701950323E-2</c:v>
                </c:pt>
                <c:pt idx="12">
                  <c:v>7.698103858715391E-2</c:v>
                </c:pt>
                <c:pt idx="13">
                  <c:v>9.8008030282717554E-2</c:v>
                </c:pt>
                <c:pt idx="14">
                  <c:v>0.11743479022781447</c:v>
                </c:pt>
                <c:pt idx="15">
                  <c:v>0.13547038751215262</c:v>
                </c:pt>
                <c:pt idx="16">
                  <c:v>0.15228628023545041</c:v>
                </c:pt>
                <c:pt idx="17">
                  <c:v>0.16802475284228777</c:v>
                </c:pt>
                <c:pt idx="18">
                  <c:v>0.18280512198174587</c:v>
                </c:pt>
                <c:pt idx="19">
                  <c:v>0.27274934138423218</c:v>
                </c:pt>
                <c:pt idx="20">
                  <c:v>0.3359297498332503</c:v>
                </c:pt>
                <c:pt idx="21">
                  <c:v>0.38393909242254581</c:v>
                </c:pt>
                <c:pt idx="22">
                  <c:v>0.42228315365984009</c:v>
                </c:pt>
                <c:pt idx="23">
                  <c:v>0.45398080701401317</c:v>
                </c:pt>
                <c:pt idx="24">
                  <c:v>0.48085431373906989</c:v>
                </c:pt>
                <c:pt idx="25">
                  <c:v>0.50408236979938614</c:v>
                </c:pt>
                <c:pt idx="26">
                  <c:v>0.52446828683673297</c:v>
                </c:pt>
                <c:pt idx="27">
                  <c:v>0.54258241710844402</c:v>
                </c:pt>
                <c:pt idx="28">
                  <c:v>0.57202872734502286</c:v>
                </c:pt>
                <c:pt idx="29">
                  <c:v>0.59668054256454783</c:v>
                </c:pt>
                <c:pt idx="30">
                  <c:v>0.6177810247964578</c:v>
                </c:pt>
                <c:pt idx="31">
                  <c:v>0.63615586514216271</c:v>
                </c:pt>
                <c:pt idx="32">
                  <c:v>0.65237943734466108</c:v>
                </c:pt>
                <c:pt idx="33">
                  <c:v>0.68346906398178497</c:v>
                </c:pt>
                <c:pt idx="34">
                  <c:v>0.70844108744119139</c:v>
                </c:pt>
                <c:pt idx="35">
                  <c:v>0.72916699777783855</c:v>
                </c:pt>
                <c:pt idx="36">
                  <c:v>0.74679046980821173</c:v>
                </c:pt>
                <c:pt idx="37">
                  <c:v>0.76205787560530647</c:v>
                </c:pt>
                <c:pt idx="38">
                  <c:v>0.77548131575181534</c:v>
                </c:pt>
                <c:pt idx="39">
                  <c:v>0.796953043390497</c:v>
                </c:pt>
                <c:pt idx="40">
                  <c:v>0.81471868966018535</c:v>
                </c:pt>
                <c:pt idx="41">
                  <c:v>0.82978968303713041</c:v>
                </c:pt>
                <c:pt idx="42">
                  <c:v>0.84282195419013251</c:v>
                </c:pt>
                <c:pt idx="43">
                  <c:v>0.85426335910883222</c:v>
                </c:pt>
              </c:numCache>
            </c:numRef>
          </c:xVal>
          <c:yVal>
            <c:numRef>
              <c:f>'Example from GEOB 300'!$A$7:$A$50</c:f>
              <c:numCache>
                <c:formatCode>0.000</c:formatCode>
                <c:ptCount val="44"/>
                <c:pt idx="0">
                  <c:v>0.1</c:v>
                </c:pt>
                <c:pt idx="1">
                  <c:v>0.10100000000000001</c:v>
                </c:pt>
                <c:pt idx="2">
                  <c:v>0.10200000000000001</c:v>
                </c:pt>
                <c:pt idx="3">
                  <c:v>0.10300000000000001</c:v>
                </c:pt>
                <c:pt idx="4">
                  <c:v>0.10400000000000001</c:v>
                </c:pt>
                <c:pt idx="5">
                  <c:v>0.10500000000000001</c:v>
                </c:pt>
                <c:pt idx="6">
                  <c:v>0.10600000000000001</c:v>
                </c:pt>
                <c:pt idx="7">
                  <c:v>0.10700000000000001</c:v>
                </c:pt>
                <c:pt idx="8">
                  <c:v>0.10800000000000001</c:v>
                </c:pt>
                <c:pt idx="9">
                  <c:v>0.10900000000000001</c:v>
                </c:pt>
                <c:pt idx="10">
                  <c:v>0.11000000000000001</c:v>
                </c:pt>
                <c:pt idx="11">
                  <c:v>0.12000000000000001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0.16000000000000003</c:v>
                </c:pt>
                <c:pt idx="16">
                  <c:v>0.17000000000000004</c:v>
                </c:pt>
                <c:pt idx="17">
                  <c:v>0.18000000000000005</c:v>
                </c:pt>
                <c:pt idx="18">
                  <c:v>0.19000000000000006</c:v>
                </c:pt>
                <c:pt idx="19">
                  <c:v>0.29000000000000004</c:v>
                </c:pt>
                <c:pt idx="20">
                  <c:v>0.39</c:v>
                </c:pt>
                <c:pt idx="21">
                  <c:v>0.49</c:v>
                </c:pt>
                <c:pt idx="22">
                  <c:v>0.59</c:v>
                </c:pt>
                <c:pt idx="23">
                  <c:v>0.69</c:v>
                </c:pt>
                <c:pt idx="24">
                  <c:v>0.78999999999999992</c:v>
                </c:pt>
                <c:pt idx="25">
                  <c:v>0.8899999999999999</c:v>
                </c:pt>
                <c:pt idx="26">
                  <c:v>0.98999999999999988</c:v>
                </c:pt>
                <c:pt idx="27">
                  <c:v>1.0899999999999999</c:v>
                </c:pt>
                <c:pt idx="28">
                  <c:v>1.2899999999999998</c:v>
                </c:pt>
                <c:pt idx="29">
                  <c:v>1.4899999999999998</c:v>
                </c:pt>
                <c:pt idx="30">
                  <c:v>1.6899999999999997</c:v>
                </c:pt>
                <c:pt idx="31">
                  <c:v>1.8899999999999997</c:v>
                </c:pt>
                <c:pt idx="32">
                  <c:v>2.09</c:v>
                </c:pt>
                <c:pt idx="33">
                  <c:v>2.59</c:v>
                </c:pt>
                <c:pt idx="34">
                  <c:v>3.09</c:v>
                </c:pt>
                <c:pt idx="35">
                  <c:v>3.59</c:v>
                </c:pt>
                <c:pt idx="36">
                  <c:v>4.09</c:v>
                </c:pt>
                <c:pt idx="37">
                  <c:v>4.59</c:v>
                </c:pt>
                <c:pt idx="38">
                  <c:v>5.09</c:v>
                </c:pt>
                <c:pt idx="39">
                  <c:v>6.09</c:v>
                </c:pt>
                <c:pt idx="40">
                  <c:v>7.09</c:v>
                </c:pt>
                <c:pt idx="41">
                  <c:v>8.09</c:v>
                </c:pt>
                <c:pt idx="42">
                  <c:v>9.09</c:v>
                </c:pt>
                <c:pt idx="43">
                  <c:v>10.09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3-4142-813B-D067EB39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61392"/>
        <c:axId val="-87536304"/>
      </c:scatterChart>
      <c:valAx>
        <c:axId val="-1773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36304"/>
        <c:crosses val="autoZero"/>
        <c:crossBetween val="midCat"/>
      </c:valAx>
      <c:valAx>
        <c:axId val="-87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Height</a:t>
                </a:r>
                <a:r>
                  <a:rPr lang="en-US" sz="1200" baseline="0"/>
                  <a:t>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25400</xdr:rowOff>
    </xdr:from>
    <xdr:to>
      <xdr:col>11</xdr:col>
      <xdr:colOff>787400</xdr:colOff>
      <xdr:row>49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B2" sqref="B2"/>
    </sheetView>
  </sheetViews>
  <sheetFormatPr baseColWidth="10" defaultRowHeight="16"/>
  <cols>
    <col min="1" max="1" width="20.33203125" customWidth="1"/>
    <col min="2" max="2" width="19" customWidth="1"/>
    <col min="3" max="3" width="13.83203125" customWidth="1"/>
    <col min="5" max="5" width="24.1640625" customWidth="1"/>
    <col min="6" max="6" width="18.33203125" customWidth="1"/>
  </cols>
  <sheetData>
    <row r="1" spans="1:7" ht="18">
      <c r="A1" s="7" t="s">
        <v>6</v>
      </c>
      <c r="B1" s="8">
        <v>0.1</v>
      </c>
      <c r="C1" s="9" t="s">
        <v>2</v>
      </c>
      <c r="E1" s="10" t="s">
        <v>11</v>
      </c>
      <c r="F1" s="11">
        <f>273.15+20</f>
        <v>293.14999999999998</v>
      </c>
      <c r="G1" s="12" t="s">
        <v>12</v>
      </c>
    </row>
    <row r="2" spans="1:7" ht="20">
      <c r="A2" s="4" t="s">
        <v>5</v>
      </c>
      <c r="B2" s="5">
        <v>200</v>
      </c>
      <c r="C2" s="6" t="s">
        <v>4</v>
      </c>
      <c r="E2" s="13" t="s">
        <v>13</v>
      </c>
      <c r="F2" s="14">
        <v>9.81</v>
      </c>
      <c r="G2" s="15" t="s">
        <v>14</v>
      </c>
    </row>
    <row r="3" spans="1:7" ht="20">
      <c r="A3" s="1" t="s">
        <v>7</v>
      </c>
      <c r="B3" s="2">
        <v>0.15</v>
      </c>
      <c r="C3" s="3" t="s">
        <v>3</v>
      </c>
      <c r="E3" s="13" t="s">
        <v>15</v>
      </c>
      <c r="F3" s="14">
        <v>1.22</v>
      </c>
      <c r="G3" s="15" t="s">
        <v>16</v>
      </c>
    </row>
    <row r="4" spans="1:7" ht="20" customHeight="1">
      <c r="E4" s="16" t="s">
        <v>10</v>
      </c>
      <c r="F4" s="17">
        <f>-1010*F1*F3*B3^3/(B2*0.41*F2)</f>
        <v>-1.5155212155963302</v>
      </c>
      <c r="G4" s="18" t="s">
        <v>2</v>
      </c>
    </row>
    <row r="6" spans="1:7">
      <c r="A6" s="23" t="s">
        <v>1</v>
      </c>
      <c r="B6" s="23" t="s">
        <v>0</v>
      </c>
      <c r="C6" s="23" t="s">
        <v>9</v>
      </c>
      <c r="D6" s="23" t="s">
        <v>8</v>
      </c>
      <c r="E6" s="23" t="s">
        <v>17</v>
      </c>
      <c r="F6" s="23" t="s">
        <v>18</v>
      </c>
    </row>
    <row r="7" spans="1:7">
      <c r="A7" s="21">
        <f>$B$1</f>
        <v>0.1</v>
      </c>
      <c r="B7" s="21">
        <v>1E-3</v>
      </c>
      <c r="C7" s="21">
        <f>A7/$F$4</f>
        <v>-6.5983899777115163E-2</v>
      </c>
      <c r="D7" s="21">
        <f>IF(C7 &gt; 0,1+4.7*C7,(1-15*C7)^(-0.25))</f>
        <v>0.84197637929512825</v>
      </c>
      <c r="E7" s="20">
        <f>($B$3/(0.41*A7))*D7</f>
        <v>3.0804013876651033</v>
      </c>
      <c r="F7" s="19">
        <v>0</v>
      </c>
    </row>
    <row r="8" spans="1:7">
      <c r="A8" s="21">
        <f>A7+B7</f>
        <v>0.10100000000000001</v>
      </c>
      <c r="B8" s="21">
        <v>1E-3</v>
      </c>
      <c r="C8" s="21">
        <f>A8/$F$4</f>
        <v>-6.6643738774886316E-2</v>
      </c>
      <c r="D8" s="21">
        <f>IF(C8 &gt; 0,1+4.7*C8,(1-15*C8)^(-0.25))</f>
        <v>0.84093256910567882</v>
      </c>
      <c r="E8" s="20">
        <f>($B$3/(0.41*A8))*D8</f>
        <v>3.0461213563354699</v>
      </c>
      <c r="F8" s="22">
        <f>F7+E8*B7</f>
        <v>3.04612135633547E-3</v>
      </c>
    </row>
    <row r="9" spans="1:7">
      <c r="A9" s="21">
        <f t="shared" ref="A9:A16" si="0">A8+B8</f>
        <v>0.10200000000000001</v>
      </c>
      <c r="B9" s="21">
        <v>1E-3</v>
      </c>
      <c r="C9" s="21">
        <f t="shared" ref="C9:C16" si="1">A9/$F$4</f>
        <v>-6.7303577772657469E-2</v>
      </c>
      <c r="D9" s="21">
        <f t="shared" ref="D9:D64" si="2">IF(C9 &gt; 0,1+4.7*C9,(1-15*C9)^(-0.25))</f>
        <v>0.83989519713216976</v>
      </c>
      <c r="E9" s="20">
        <f t="shared" ref="E9:E17" si="3">($B$3/(0.41*A9))*D9</f>
        <v>3.0125365750795181</v>
      </c>
      <c r="F9" s="22">
        <f t="shared" ref="F9" si="4">F8+E9*B8</f>
        <v>6.058657931414988E-3</v>
      </c>
    </row>
    <row r="10" spans="1:7">
      <c r="A10" s="21">
        <f t="shared" si="0"/>
        <v>0.10300000000000001</v>
      </c>
      <c r="B10" s="21">
        <v>1E-3</v>
      </c>
      <c r="C10" s="21">
        <f t="shared" si="1"/>
        <v>-6.7963416770428622E-2</v>
      </c>
      <c r="D10" s="21">
        <f t="shared" si="2"/>
        <v>0.83886419224588071</v>
      </c>
      <c r="E10" s="20">
        <f t="shared" si="3"/>
        <v>2.9796265412475038</v>
      </c>
      <c r="F10" s="22">
        <f>F9+E10*B9</f>
        <v>9.0382844726624913E-3</v>
      </c>
    </row>
    <row r="11" spans="1:7">
      <c r="A11" s="21">
        <f t="shared" si="0"/>
        <v>0.10400000000000001</v>
      </c>
      <c r="B11" s="21">
        <v>1E-3</v>
      </c>
      <c r="C11" s="21">
        <f t="shared" si="1"/>
        <v>-6.8623255768199776E-2</v>
      </c>
      <c r="D11" s="21">
        <f t="shared" si="2"/>
        <v>0.83783948444762413</v>
      </c>
      <c r="E11" s="20">
        <f t="shared" si="3"/>
        <v>2.9473715447266322</v>
      </c>
      <c r="F11" s="22">
        <f>F10+E11*B10</f>
        <v>1.1985656017389124E-2</v>
      </c>
    </row>
    <row r="12" spans="1:7">
      <c r="A12" s="21">
        <f t="shared" si="0"/>
        <v>0.10500000000000001</v>
      </c>
      <c r="B12" s="21">
        <v>1E-3</v>
      </c>
      <c r="C12" s="21">
        <f t="shared" si="1"/>
        <v>-6.9283094765970929E-2</v>
      </c>
      <c r="D12" s="21">
        <f t="shared" si="2"/>
        <v>0.83682100484440203</v>
      </c>
      <c r="E12" s="20">
        <f t="shared" si="3"/>
        <v>2.9157526301198673</v>
      </c>
      <c r="F12" s="22">
        <f>F11+E12*B11</f>
        <v>1.4901408647508992E-2</v>
      </c>
    </row>
    <row r="13" spans="1:7">
      <c r="A13" s="21">
        <f t="shared" si="0"/>
        <v>0.10600000000000001</v>
      </c>
      <c r="B13" s="21">
        <v>1E-3</v>
      </c>
      <c r="C13" s="21">
        <f t="shared" si="1"/>
        <v>-6.9942933763742082E-2</v>
      </c>
      <c r="D13" s="21">
        <f t="shared" si="2"/>
        <v>0.83580868562665833</v>
      </c>
      <c r="E13" s="20">
        <f t="shared" si="3"/>
        <v>2.8847515610676195</v>
      </c>
      <c r="F13" s="22">
        <f t="shared" ref="F13:F17" si="5">F12+E13*B12</f>
        <v>1.7786160208576613E-2</v>
      </c>
    </row>
    <row r="14" spans="1:7">
      <c r="A14" s="21">
        <f t="shared" si="0"/>
        <v>0.10700000000000001</v>
      </c>
      <c r="B14" s="21">
        <v>1E-3</v>
      </c>
      <c r="C14" s="21">
        <f>A14/$F$4</f>
        <v>-7.0602772761513236E-2</v>
      </c>
      <c r="D14" s="21">
        <f>IF(C14 &gt; 0,1+4.7*C14,(1-15*C14)^(-0.25))</f>
        <v>0.83480246004610337</v>
      </c>
      <c r="E14" s="20">
        <f t="shared" si="3"/>
        <v>2.8543507865720423</v>
      </c>
      <c r="F14" s="22">
        <f t="shared" si="5"/>
        <v>2.0640510995148655E-2</v>
      </c>
    </row>
    <row r="15" spans="1:7">
      <c r="A15" s="21">
        <f t="shared" si="0"/>
        <v>0.10800000000000001</v>
      </c>
      <c r="B15" s="21">
        <v>1E-3</v>
      </c>
      <c r="C15" s="21">
        <f t="shared" si="1"/>
        <v>-7.1262611759284389E-2</v>
      </c>
      <c r="D15" s="21">
        <f t="shared" si="2"/>
        <v>0.83380226239409827</v>
      </c>
      <c r="E15" s="20">
        <f t="shared" si="3"/>
        <v>2.8245334091940997</v>
      </c>
      <c r="F15" s="22">
        <f t="shared" si="5"/>
        <v>2.3465044404342755E-2</v>
      </c>
    </row>
    <row r="16" spans="1:7">
      <c r="A16" s="21">
        <f t="shared" si="0"/>
        <v>0.10900000000000001</v>
      </c>
      <c r="B16" s="21">
        <v>1E-3</v>
      </c>
      <c r="C16" s="21">
        <f t="shared" si="1"/>
        <v>-7.1922450757055542E-2</v>
      </c>
      <c r="D16" s="21">
        <f t="shared" si="2"/>
        <v>0.83280802798058018</v>
      </c>
      <c r="E16" s="20">
        <f t="shared" si="3"/>
        <v>2.7952831550030659</v>
      </c>
      <c r="F16" s="22">
        <f t="shared" si="5"/>
        <v>2.626032755934582E-2</v>
      </c>
    </row>
    <row r="17" spans="1:6">
      <c r="A17" s="21">
        <f>A16+B16</f>
        <v>0.11000000000000001</v>
      </c>
      <c r="B17" s="20">
        <v>0.01</v>
      </c>
      <c r="C17" s="21">
        <f t="shared" ref="C17:C24" si="6">A17/$F$4</f>
        <v>-7.2582289754826695E-2</v>
      </c>
      <c r="D17" s="21">
        <f t="shared" si="2"/>
        <v>0.83181969311351278</v>
      </c>
      <c r="E17" s="20">
        <f t="shared" si="3"/>
        <v>2.7665843451668937</v>
      </c>
      <c r="F17" s="22">
        <f t="shared" si="5"/>
        <v>2.9026911904512714E-2</v>
      </c>
    </row>
    <row r="18" spans="1:6">
      <c r="A18" s="21">
        <f t="shared" ref="A18:A24" si="7">A17+B17</f>
        <v>0.12000000000000001</v>
      </c>
      <c r="B18" s="20">
        <v>0.01</v>
      </c>
      <c r="C18" s="21">
        <f t="shared" si="6"/>
        <v>-7.9180679732538201E-2</v>
      </c>
      <c r="D18" s="21">
        <f t="shared" si="2"/>
        <v>0.82224748215595356</v>
      </c>
      <c r="E18" s="20">
        <f t="shared" ref="E18:E24" si="8">($B$3/(0.41*A18))*D18</f>
        <v>2.5068520797437608</v>
      </c>
      <c r="F18" s="22">
        <f t="shared" ref="F18:F26" si="9">F17+E18*B17</f>
        <v>5.4095432701950323E-2</v>
      </c>
    </row>
    <row r="19" spans="1:6">
      <c r="A19" s="21">
        <f t="shared" si="7"/>
        <v>0.13</v>
      </c>
      <c r="B19" s="20">
        <v>0.01</v>
      </c>
      <c r="C19" s="21">
        <f t="shared" si="6"/>
        <v>-8.577906971024972E-2</v>
      </c>
      <c r="D19" s="21">
        <f t="shared" si="2"/>
        <v>0.81320186245423398</v>
      </c>
      <c r="E19" s="20">
        <f t="shared" si="8"/>
        <v>2.2885605885203582</v>
      </c>
      <c r="F19" s="22">
        <f t="shared" si="9"/>
        <v>7.698103858715391E-2</v>
      </c>
    </row>
    <row r="20" spans="1:6">
      <c r="A20" s="21">
        <f t="shared" si="7"/>
        <v>0.14000000000000001</v>
      </c>
      <c r="B20" s="20">
        <v>0.01</v>
      </c>
      <c r="C20" s="21">
        <f t="shared" si="6"/>
        <v>-9.2377459687961239E-2</v>
      </c>
      <c r="D20" s="21">
        <f t="shared" si="2"/>
        <v>0.80463288221690221</v>
      </c>
      <c r="E20" s="20">
        <f t="shared" si="8"/>
        <v>2.1026991695563644</v>
      </c>
      <c r="F20" s="22">
        <f>F19+E20*B19</f>
        <v>9.8008030282717554E-2</v>
      </c>
    </row>
    <row r="21" spans="1:6">
      <c r="A21" s="21">
        <f t="shared" si="7"/>
        <v>0.15000000000000002</v>
      </c>
      <c r="B21" s="20">
        <v>0.01</v>
      </c>
      <c r="C21" s="21">
        <f t="shared" si="6"/>
        <v>-9.8975849665672758E-2</v>
      </c>
      <c r="D21" s="21">
        <f t="shared" si="2"/>
        <v>0.79649715774897389</v>
      </c>
      <c r="E21" s="20">
        <f t="shared" si="8"/>
        <v>1.9426759945096921</v>
      </c>
      <c r="F21" s="22">
        <f t="shared" si="9"/>
        <v>0.11743479022781447</v>
      </c>
    </row>
    <row r="22" spans="1:6">
      <c r="A22" s="21">
        <f t="shared" si="7"/>
        <v>0.16000000000000003</v>
      </c>
      <c r="B22" s="20">
        <v>0.01</v>
      </c>
      <c r="C22" s="21">
        <f t="shared" si="6"/>
        <v>-0.10557423964338429</v>
      </c>
      <c r="D22" s="21">
        <f t="shared" si="2"/>
        <v>0.78875678790172188</v>
      </c>
      <c r="E22" s="20">
        <f>($B$3/(0.41*A22))*D22</f>
        <v>1.803559728433815</v>
      </c>
      <c r="F22" s="22">
        <f>F21+E22*B21</f>
        <v>0.13547038751215262</v>
      </c>
    </row>
    <row r="23" spans="1:6">
      <c r="A23" s="21">
        <f t="shared" si="7"/>
        <v>0.17000000000000004</v>
      </c>
      <c r="B23" s="20">
        <v>0.01</v>
      </c>
      <c r="C23" s="21">
        <f t="shared" si="6"/>
        <v>-0.11217262962109581</v>
      </c>
      <c r="D23" s="21">
        <f t="shared" si="2"/>
        <v>0.78137848187590353</v>
      </c>
      <c r="E23" s="20">
        <f t="shared" si="8"/>
        <v>1.6815892723297776</v>
      </c>
      <c r="F23" s="22">
        <f t="shared" si="9"/>
        <v>0.15228628023545041</v>
      </c>
    </row>
    <row r="24" spans="1:6">
      <c r="A24" s="21">
        <f t="shared" si="7"/>
        <v>0.18000000000000005</v>
      </c>
      <c r="B24" s="20">
        <v>0.01</v>
      </c>
      <c r="C24" s="21">
        <f t="shared" si="6"/>
        <v>-0.11877101959880733</v>
      </c>
      <c r="D24" s="21">
        <f t="shared" si="2"/>
        <v>0.77433285225639836</v>
      </c>
      <c r="E24" s="20">
        <f t="shared" si="8"/>
        <v>1.5738472606837359</v>
      </c>
      <c r="F24" s="22">
        <f t="shared" si="9"/>
        <v>0.16802475284228777</v>
      </c>
    </row>
    <row r="25" spans="1:6">
      <c r="A25" s="21">
        <f>A24+B24</f>
        <v>0.19000000000000006</v>
      </c>
      <c r="B25" s="20">
        <v>0.1</v>
      </c>
      <c r="C25" s="21">
        <f t="shared" ref="C25:C50" si="10">A25/$F$4</f>
        <v>-0.12536940957651885</v>
      </c>
      <c r="D25" s="21">
        <f t="shared" si="2"/>
        <v>0.76759383730919051</v>
      </c>
      <c r="E25" s="20">
        <f t="shared" ref="E25:E50" si="11">($B$3/(0.41*A25))*D25</f>
        <v>1.4780369139458092</v>
      </c>
      <c r="F25" s="22">
        <f t="shared" si="9"/>
        <v>0.18280512198174587</v>
      </c>
    </row>
    <row r="26" spans="1:6">
      <c r="A26" s="21">
        <f t="shared" ref="A26:A65" si="12">A25+B25</f>
        <v>0.29000000000000004</v>
      </c>
      <c r="B26" s="20">
        <v>0.1</v>
      </c>
      <c r="C26" s="21">
        <f t="shared" si="10"/>
        <v>-0.19135330935363401</v>
      </c>
      <c r="D26" s="21">
        <f t="shared" si="2"/>
        <v>0.71295784579704147</v>
      </c>
      <c r="E26" s="20">
        <f t="shared" si="11"/>
        <v>0.89944219402486303</v>
      </c>
      <c r="F26" s="22">
        <f t="shared" si="9"/>
        <v>0.27274934138423218</v>
      </c>
    </row>
    <row r="27" spans="1:6">
      <c r="A27" s="21">
        <f t="shared" si="12"/>
        <v>0.39</v>
      </c>
      <c r="B27" s="20">
        <v>0.1</v>
      </c>
      <c r="C27" s="21">
        <f t="shared" si="10"/>
        <v>-0.25733720913074914</v>
      </c>
      <c r="D27" s="21">
        <f t="shared" si="2"/>
        <v>0.67350315406653316</v>
      </c>
      <c r="E27" s="20">
        <f t="shared" si="11"/>
        <v>0.63180408449018122</v>
      </c>
      <c r="F27" s="22">
        <f t="shared" ref="F27:F50" si="13">F26+E27*B26</f>
        <v>0.3359297498332503</v>
      </c>
    </row>
    <row r="28" spans="1:6">
      <c r="A28" s="21">
        <f t="shared" si="12"/>
        <v>0.49</v>
      </c>
      <c r="B28" s="20">
        <v>0.1</v>
      </c>
      <c r="C28" s="21">
        <f t="shared" si="10"/>
        <v>-0.32332110890786431</v>
      </c>
      <c r="D28" s="21">
        <f t="shared" si="2"/>
        <v>0.64300512841263113</v>
      </c>
      <c r="E28" s="20">
        <f t="shared" si="11"/>
        <v>0.48009342589295506</v>
      </c>
      <c r="F28" s="22">
        <f t="shared" si="13"/>
        <v>0.38393909242254581</v>
      </c>
    </row>
    <row r="29" spans="1:6">
      <c r="A29" s="21">
        <f t="shared" si="12"/>
        <v>0.59</v>
      </c>
      <c r="B29" s="20">
        <v>0.1</v>
      </c>
      <c r="C29" s="21">
        <f t="shared" si="10"/>
        <v>-0.38930500868497947</v>
      </c>
      <c r="D29" s="21">
        <f t="shared" si="2"/>
        <v>0.61836189422009868</v>
      </c>
      <c r="E29" s="20">
        <f t="shared" si="11"/>
        <v>0.38344061237294258</v>
      </c>
      <c r="F29" s="22">
        <f t="shared" si="13"/>
        <v>0.42228315365984009</v>
      </c>
    </row>
    <row r="30" spans="1:6">
      <c r="A30" s="21">
        <f t="shared" si="12"/>
        <v>0.69</v>
      </c>
      <c r="B30" s="20">
        <v>0.1</v>
      </c>
      <c r="C30" s="21">
        <f t="shared" si="10"/>
        <v>-0.45528890846209463</v>
      </c>
      <c r="D30" s="21">
        <f t="shared" si="2"/>
        <v>0.59781774225970452</v>
      </c>
      <c r="E30" s="20">
        <f t="shared" si="11"/>
        <v>0.31697653354173094</v>
      </c>
      <c r="F30" s="22">
        <f t="shared" si="13"/>
        <v>0.45398080701401317</v>
      </c>
    </row>
    <row r="31" spans="1:6">
      <c r="A31" s="21">
        <f t="shared" si="12"/>
        <v>0.78999999999999992</v>
      </c>
      <c r="B31" s="20">
        <v>0.1</v>
      </c>
      <c r="C31" s="21">
        <f t="shared" si="10"/>
        <v>-0.52127280823920974</v>
      </c>
      <c r="D31" s="21">
        <f t="shared" si="2"/>
        <v>0.58028858854972509</v>
      </c>
      <c r="E31" s="20">
        <f t="shared" si="11"/>
        <v>0.26873506725056739</v>
      </c>
      <c r="F31" s="22">
        <f t="shared" si="13"/>
        <v>0.48085431373906989</v>
      </c>
    </row>
    <row r="32" spans="1:6">
      <c r="A32" s="21">
        <f t="shared" si="12"/>
        <v>0.8899999999999999</v>
      </c>
      <c r="B32" s="20">
        <v>0.1</v>
      </c>
      <c r="C32" s="21">
        <f t="shared" si="10"/>
        <v>-0.5872567080163249</v>
      </c>
      <c r="D32" s="21">
        <f t="shared" si="2"/>
        <v>0.5650611770939592</v>
      </c>
      <c r="E32" s="20">
        <f t="shared" si="11"/>
        <v>0.23228056060316221</v>
      </c>
      <c r="F32" s="22">
        <f t="shared" si="13"/>
        <v>0.50408236979938614</v>
      </c>
    </row>
    <row r="33" spans="1:6">
      <c r="A33" s="21">
        <f t="shared" si="12"/>
        <v>0.98999999999999988</v>
      </c>
      <c r="B33" s="20">
        <v>0.1</v>
      </c>
      <c r="C33" s="21">
        <f t="shared" si="10"/>
        <v>-0.65324060779344006</v>
      </c>
      <c r="D33" s="21">
        <f t="shared" si="2"/>
        <v>0.55164291503060503</v>
      </c>
      <c r="E33" s="20">
        <f t="shared" si="11"/>
        <v>0.20385917037346826</v>
      </c>
      <c r="F33" s="22">
        <f t="shared" si="13"/>
        <v>0.52446828683673297</v>
      </c>
    </row>
    <row r="34" spans="1:6">
      <c r="A34" s="21">
        <f t="shared" si="12"/>
        <v>1.0899999999999999</v>
      </c>
      <c r="B34" s="20">
        <v>0.2</v>
      </c>
      <c r="C34" s="21">
        <f t="shared" si="10"/>
        <v>-0.71922450757055523</v>
      </c>
      <c r="D34" s="21">
        <f t="shared" si="2"/>
        <v>0.53968032122851139</v>
      </c>
      <c r="E34" s="20">
        <f t="shared" si="11"/>
        <v>0.1811413027171106</v>
      </c>
      <c r="F34" s="22">
        <f t="shared" si="13"/>
        <v>0.54258241710844402</v>
      </c>
    </row>
    <row r="35" spans="1:6">
      <c r="A35" s="21">
        <f t="shared" si="12"/>
        <v>1.2899999999999998</v>
      </c>
      <c r="B35" s="20">
        <v>0.2</v>
      </c>
      <c r="C35" s="21">
        <f t="shared" si="10"/>
        <v>-0.85119230712478555</v>
      </c>
      <c r="D35" s="21">
        <f t="shared" si="2"/>
        <v>0.5191384494708855</v>
      </c>
      <c r="E35" s="20">
        <f t="shared" si="11"/>
        <v>0.14723155118289438</v>
      </c>
      <c r="F35" s="22">
        <f t="shared" si="13"/>
        <v>0.57202872734502286</v>
      </c>
    </row>
    <row r="36" spans="1:6">
      <c r="A36" s="21">
        <f t="shared" si="12"/>
        <v>1.4899999999999998</v>
      </c>
      <c r="B36" s="20">
        <v>0.2</v>
      </c>
      <c r="C36" s="21">
        <f t="shared" si="10"/>
        <v>-0.98316010667901577</v>
      </c>
      <c r="D36" s="21">
        <f t="shared" si="2"/>
        <v>0.50199313058692618</v>
      </c>
      <c r="E36" s="20">
        <f t="shared" si="11"/>
        <v>0.12325907609762472</v>
      </c>
      <c r="F36" s="22">
        <f t="shared" si="13"/>
        <v>0.59668054256454783</v>
      </c>
    </row>
    <row r="37" spans="1:6">
      <c r="A37" s="21">
        <f t="shared" si="12"/>
        <v>1.6899999999999997</v>
      </c>
      <c r="B37" s="20">
        <v>0.2</v>
      </c>
      <c r="C37" s="21">
        <f t="shared" si="10"/>
        <v>-1.1151279062332462</v>
      </c>
      <c r="D37" s="21">
        <f t="shared" si="2"/>
        <v>0.4873508046163465</v>
      </c>
      <c r="E37" s="20">
        <f t="shared" si="11"/>
        <v>0.10550241115954971</v>
      </c>
      <c r="F37" s="22">
        <f t="shared" si="13"/>
        <v>0.6177810247964578</v>
      </c>
    </row>
    <row r="38" spans="1:6">
      <c r="A38" s="21">
        <f t="shared" si="12"/>
        <v>1.8899999999999997</v>
      </c>
      <c r="B38" s="20">
        <v>0.2</v>
      </c>
      <c r="C38" s="21">
        <f t="shared" si="10"/>
        <v>-1.2470957057874765</v>
      </c>
      <c r="D38" s="21">
        <f t="shared" si="2"/>
        <v>0.47462212612955845</v>
      </c>
      <c r="E38" s="20">
        <f t="shared" si="11"/>
        <v>9.1874201728524688E-2</v>
      </c>
      <c r="F38" s="22">
        <f t="shared" si="13"/>
        <v>0.63615586514216271</v>
      </c>
    </row>
    <row r="39" spans="1:6">
      <c r="A39" s="21">
        <f t="shared" si="12"/>
        <v>2.09</v>
      </c>
      <c r="B39" s="20">
        <v>0.5</v>
      </c>
      <c r="C39" s="21">
        <f t="shared" si="10"/>
        <v>-1.3790635053417069</v>
      </c>
      <c r="D39" s="21">
        <f t="shared" si="2"/>
        <v>0.46339930067736201</v>
      </c>
      <c r="E39" s="20">
        <f t="shared" si="11"/>
        <v>8.111786101249191E-2</v>
      </c>
      <c r="F39" s="22">
        <f t="shared" si="13"/>
        <v>0.65237943734466108</v>
      </c>
    </row>
    <row r="40" spans="1:6">
      <c r="A40" s="21">
        <f t="shared" si="12"/>
        <v>2.59</v>
      </c>
      <c r="B40" s="20">
        <v>0.5</v>
      </c>
      <c r="C40" s="21">
        <f t="shared" si="10"/>
        <v>-1.7089830042272827</v>
      </c>
      <c r="D40" s="21">
        <f t="shared" si="2"/>
        <v>0.44018766034615836</v>
      </c>
      <c r="E40" s="20">
        <f t="shared" si="11"/>
        <v>6.2179253274247823E-2</v>
      </c>
      <c r="F40" s="22">
        <f t="shared" si="13"/>
        <v>0.68346906398178497</v>
      </c>
    </row>
    <row r="41" spans="1:6">
      <c r="A41" s="21">
        <f t="shared" si="12"/>
        <v>3.09</v>
      </c>
      <c r="B41" s="20">
        <v>0.5</v>
      </c>
      <c r="C41" s="21">
        <f t="shared" si="10"/>
        <v>-2.0389025031128587</v>
      </c>
      <c r="D41" s="21">
        <f t="shared" si="2"/>
        <v>0.42182742027629272</v>
      </c>
      <c r="E41" s="20">
        <f t="shared" si="11"/>
        <v>4.9944046918812782E-2</v>
      </c>
      <c r="F41" s="22">
        <f t="shared" si="13"/>
        <v>0.70844108744119139</v>
      </c>
    </row>
    <row r="42" spans="1:6">
      <c r="A42" s="21">
        <f t="shared" si="12"/>
        <v>3.59</v>
      </c>
      <c r="B42" s="20">
        <v>0.5</v>
      </c>
      <c r="C42" s="21">
        <f t="shared" si="10"/>
        <v>-2.3688220019984345</v>
      </c>
      <c r="D42" s="21">
        <f t="shared" si="2"/>
        <v>0.40675289899347883</v>
      </c>
      <c r="E42" s="20">
        <f t="shared" si="11"/>
        <v>4.1451820673294268E-2</v>
      </c>
      <c r="F42" s="22">
        <f t="shared" si="13"/>
        <v>0.72916699777783855</v>
      </c>
    </row>
    <row r="43" spans="1:6">
      <c r="A43" s="21">
        <f t="shared" si="12"/>
        <v>4.09</v>
      </c>
      <c r="B43" s="20">
        <v>0.5</v>
      </c>
      <c r="C43" s="21">
        <f t="shared" si="10"/>
        <v>-2.6987415008840103</v>
      </c>
      <c r="D43" s="21">
        <f t="shared" si="2"/>
        <v>0.39403733663643714</v>
      </c>
      <c r="E43" s="20">
        <f t="shared" si="11"/>
        <v>3.5246944060746362E-2</v>
      </c>
      <c r="F43" s="22">
        <f t="shared" si="13"/>
        <v>0.74679046980821173</v>
      </c>
    </row>
    <row r="44" spans="1:6">
      <c r="A44" s="21">
        <f t="shared" si="12"/>
        <v>4.59</v>
      </c>
      <c r="B44" s="20">
        <v>0.5</v>
      </c>
      <c r="C44" s="21">
        <f t="shared" si="10"/>
        <v>-3.0286609997695861</v>
      </c>
      <c r="D44" s="21">
        <f t="shared" si="2"/>
        <v>0.38308974626070047</v>
      </c>
      <c r="E44" s="20">
        <f t="shared" si="11"/>
        <v>3.0534811594189422E-2</v>
      </c>
      <c r="F44" s="22">
        <f t="shared" si="13"/>
        <v>0.76205787560530647</v>
      </c>
    </row>
    <row r="45" spans="1:6">
      <c r="A45" s="21">
        <f t="shared" si="12"/>
        <v>5.09</v>
      </c>
      <c r="B45" s="20">
        <v>1</v>
      </c>
      <c r="C45" s="21">
        <f t="shared" si="10"/>
        <v>-3.3585804986551619</v>
      </c>
      <c r="D45" s="21">
        <f t="shared" si="2"/>
        <v>0.37351169655665678</v>
      </c>
      <c r="E45" s="20">
        <f t="shared" si="11"/>
        <v>2.6846880293017641E-2</v>
      </c>
      <c r="F45" s="22">
        <f t="shared" si="13"/>
        <v>0.77548131575181534</v>
      </c>
    </row>
    <row r="46" spans="1:6">
      <c r="A46" s="21">
        <f t="shared" si="12"/>
        <v>6.09</v>
      </c>
      <c r="B46" s="20">
        <v>1</v>
      </c>
      <c r="C46" s="21">
        <f t="shared" si="10"/>
        <v>-4.0184194964263131</v>
      </c>
      <c r="D46" s="21">
        <f t="shared" si="2"/>
        <v>0.35741837827349515</v>
      </c>
      <c r="E46" s="20">
        <f t="shared" si="11"/>
        <v>2.1471727638681676E-2</v>
      </c>
      <c r="F46" s="22">
        <f t="shared" si="13"/>
        <v>0.796953043390497</v>
      </c>
    </row>
    <row r="47" spans="1:6">
      <c r="A47" s="21">
        <f t="shared" si="12"/>
        <v>7.09</v>
      </c>
      <c r="B47" s="20">
        <v>1</v>
      </c>
      <c r="C47" s="21">
        <f t="shared" si="10"/>
        <v>-4.6782584941974648</v>
      </c>
      <c r="D47" s="21">
        <f t="shared" si="2"/>
        <v>0.34428638094238079</v>
      </c>
      <c r="E47" s="20">
        <f t="shared" si="11"/>
        <v>1.7765646269688368E-2</v>
      </c>
      <c r="F47" s="22">
        <f t="shared" si="13"/>
        <v>0.81471868966018535</v>
      </c>
    </row>
    <row r="48" spans="1:6">
      <c r="A48" s="21">
        <f t="shared" si="12"/>
        <v>8.09</v>
      </c>
      <c r="B48" s="20">
        <v>1</v>
      </c>
      <c r="C48" s="21">
        <f t="shared" si="10"/>
        <v>-5.3380974919686164</v>
      </c>
      <c r="D48" s="21">
        <f t="shared" si="2"/>
        <v>0.33325985287992776</v>
      </c>
      <c r="E48" s="20">
        <f t="shared" si="11"/>
        <v>1.5070993376945089E-2</v>
      </c>
      <c r="F48" s="22">
        <f t="shared" si="13"/>
        <v>0.82978968303713041</v>
      </c>
    </row>
    <row r="49" spans="1:6">
      <c r="A49" s="21">
        <f t="shared" si="12"/>
        <v>9.09</v>
      </c>
      <c r="B49" s="20">
        <v>1</v>
      </c>
      <c r="C49" s="21">
        <f t="shared" si="10"/>
        <v>-5.9979364897397689</v>
      </c>
      <c r="D49" s="21">
        <f t="shared" si="2"/>
        <v>0.32379980906748873</v>
      </c>
      <c r="E49" s="20">
        <f t="shared" si="11"/>
        <v>1.3032271153002043E-2</v>
      </c>
      <c r="F49" s="22">
        <f t="shared" si="13"/>
        <v>0.84282195419013251</v>
      </c>
    </row>
    <row r="50" spans="1:6">
      <c r="A50" s="21">
        <f t="shared" si="12"/>
        <v>10.09</v>
      </c>
      <c r="B50" s="20">
        <v>1</v>
      </c>
      <c r="C50" s="21">
        <f t="shared" si="10"/>
        <v>-6.6577754875109205</v>
      </c>
      <c r="D50" s="21">
        <f t="shared" si="2"/>
        <v>0.31554632005445926</v>
      </c>
      <c r="E50" s="20">
        <f t="shared" si="11"/>
        <v>1.1441404918699723E-2</v>
      </c>
      <c r="F50" s="22">
        <f t="shared" si="13"/>
        <v>0.85426335910883222</v>
      </c>
    </row>
    <row r="51" spans="1:6">
      <c r="A51" s="21">
        <f t="shared" si="12"/>
        <v>11.09</v>
      </c>
      <c r="B51" s="24">
        <v>5</v>
      </c>
      <c r="C51" s="21">
        <f t="shared" ref="C51:C64" si="14">A51/$F$4</f>
        <v>-7.3176144852820721</v>
      </c>
      <c r="D51" s="21">
        <f t="shared" si="2"/>
        <v>0.30824790192972623</v>
      </c>
      <c r="E51" s="20">
        <f t="shared" ref="E51:E65" si="15">($B$3/(0.41*A51))*D51</f>
        <v>1.0168947038522716E-2</v>
      </c>
      <c r="F51" s="22">
        <f t="shared" ref="F51:F64" si="16">F50+E51*B50</f>
        <v>0.86443230614735489</v>
      </c>
    </row>
    <row r="52" spans="1:6">
      <c r="A52" s="21">
        <f t="shared" si="12"/>
        <v>16.09</v>
      </c>
      <c r="B52" s="24">
        <v>5</v>
      </c>
      <c r="C52" s="21">
        <f t="shared" si="14"/>
        <v>-10.616809474137829</v>
      </c>
      <c r="D52" s="21">
        <f t="shared" si="2"/>
        <v>0.28105999818805688</v>
      </c>
      <c r="E52" s="20">
        <f t="shared" si="15"/>
        <v>6.3907289375628755E-3</v>
      </c>
      <c r="F52" s="22">
        <f t="shared" si="16"/>
        <v>0.89638595083516925</v>
      </c>
    </row>
    <row r="53" spans="1:6">
      <c r="A53" s="21">
        <f t="shared" si="12"/>
        <v>21.09</v>
      </c>
      <c r="B53" s="24">
        <v>5</v>
      </c>
      <c r="C53" s="21">
        <f t="shared" si="14"/>
        <v>-13.916004462993588</v>
      </c>
      <c r="D53" s="21">
        <f t="shared" si="2"/>
        <v>0.26277234056650145</v>
      </c>
      <c r="E53" s="20">
        <f t="shared" si="15"/>
        <v>4.5583794290410696E-3</v>
      </c>
      <c r="F53" s="22">
        <f t="shared" si="16"/>
        <v>0.91917784798037461</v>
      </c>
    </row>
    <row r="54" spans="1:6">
      <c r="A54" s="21">
        <f t="shared" si="12"/>
        <v>26.09</v>
      </c>
      <c r="B54" s="24">
        <v>5</v>
      </c>
      <c r="C54" s="21">
        <f t="shared" si="14"/>
        <v>-17.215199451849347</v>
      </c>
      <c r="D54" s="21">
        <f t="shared" si="2"/>
        <v>0.24921806869283694</v>
      </c>
      <c r="E54" s="20">
        <f t="shared" si="15"/>
        <v>3.4947237334111321E-3</v>
      </c>
      <c r="F54" s="22">
        <f t="shared" si="16"/>
        <v>0.93665146664743026</v>
      </c>
    </row>
    <row r="55" spans="1:6">
      <c r="A55" s="21">
        <f t="shared" si="12"/>
        <v>31.09</v>
      </c>
      <c r="B55" s="24">
        <v>5</v>
      </c>
      <c r="C55" s="21">
        <f t="shared" si="14"/>
        <v>-20.514394440705104</v>
      </c>
      <c r="D55" s="21">
        <f t="shared" si="2"/>
        <v>0.23856693155447392</v>
      </c>
      <c r="E55" s="20">
        <f t="shared" si="15"/>
        <v>2.8073523549389332E-3</v>
      </c>
      <c r="F55" s="22">
        <f t="shared" si="16"/>
        <v>0.95068822842212497</v>
      </c>
    </row>
    <row r="56" spans="1:6">
      <c r="A56" s="21">
        <f t="shared" si="12"/>
        <v>36.090000000000003</v>
      </c>
      <c r="B56" s="24">
        <v>5</v>
      </c>
      <c r="C56" s="21">
        <f t="shared" si="14"/>
        <v>-23.813589429560867</v>
      </c>
      <c r="D56" s="21">
        <f t="shared" si="2"/>
        <v>0.22986213715048762</v>
      </c>
      <c r="E56" s="20">
        <f t="shared" si="15"/>
        <v>2.3301718990175737E-3</v>
      </c>
      <c r="F56" s="22">
        <f t="shared" si="16"/>
        <v>0.96233908791721279</v>
      </c>
    </row>
    <row r="57" spans="1:6">
      <c r="A57" s="21">
        <f t="shared" si="12"/>
        <v>41.09</v>
      </c>
      <c r="B57" s="24">
        <v>5</v>
      </c>
      <c r="C57" s="21">
        <f t="shared" si="14"/>
        <v>-27.112784418416624</v>
      </c>
      <c r="D57" s="21">
        <f t="shared" si="2"/>
        <v>0.22254457652286086</v>
      </c>
      <c r="E57" s="20">
        <f t="shared" si="15"/>
        <v>1.9814735339100443E-3</v>
      </c>
      <c r="F57" s="22">
        <f t="shared" si="16"/>
        <v>0.97224645558676304</v>
      </c>
    </row>
    <row r="58" spans="1:6">
      <c r="A58" s="21">
        <f t="shared" si="12"/>
        <v>46.09</v>
      </c>
      <c r="B58" s="24">
        <v>5</v>
      </c>
      <c r="C58" s="21">
        <f t="shared" si="14"/>
        <v>-30.411979407272383</v>
      </c>
      <c r="D58" s="21">
        <f t="shared" si="2"/>
        <v>0.2162610302148831</v>
      </c>
      <c r="E58" s="20">
        <f t="shared" si="15"/>
        <v>1.7166389477762207E-3</v>
      </c>
      <c r="F58" s="22">
        <f t="shared" si="16"/>
        <v>0.98082965032564418</v>
      </c>
    </row>
    <row r="59" spans="1:6">
      <c r="A59" s="21">
        <f t="shared" si="12"/>
        <v>51.09</v>
      </c>
      <c r="B59" s="24">
        <v>5</v>
      </c>
      <c r="C59" s="21">
        <f t="shared" si="14"/>
        <v>-33.711174396128143</v>
      </c>
      <c r="D59" s="21">
        <f t="shared" si="2"/>
        <v>0.21077505595832233</v>
      </c>
      <c r="E59" s="20">
        <f t="shared" si="15"/>
        <v>1.5093526198983311E-3</v>
      </c>
      <c r="F59" s="22">
        <f t="shared" si="16"/>
        <v>0.98837641342513582</v>
      </c>
    </row>
    <row r="60" spans="1:6">
      <c r="A60" s="21">
        <f t="shared" si="12"/>
        <v>56.09</v>
      </c>
      <c r="B60" s="24">
        <v>5</v>
      </c>
      <c r="C60" s="21">
        <f t="shared" si="14"/>
        <v>-37.010369384983896</v>
      </c>
      <c r="D60" s="21">
        <f t="shared" si="2"/>
        <v>0.20592113955488009</v>
      </c>
      <c r="E60" s="20">
        <f t="shared" si="15"/>
        <v>1.3431449862038802E-3</v>
      </c>
      <c r="F60" s="22">
        <f t="shared" si="16"/>
        <v>0.99509213835615518</v>
      </c>
    </row>
    <row r="61" spans="1:6">
      <c r="A61" s="21">
        <f t="shared" si="12"/>
        <v>61.09</v>
      </c>
      <c r="B61" s="24">
        <v>5</v>
      </c>
      <c r="C61" s="21">
        <f t="shared" si="14"/>
        <v>-40.309564373839656</v>
      </c>
      <c r="D61" s="21">
        <f t="shared" si="2"/>
        <v>0.20157921101107765</v>
      </c>
      <c r="E61" s="20">
        <f t="shared" si="15"/>
        <v>1.2072105390951234E-3</v>
      </c>
      <c r="F61" s="22">
        <f t="shared" si="16"/>
        <v>1.0011281910516308</v>
      </c>
    </row>
    <row r="62" spans="1:6">
      <c r="A62" s="21">
        <f t="shared" si="12"/>
        <v>66.09</v>
      </c>
      <c r="B62" s="24">
        <v>5</v>
      </c>
      <c r="C62" s="21">
        <f t="shared" si="14"/>
        <v>-43.608759362695416</v>
      </c>
      <c r="D62" s="21">
        <f t="shared" si="2"/>
        <v>0.19765959343977013</v>
      </c>
      <c r="E62" s="20">
        <f t="shared" si="15"/>
        <v>1.0941819549825078E-3</v>
      </c>
      <c r="F62" s="22">
        <f t="shared" si="16"/>
        <v>1.0065991008265434</v>
      </c>
    </row>
    <row r="63" spans="1:6">
      <c r="A63" s="21">
        <f t="shared" si="12"/>
        <v>71.09</v>
      </c>
      <c r="B63" s="24">
        <v>5</v>
      </c>
      <c r="C63" s="21">
        <f t="shared" si="14"/>
        <v>-46.907954351551176</v>
      </c>
      <c r="D63" s="21">
        <f t="shared" si="2"/>
        <v>0.19409366645501117</v>
      </c>
      <c r="E63" s="20">
        <f t="shared" si="15"/>
        <v>9.9887294937889368E-4</v>
      </c>
      <c r="F63" s="22">
        <f t="shared" si="16"/>
        <v>1.0115934655734378</v>
      </c>
    </row>
    <row r="64" spans="1:6">
      <c r="A64" s="21">
        <f t="shared" si="12"/>
        <v>76.09</v>
      </c>
      <c r="B64" s="24">
        <v>5</v>
      </c>
      <c r="C64" s="21">
        <f t="shared" si="14"/>
        <v>-50.207149340406929</v>
      </c>
      <c r="D64" s="21">
        <f t="shared" si="2"/>
        <v>0.1908278346805598</v>
      </c>
      <c r="E64" s="20">
        <f t="shared" si="15"/>
        <v>9.1753267799313308E-4</v>
      </c>
      <c r="F64" s="22">
        <f t="shared" si="16"/>
        <v>1.0161811289634035</v>
      </c>
    </row>
    <row r="65" spans="1:6">
      <c r="A65" s="21">
        <f t="shared" si="12"/>
        <v>81.09</v>
      </c>
      <c r="B65" s="24">
        <v>5</v>
      </c>
      <c r="C65" s="21">
        <f>A65/$F$4</f>
        <v>-53.506344329262689</v>
      </c>
      <c r="D65" s="21">
        <f>IF(C65 &gt; 0,1+4.7*C65,(1-15*C65)^(-0.25))</f>
        <v>0.18781949618530883</v>
      </c>
      <c r="E65" s="20">
        <f t="shared" si="15"/>
        <v>8.4738500214445039E-4</v>
      </c>
      <c r="F65" s="22">
        <f>F64+E65*B64</f>
        <v>1.0204180539741257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from GEOB 300</vt:lpstr>
    </vt:vector>
  </TitlesOfParts>
  <Company>The 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Christen</dc:creator>
  <cp:lastModifiedBy>Microsoft Office User</cp:lastModifiedBy>
  <dcterms:created xsi:type="dcterms:W3CDTF">2016-11-08T23:25:23Z</dcterms:created>
  <dcterms:modified xsi:type="dcterms:W3CDTF">2020-03-18T04:20:04Z</dcterms:modified>
</cp:coreProperties>
</file>