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Teaching\GEOS270\GEOS270.github.io\"/>
    </mc:Choice>
  </mc:AlternateContent>
  <xr:revisionPtr revIDLastSave="0" documentId="13_ncr:1_{87FF6858-DABD-4336-A989-6D9389E59B24}" xr6:coauthVersionLast="47" xr6:coauthVersionMax="47" xr10:uidLastSave="{00000000-0000-0000-0000-000000000000}"/>
  <bookViews>
    <workbookView xWindow="-108" yWindow="-108" windowWidth="23256" windowHeight="12456" xr2:uid="{6EC0BB06-97F6-44D1-84D8-169751D6BE2C}"/>
  </bookViews>
  <sheets>
    <sheet name="Sheet2"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 l="1"/>
  <c r="E23" i="2"/>
  <c r="C23" i="2"/>
  <c r="D33" i="2"/>
  <c r="E33" i="2"/>
  <c r="C33" i="2"/>
  <c r="C32" i="2"/>
  <c r="D24" i="2"/>
  <c r="E24" i="2"/>
  <c r="C24" i="2"/>
  <c r="A32" i="2"/>
  <c r="D9" i="2"/>
  <c r="E9" i="2"/>
  <c r="C9" i="2"/>
  <c r="B9" i="2"/>
  <c r="B14" i="2" s="1"/>
  <c r="D27" i="2"/>
  <c r="E27" i="2"/>
  <c r="C27" i="2"/>
  <c r="A29" i="2"/>
  <c r="A30" i="2"/>
  <c r="A31" i="2"/>
  <c r="A34" i="2"/>
  <c r="A35" i="2"/>
  <c r="E35" i="2" s="1"/>
  <c r="A28" i="2"/>
  <c r="B13" i="2" l="1"/>
  <c r="B15" i="2" s="1"/>
  <c r="C35" i="2"/>
  <c r="D35" i="2"/>
  <c r="B23" i="2" l="1"/>
  <c r="B18" i="2"/>
  <c r="C34" i="2" l="1"/>
  <c r="E18" i="2"/>
  <c r="E28" i="2" s="1"/>
  <c r="D18" i="2"/>
  <c r="D28" i="2" s="1"/>
  <c r="B19" i="2"/>
  <c r="B21" i="2"/>
  <c r="B22" i="2"/>
  <c r="C22" i="2" s="1"/>
  <c r="B20" i="2"/>
  <c r="C21" i="2" l="1"/>
  <c r="C31" i="2" s="1"/>
  <c r="E21" i="2"/>
  <c r="E31" i="2" s="1"/>
  <c r="D21" i="2"/>
  <c r="D31" i="2" s="1"/>
  <c r="E34" i="2"/>
  <c r="D34" i="2"/>
  <c r="C20" i="2"/>
  <c r="C30" i="2" s="1"/>
  <c r="D20" i="2"/>
  <c r="D30" i="2" s="1"/>
  <c r="E20" i="2"/>
  <c r="E30" i="2" s="1"/>
  <c r="E22" i="2"/>
  <c r="E32" i="2" s="1"/>
  <c r="D22" i="2"/>
  <c r="D32" i="2" s="1"/>
  <c r="C19" i="2"/>
  <c r="C29" i="2" s="1"/>
  <c r="D19" i="2"/>
  <c r="D29" i="2" s="1"/>
  <c r="E19" i="2"/>
  <c r="E29" i="2" s="1"/>
  <c r="C18" i="2"/>
  <c r="B41" i="2" l="1"/>
  <c r="B42" i="2"/>
  <c r="B40" i="2"/>
  <c r="B39" i="2"/>
  <c r="B43" i="2"/>
  <c r="B37" i="2"/>
  <c r="B38" i="2"/>
  <c r="C28" i="2"/>
</calcChain>
</file>

<file path=xl/sharedStrings.xml><?xml version="1.0" encoding="utf-8"?>
<sst xmlns="http://schemas.openxmlformats.org/spreadsheetml/2006/main" count="37" uniqueCount="35">
  <si>
    <t>Group/Student</t>
  </si>
  <si>
    <t>Analysis</t>
  </si>
  <si>
    <t>Visaulzation</t>
  </si>
  <si>
    <t>Max Possible</t>
  </si>
  <si>
    <t>Desired Median</t>
  </si>
  <si>
    <t>Scale</t>
  </si>
  <si>
    <t>Raw Score</t>
  </si>
  <si>
    <t>Median Score</t>
  </si>
  <si>
    <t>Total Score</t>
  </si>
  <si>
    <t>Comments</t>
  </si>
  <si>
    <t>Category</t>
  </si>
  <si>
    <t>Report Content</t>
  </si>
  <si>
    <t>Novelty &amp; Relevance</t>
  </si>
  <si>
    <t>Data &amp; Bibliography</t>
  </si>
  <si>
    <t>Adjustments</t>
  </si>
  <si>
    <t>Mean Score</t>
  </si>
  <si>
    <t>Standard Deviation</t>
  </si>
  <si>
    <t>Max</t>
  </si>
  <si>
    <t>Min</t>
  </si>
  <si>
    <t>75th Percentile</t>
  </si>
  <si>
    <t>25th Percentile</t>
  </si>
  <si>
    <t>50th Percentile</t>
  </si>
  <si>
    <t>Adjusted Score (Formatted)</t>
  </si>
  <si>
    <t>Adjusted Score (Values Only)</t>
  </si>
  <si>
    <t>Rubric</t>
  </si>
  <si>
    <t>https://geos270.github.io/FinalProjectInstructions.html#rubric</t>
  </si>
  <si>
    <t xml:space="preserve">Beatrix Lehmann </t>
  </si>
  <si>
    <t>Rachel Brydolf-Horwitz</t>
  </si>
  <si>
    <t>Group 7</t>
  </si>
  <si>
    <r>
      <t>Report</t>
    </r>
    <r>
      <rPr>
        <sz val="11"/>
        <color theme="1"/>
        <rFont val="Calibri"/>
        <family val="2"/>
        <scheme val="minor"/>
      </rPr>
      <t xml:space="preserve"> is generally well written, topic is relevant and thoruoughly justified, and most analysis decisions are well supported
- When discussing metnods - is best to avoid a "line by line" descriptoin and stick to the most important points.  Its sufficent to say things like "all data were in projected to UTM Zone 10N and clipped to the boundary area".
- Don't need to say "Donwloaded layer X and imported as a feature class" it makes reading the methods a bit tedious
</t>
    </r>
    <r>
      <rPr>
        <b/>
        <sz val="11"/>
        <color theme="1"/>
        <rFont val="Calibri"/>
        <family val="2"/>
        <scheme val="minor"/>
      </rPr>
      <t>Visualization</t>
    </r>
    <r>
      <rPr>
        <sz val="11"/>
        <color theme="1"/>
        <rFont val="Calibri"/>
        <family val="2"/>
        <scheme val="minor"/>
      </rPr>
      <t xml:space="preserve"> maps are clean and well put together without major issues
- Would have been nice to have some of the listed as a table or shown in a bar/box plot - eg. a table with important info about the 7 underserved DAs identified or a plot of total elderly population in at risk DAs by neighborhood
</t>
    </r>
    <r>
      <rPr>
        <b/>
        <sz val="11"/>
        <color theme="1"/>
        <rFont val="Calibri"/>
        <family val="2"/>
        <scheme val="minor"/>
      </rPr>
      <t xml:space="preserve">Analysis steps were logical but </t>
    </r>
    <r>
      <rPr>
        <sz val="11"/>
        <color theme="1"/>
        <rFont val="Calibri"/>
        <family val="2"/>
        <scheme val="minor"/>
      </rPr>
      <t>could have been a bit more rigourous
- eg. it doesn't seem like much was doen with the non-market housing, and it would have been nice to know how many were/were not well served by cooling centers
- For proximity to cooling shelters, euclidian distance would have given a more nuanced look at things than an in/out 300 m buffer approach.  Not saying this approach doesn't give valuable information - the 300 m buffer is well justified - but how do you handle partial containment like the DA in grandview woodland?  Euclidian distance could give you the average (or maximum may be more important here?) within a DA to the nearest cooling shelter
- It also would have been nice to see the temperature data more thorouoghly integrated.  Doing zonal stats (instead of reclassify&gt;raster to vector) could have given you the estimated max temp per DA.  You astutely point out the coarse resolution creates a bit of a missmatch with the DA data - but temepatures themselves don't tend to varry drastically across space so the 1km resolution should be sufficient here.  Temps are higher the further from the water - so this may have highlighted some issues in south east van that were otherwise masked.  Where it could also perhaps help to show that the DA in point grey isn't necessarilly a priority.  A plot of distance to cooling shelters vs. max heatwave temperatuers for DAs across the city or pehaps just for low incom / high elderly areas could have also been helpful to see here.</t>
    </r>
  </si>
  <si>
    <r>
      <rPr>
        <b/>
        <sz val="11"/>
        <color theme="1"/>
        <rFont val="Calibri"/>
        <family val="2"/>
        <scheme val="minor"/>
      </rPr>
      <t>Report</t>
    </r>
    <r>
      <rPr>
        <sz val="11"/>
        <color theme="1"/>
        <rFont val="Calibri"/>
        <family val="2"/>
        <scheme val="minor"/>
      </rPr>
      <t xml:space="preserve"> is generally well written, topic is relevant and thoruoughly justified, and most analysis decisions are well supported.  Interpretation of results is thorough and the conclusions offeres a nice summary
- When discussing metnods - is best to avoid a "line by line" descriptoin and stick to the most important points.  eg., don't need to say things like - By using the “intersect” tool, we selectively retained the portions of DA boundaries that overlap with the BC
boundaries.  Its an obvious point and reasonable to assume the reader knows what an intersect is + from Fig 3 its clear the analysis was restricted to land areas.
- Also don't need to say things like "used the Select by attribute tool", the tool name is specific to Arc so isn't really  more broadly applicable.  Would be sufficent to say "selected DAs for X, Y, and/or Z criteria.
</t>
    </r>
    <r>
      <rPr>
        <b/>
        <sz val="11"/>
        <color theme="1"/>
        <rFont val="Calibri"/>
        <family val="2"/>
        <scheme val="minor"/>
      </rPr>
      <t>Visualzations</t>
    </r>
    <r>
      <rPr>
        <sz val="11"/>
        <color theme="1"/>
        <rFont val="Calibri"/>
        <family val="2"/>
        <scheme val="minor"/>
      </rPr>
      <t xml:space="preserve"> are generally clean, concise, and well formattted. 
-For Fig 3 - since DAs and greenspace overlap, perhaps a different symbology would have been helpful - eg. show just the boundaries of greenspace areas or set the greenspace layer to 50% transparency so it doesn't completly cover the DAs.  Also, as is the color scheme could be difficult to interpret for someone with red-green colorblindness - they might assume the greenspace areas are DAs becuase purple (which has a lot of red in it) is easy for them to confuse with green.  Either strategy above would help with that.
- Flowchart is well put together, but being so small make it difficult to read even when zoomed in.  Would have been helpful to submit as a separate document on separate page in landscape format
</t>
    </r>
    <r>
      <rPr>
        <b/>
        <sz val="11"/>
        <color theme="1"/>
        <rFont val="Calibri"/>
        <family val="2"/>
        <scheme val="minor"/>
      </rPr>
      <t>Analysis</t>
    </r>
    <r>
      <rPr>
        <sz val="11"/>
        <color theme="1"/>
        <rFont val="Calibri"/>
        <family val="2"/>
        <scheme val="minor"/>
      </rPr>
      <t xml:space="preserve"> methods are sound and mostly well justified.  I'm curious though how the classifications for the high marginalization DAs were determined.  I'm a bit surprised to see the DAs in Shaughnessy given that the area is filled with mansions?  Table 2 covers each individually, but how were they combined to idenfity the overall high marginalization areas?</t>
    </r>
  </si>
  <si>
    <r>
      <rPr>
        <b/>
        <sz val="11"/>
        <color theme="1"/>
        <rFont val="Calibri"/>
        <family val="2"/>
        <scheme val="minor"/>
      </rPr>
      <t xml:space="preserve">Report </t>
    </r>
    <r>
      <rPr>
        <sz val="11"/>
        <color theme="1"/>
        <rFont val="Calibri"/>
        <family val="2"/>
        <scheme val="minor"/>
      </rPr>
      <t xml:space="preserve">is generally well written but could use a bit mor thorough discussion of results/conclusions for a graduate level project.  
- When discussing metnods - is best to avoid a "line by line" descriptoin and stick to the most important points. 
- As far as I can see, you didn't geocode the data?  It already had the lat/lon data associated with it correct?
</t>
    </r>
    <r>
      <rPr>
        <b/>
        <sz val="11"/>
        <color theme="1"/>
        <rFont val="Calibri"/>
        <family val="2"/>
        <scheme val="minor"/>
      </rPr>
      <t>Visualizations</t>
    </r>
    <r>
      <rPr>
        <sz val="11"/>
        <color theme="1"/>
        <rFont val="Calibri"/>
        <family val="2"/>
        <scheme val="minor"/>
      </rPr>
      <t xml:space="preserve"> are clean and generally well put together.  
- Kernel density should have units so it is easier to interpret (eg - incidents of violence per square hectare?/kilometer?).
- Also consider using fewer classes for the kernel density - say 4/5?  As is, the DTES is just highlighed as a very purple bullseye - if you changed to 4/5 classes and lowered the break values it would still highlight the DTES but could also help highlight smaller clusters elsewhere that are currently being hidden because of the very high values in the DTES. 
</t>
    </r>
    <r>
      <rPr>
        <b/>
        <sz val="11"/>
        <color theme="1"/>
        <rFont val="Calibri"/>
        <family val="2"/>
        <scheme val="minor"/>
      </rPr>
      <t>Analysis</t>
    </r>
    <r>
      <rPr>
        <sz val="11"/>
        <color theme="1"/>
        <rFont val="Calibri"/>
        <family val="2"/>
        <scheme val="minor"/>
      </rPr>
      <t xml:space="preserve"> The kernel densisty outputs could have been better connected to the census data for a more robust analysis.
- Using zonal statistics could have given you that average values per CT to get a better look at the relationships between the metrics and housing insecurity
- The kernel density data (or the data the were based on) could have also been combined to creat a general risk index for comparison with housing insecurity.
- Rather than (or in addition to) the kernel density - could have summarized the Shawna respondents by census data - eg intersect/spatial join the respondents by CT and see the descriptive statitistics of respoindents by CT by housing insecurity class.  This would have made a nice table that could be referenced in the text.</t>
    </r>
  </si>
  <si>
    <t>Late Submission (Days)</t>
  </si>
  <si>
    <t>Late Penalty</t>
  </si>
  <si>
    <t>Late Penaltry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</si>
</sst>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164" fontId="0" fillId="0" borderId="0" xfId="0" applyNumberFormat="1"/>
    <xf numFmtId="1" fontId="1" fillId="0" borderId="0" xfId="0" applyNumberFormat="1" applyFont="1"/>
    <xf numFmtId="1" fontId="0" fillId="0" borderId="0" xfId="0" applyNumberFormat="1"/>
    <xf numFmtId="164" fontId="1" fillId="0" borderId="0" xfId="0" applyNumberFormat="1" applyFont="1"/>
    <xf numFmtId="164" fontId="3" fillId="0" borderId="0" xfId="1" applyNumberFormat="1"/>
    <xf numFmtId="1" fontId="0" fillId="0" borderId="0" xfId="0" applyNumberFormat="1" applyAlignment="1">
      <alignment wrapText="1"/>
    </xf>
    <xf numFmtId="1" fontId="1" fillId="0" borderId="0" xfId="0" applyNumberFormat="1" applyFont="1" applyAlignment="1">
      <alignment wrapText="1"/>
    </xf>
    <xf numFmtId="1" fontId="0" fillId="0" borderId="0" xfId="0" applyNumberFormat="1" applyFont="1" applyAlignment="1">
      <alignment wrapText="1"/>
    </xf>
    <xf numFmtId="1"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s270.github.io/FinalProjectInstruc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CB02-1CD6-4DED-8454-7D039C4EA4D7}">
  <dimension ref="A1:I43"/>
  <sheetViews>
    <sheetView tabSelected="1" topLeftCell="A8" zoomScale="84" workbookViewId="0">
      <selection activeCell="C23" sqref="C23:E23"/>
    </sheetView>
  </sheetViews>
  <sheetFormatPr defaultRowHeight="14.4" x14ac:dyDescent="0.3"/>
  <cols>
    <col min="1" max="1" width="25.109375" bestFit="1" customWidth="1"/>
    <col min="2" max="2" width="11.5546875" style="2" bestFit="1" customWidth="1"/>
    <col min="3" max="3" width="37.77734375" style="4" customWidth="1"/>
    <col min="4" max="4" width="42.6640625" style="4" customWidth="1"/>
    <col min="5" max="6" width="22.77734375" style="4" bestFit="1" customWidth="1"/>
  </cols>
  <sheetData>
    <row r="1" spans="1:6" x14ac:dyDescent="0.3">
      <c r="A1" s="1" t="s">
        <v>24</v>
      </c>
      <c r="B1" s="6" t="s">
        <v>25</v>
      </c>
    </row>
    <row r="2" spans="1:6" x14ac:dyDescent="0.3">
      <c r="A2" s="1" t="s">
        <v>6</v>
      </c>
      <c r="C2" s="3" t="s">
        <v>0</v>
      </c>
    </row>
    <row r="3" spans="1:6" x14ac:dyDescent="0.3">
      <c r="A3" t="s">
        <v>10</v>
      </c>
      <c r="B3" s="2" t="s">
        <v>3</v>
      </c>
      <c r="C3" s="4" t="s">
        <v>26</v>
      </c>
      <c r="D3" s="4" t="s">
        <v>27</v>
      </c>
      <c r="E3" s="4" t="s">
        <v>28</v>
      </c>
    </row>
    <row r="4" spans="1:6" x14ac:dyDescent="0.3">
      <c r="A4" t="s">
        <v>1</v>
      </c>
      <c r="B4" s="2">
        <v>70</v>
      </c>
      <c r="C4" s="4">
        <v>45</v>
      </c>
      <c r="D4" s="4">
        <v>50</v>
      </c>
      <c r="E4" s="4">
        <v>60</v>
      </c>
    </row>
    <row r="5" spans="1:6" x14ac:dyDescent="0.3">
      <c r="A5" t="s">
        <v>2</v>
      </c>
      <c r="B5" s="2">
        <v>65</v>
      </c>
      <c r="C5" s="4">
        <v>55</v>
      </c>
      <c r="D5" s="4">
        <v>55</v>
      </c>
      <c r="E5" s="4">
        <v>50</v>
      </c>
    </row>
    <row r="6" spans="1:6" x14ac:dyDescent="0.3">
      <c r="A6" t="s">
        <v>11</v>
      </c>
      <c r="B6" s="2">
        <v>65</v>
      </c>
      <c r="C6" s="4">
        <v>40</v>
      </c>
      <c r="D6" s="4">
        <v>58</v>
      </c>
      <c r="E6" s="4">
        <v>60</v>
      </c>
    </row>
    <row r="7" spans="1:6" x14ac:dyDescent="0.3">
      <c r="A7" t="s">
        <v>12</v>
      </c>
      <c r="B7" s="2">
        <v>25</v>
      </c>
      <c r="C7" s="4">
        <v>25</v>
      </c>
      <c r="D7" s="4">
        <v>25</v>
      </c>
      <c r="E7" s="4">
        <v>20</v>
      </c>
    </row>
    <row r="8" spans="1:6" x14ac:dyDescent="0.3">
      <c r="A8" t="s">
        <v>13</v>
      </c>
      <c r="B8" s="2">
        <v>10</v>
      </c>
      <c r="C8" s="4">
        <v>10</v>
      </c>
      <c r="D8" s="4">
        <v>10</v>
      </c>
      <c r="E8" s="4">
        <v>10</v>
      </c>
    </row>
    <row r="9" spans="1:6" x14ac:dyDescent="0.3">
      <c r="A9" t="s">
        <v>8</v>
      </c>
      <c r="B9" s="2">
        <f>SUM(B4:B8)</f>
        <v>235</v>
      </c>
      <c r="C9" s="4">
        <f>SUM(C4:C8)</f>
        <v>175</v>
      </c>
      <c r="D9" s="4">
        <f t="shared" ref="D9:E9" si="0">SUM(D4:D8)</f>
        <v>198</v>
      </c>
      <c r="E9" s="4">
        <f t="shared" si="0"/>
        <v>200</v>
      </c>
    </row>
    <row r="10" spans="1:6" ht="68.400000000000006" customHeight="1" x14ac:dyDescent="0.3">
      <c r="A10" t="s">
        <v>9</v>
      </c>
      <c r="C10" s="7" t="s">
        <v>31</v>
      </c>
      <c r="D10" s="8" t="s">
        <v>29</v>
      </c>
      <c r="E10" s="7" t="s">
        <v>30</v>
      </c>
    </row>
    <row r="11" spans="1:6" ht="17.399999999999999" customHeight="1" x14ac:dyDescent="0.3">
      <c r="A11" s="1" t="s">
        <v>32</v>
      </c>
      <c r="C11" s="9">
        <v>0</v>
      </c>
      <c r="D11" s="9">
        <v>0</v>
      </c>
      <c r="E11" s="9">
        <v>0</v>
      </c>
      <c r="F11" s="10"/>
    </row>
    <row r="13" spans="1:6" x14ac:dyDescent="0.3">
      <c r="A13" t="s">
        <v>7</v>
      </c>
      <c r="B13" s="2">
        <f>MEDIAN(C9:DO9)</f>
        <v>198</v>
      </c>
    </row>
    <row r="14" spans="1:6" x14ac:dyDescent="0.3">
      <c r="A14" t="s">
        <v>4</v>
      </c>
      <c r="B14" s="2">
        <f>B9*0.72</f>
        <v>169.2</v>
      </c>
    </row>
    <row r="15" spans="1:6" x14ac:dyDescent="0.3">
      <c r="A15" s="1" t="s">
        <v>5</v>
      </c>
      <c r="B15" s="2">
        <f>B13-B14</f>
        <v>28.800000000000011</v>
      </c>
    </row>
    <row r="16" spans="1:6" x14ac:dyDescent="0.3">
      <c r="A16" s="1"/>
    </row>
    <row r="17" spans="1:9" x14ac:dyDescent="0.3">
      <c r="A17" s="1" t="s">
        <v>23</v>
      </c>
      <c r="B17" s="2" t="s">
        <v>14</v>
      </c>
      <c r="C17" s="3" t="s">
        <v>0</v>
      </c>
    </row>
    <row r="18" spans="1:9" x14ac:dyDescent="0.3">
      <c r="A18" s="1"/>
      <c r="B18" s="4">
        <f>ROUND(B4/B$9*B$15,0)</f>
        <v>9</v>
      </c>
      <c r="C18" s="4">
        <f>C4-$B18</f>
        <v>36</v>
      </c>
      <c r="D18" s="4">
        <f>D4-$B18</f>
        <v>41</v>
      </c>
      <c r="E18" s="4">
        <f>E4-$B18</f>
        <v>51</v>
      </c>
    </row>
    <row r="19" spans="1:9" x14ac:dyDescent="0.3">
      <c r="A19" s="1"/>
      <c r="B19" s="4">
        <f>ROUND(B5/B$9*B$15,0)</f>
        <v>8</v>
      </c>
      <c r="C19" s="4">
        <f>C5-$B19</f>
        <v>47</v>
      </c>
      <c r="D19" s="4">
        <f>D5-$B19</f>
        <v>47</v>
      </c>
      <c r="E19" s="4">
        <f>E5-$B19</f>
        <v>42</v>
      </c>
    </row>
    <row r="20" spans="1:9" x14ac:dyDescent="0.3">
      <c r="A20" s="1"/>
      <c r="B20" s="4">
        <f>ROUND(B6/B$9*B$15,0)</f>
        <v>8</v>
      </c>
      <c r="C20" s="4">
        <f>C6-$B20</f>
        <v>32</v>
      </c>
      <c r="D20" s="4">
        <f>D6-$B20</f>
        <v>50</v>
      </c>
      <c r="E20" s="4">
        <f>E6-$B20</f>
        <v>52</v>
      </c>
    </row>
    <row r="21" spans="1:9" x14ac:dyDescent="0.3">
      <c r="A21" s="1"/>
      <c r="B21" s="4">
        <f>ROUND(B7/B$9*B$15,0)</f>
        <v>3</v>
      </c>
      <c r="C21" s="4">
        <f>C7-$B21</f>
        <v>22</v>
      </c>
      <c r="D21" s="4">
        <f>D7-$B21</f>
        <v>22</v>
      </c>
      <c r="E21" s="4">
        <f>E7-$B21</f>
        <v>17</v>
      </c>
    </row>
    <row r="22" spans="1:9" x14ac:dyDescent="0.3">
      <c r="A22" s="1"/>
      <c r="B22" s="4">
        <f>ROUND(B8/B$9*B$15,0)</f>
        <v>1</v>
      </c>
      <c r="C22" s="4">
        <f>C8-$B22</f>
        <v>9</v>
      </c>
      <c r="D22" s="4">
        <f>D8-$B22</f>
        <v>9</v>
      </c>
      <c r="E22" s="4">
        <f>E8-$B22</f>
        <v>9</v>
      </c>
    </row>
    <row r="23" spans="1:9" x14ac:dyDescent="0.3">
      <c r="A23" s="1"/>
      <c r="B23" s="4">
        <f>ROUND(B9/B$9*B$15,0)</f>
        <v>29</v>
      </c>
      <c r="C23" s="4">
        <f>C9-$B23+C24</f>
        <v>146</v>
      </c>
      <c r="D23" s="4">
        <f t="shared" ref="D23:E23" si="1">D9-$B23+D24</f>
        <v>169</v>
      </c>
      <c r="E23" s="4">
        <f t="shared" si="1"/>
        <v>171</v>
      </c>
    </row>
    <row r="24" spans="1:9" x14ac:dyDescent="0.3">
      <c r="A24" s="1" t="s">
        <v>33</v>
      </c>
      <c r="B24" s="4"/>
      <c r="C24" s="4">
        <f>0-C11^2*10</f>
        <v>0</v>
      </c>
      <c r="D24" s="4">
        <f t="shared" ref="D24:E24" si="2">0-D11^2*10</f>
        <v>0</v>
      </c>
      <c r="E24" s="4">
        <f t="shared" si="2"/>
        <v>0</v>
      </c>
    </row>
    <row r="25" spans="1:9" x14ac:dyDescent="0.3">
      <c r="A25" s="1"/>
    </row>
    <row r="26" spans="1:9" x14ac:dyDescent="0.3">
      <c r="A26" s="1" t="s">
        <v>22</v>
      </c>
      <c r="C26" s="3" t="s">
        <v>0</v>
      </c>
    </row>
    <row r="27" spans="1:9" x14ac:dyDescent="0.3">
      <c r="C27" s="4" t="str">
        <f>C3</f>
        <v xml:space="preserve">Beatrix Lehmann </v>
      </c>
      <c r="D27" s="4" t="str">
        <f>D3</f>
        <v>Rachel Brydolf-Horwitz</v>
      </c>
      <c r="E27" s="4" t="str">
        <f>E3</f>
        <v>Group 7</v>
      </c>
    </row>
    <row r="28" spans="1:9" x14ac:dyDescent="0.3">
      <c r="A28" t="str">
        <f t="shared" ref="A28:A32" si="3">A4</f>
        <v>Analysis</v>
      </c>
      <c r="B28" s="4"/>
      <c r="C28" s="4" t="str">
        <f>$A28&amp;": "&amp;C18</f>
        <v>Analysis: 36</v>
      </c>
      <c r="D28" s="4" t="str">
        <f>$A28&amp;": "&amp;D18</f>
        <v>Analysis: 41</v>
      </c>
      <c r="E28" s="4" t="str">
        <f>$A28&amp;": "&amp;E18</f>
        <v>Analysis: 51</v>
      </c>
      <c r="G28" s="4"/>
      <c r="H28" s="4"/>
      <c r="I28" s="4"/>
    </row>
    <row r="29" spans="1:9" x14ac:dyDescent="0.3">
      <c r="A29" t="str">
        <f t="shared" si="3"/>
        <v>Visaulzation</v>
      </c>
      <c r="B29" s="4"/>
      <c r="C29" s="4" t="str">
        <f>$A29&amp;": "&amp;C19</f>
        <v>Visaulzation: 47</v>
      </c>
      <c r="D29" s="4" t="str">
        <f>$A29&amp;": "&amp;D19</f>
        <v>Visaulzation: 47</v>
      </c>
      <c r="E29" s="4" t="str">
        <f>$A29&amp;": "&amp;E19</f>
        <v>Visaulzation: 42</v>
      </c>
      <c r="G29" s="4"/>
      <c r="H29" s="4"/>
      <c r="I29" s="4"/>
    </row>
    <row r="30" spans="1:9" x14ac:dyDescent="0.3">
      <c r="A30" t="str">
        <f t="shared" si="3"/>
        <v>Report Content</v>
      </c>
      <c r="B30" s="4"/>
      <c r="C30" s="4" t="str">
        <f>$A30&amp;": "&amp;C20</f>
        <v>Report Content: 32</v>
      </c>
      <c r="D30" s="4" t="str">
        <f>$A30&amp;": "&amp;D20</f>
        <v>Report Content: 50</v>
      </c>
      <c r="E30" s="4" t="str">
        <f>$A30&amp;": "&amp;E20</f>
        <v>Report Content: 52</v>
      </c>
      <c r="G30" s="4"/>
      <c r="H30" s="4"/>
      <c r="I30" s="4"/>
    </row>
    <row r="31" spans="1:9" x14ac:dyDescent="0.3">
      <c r="A31" t="str">
        <f t="shared" si="3"/>
        <v>Novelty &amp; Relevance</v>
      </c>
      <c r="B31" s="4"/>
      <c r="C31" s="4" t="str">
        <f>$A31&amp;": "&amp;C21</f>
        <v>Novelty &amp; Relevance: 22</v>
      </c>
      <c r="D31" s="4" t="str">
        <f>$A31&amp;": "&amp;D21</f>
        <v>Novelty &amp; Relevance: 22</v>
      </c>
      <c r="E31" s="4" t="str">
        <f>$A31&amp;": "&amp;E21</f>
        <v>Novelty &amp; Relevance: 17</v>
      </c>
      <c r="G31" s="4"/>
      <c r="H31" s="4"/>
      <c r="I31" s="4"/>
    </row>
    <row r="32" spans="1:9" x14ac:dyDescent="0.3">
      <c r="A32" t="str">
        <f>A8</f>
        <v>Data &amp; Bibliography</v>
      </c>
      <c r="B32" s="4"/>
      <c r="C32" s="4" t="str">
        <f>$A32&amp;": "&amp;C22</f>
        <v>Data &amp; Bibliography: 9</v>
      </c>
      <c r="D32" s="4" t="str">
        <f>$A32&amp;": "&amp;D22</f>
        <v>Data &amp; Bibliography: 9</v>
      </c>
      <c r="E32" s="4" t="str">
        <f>$A32&amp;": "&amp;E22</f>
        <v>Data &amp; Bibliography: 9</v>
      </c>
      <c r="G32" s="4"/>
      <c r="H32" s="4"/>
      <c r="I32" s="4"/>
    </row>
    <row r="33" spans="1:9" x14ac:dyDescent="0.3">
      <c r="A33" t="s">
        <v>34</v>
      </c>
      <c r="B33" s="4"/>
      <c r="C33" s="4" t="str">
        <f>$A33&amp;": "&amp;C24</f>
        <v>Late Penaltry: 0</v>
      </c>
      <c r="D33" s="4" t="str">
        <f t="shared" ref="D33:E33" si="4">$A33&amp;": "&amp;D24</f>
        <v>Late Penaltry: 0</v>
      </c>
      <c r="E33" s="4" t="str">
        <f t="shared" si="4"/>
        <v>Late Penaltry: 0</v>
      </c>
      <c r="G33" s="4"/>
      <c r="H33" s="4"/>
      <c r="I33" s="4"/>
    </row>
    <row r="34" spans="1:9" x14ac:dyDescent="0.3">
      <c r="A34" t="str">
        <f>A9</f>
        <v>Total Score</v>
      </c>
      <c r="B34" s="4"/>
      <c r="C34" s="4" t="str">
        <f>$A34&amp;": "&amp;C23&amp;"/ "&amp;$B9</f>
        <v>Total Score: 146/ 235</v>
      </c>
      <c r="D34" s="4" t="str">
        <f>$A34&amp;": "&amp;D23&amp;"/ "&amp;$B9</f>
        <v>Total Score: 169/ 235</v>
      </c>
      <c r="E34" s="4" t="str">
        <f>$A34&amp;": "&amp;E23&amp;"/ "&amp;$B9</f>
        <v>Total Score: 171/ 235</v>
      </c>
      <c r="G34" s="4"/>
      <c r="H34" s="4"/>
      <c r="I34" s="4"/>
    </row>
    <row r="35" spans="1:9" x14ac:dyDescent="0.3">
      <c r="A35" t="str">
        <f>A10</f>
        <v>Comments</v>
      </c>
      <c r="C35" s="4" t="str">
        <f>$A35&amp;": "&amp;C10</f>
        <v>Comments: Report is generally well written but could use a bit mor thorough discussion of results/conclusions for a graduate level project.  
- When discussing metnods - is best to avoid a "line by line" descriptoin and stick to the most important points. 
- As far as I can see, you didn't geocode the data?  It already had the lat/lon data associated with it correct?
Visualizations are clean and generally well put together.  
- Kernel density should have units so it is easier to interpret (eg - incidents of violence per square hectare?/kilometer?).
- Also consider using fewer classes for the kernel density - say 4/5?  As is, the DTES is just highlighed as a very purple bullseye - if you changed to 4/5 classes and lowered the break values it would still highlight the DTES but could also help highlight smaller clusters elsewhere that are currently being hidden because of the very high values in the DTES. 
Analysis The kernel densisty outputs could have been better connected to the census data for a more robust analysis.
- Using zonal statistics could have given you that average values per CT to get a better look at the relationships between the metrics and housing insecurity
- The kernel density data (or the data the were based on) could have also been combined to creat a general risk index for comparison with housing insecurity.
- Rather than (or in addition to) the kernel density - could have summarized the Shawna respondents by census data - eg intersect/spatial join the respondents by CT and see the descriptive statitistics of respoindents by CT by housing insecurity class.  This would have made a nice table that could be referenced in the text.</v>
      </c>
      <c r="D35" s="4" t="str">
        <f>$A35&amp;": "&amp;D10</f>
        <v>Comments: Report is generally well written, topic is relevant and thoruoughly justified, and most analysis decisions are well supported
- When discussing metnods - is best to avoid a "line by line" descriptoin and stick to the most important points.  Its sufficent to say things like "all data were in projected to UTM Zone 10N and clipped to the boundary area".
- Don't need to say "Donwloaded layer X and imported as a feature class" it makes reading the methods a bit tedious
Visualization maps are clean and well put together without major issues
- Would have been nice to have some of the listed as a table or shown in a bar/box plot - eg. a table with important info about the 7 underserved DAs identified or a plot of total elderly population in at risk DAs by neighborhood
Analysis steps were logical but could have been a bit more rigourous
- eg. it doesn't seem like much was doen with the non-market housing, and it would have been nice to know how many were/were not well served by cooling centers
- For proximity to cooling shelters, euclidian distance would have given a more nuanced look at things than an in/out 300 m buffer approach.  Not saying this approach doesn't give valuable information - the 300 m buffer is well justified - but how do you handle partial containment like the DA in grandview woodland?  Euclidian distance could give you the average (or maximum may be more important here?) within a DA to the nearest cooling shelter
- It also would have been nice to see the temperature data more thorouoghly integrated.  Doing zonal stats (instead of reclassify&gt;raster to vector) could have given you the estimated max temp per DA.  You astutely point out the coarse resolution creates a bit of a missmatch with the DA data - but temepatures themselves don't tend to varry drastically across space so the 1km resolution should be sufficient here.  Temps are higher the further from the water - so this may have highlighted some issues in south east van that were otherwise masked.  Where it could also perhaps help to show that the DA in point grey isn't necessarilly a priority.  A plot of distance to cooling shelters vs. max heatwave temperatuers for DAs across the city or pehaps just for low incom / high elderly areas could have also been helpful to see here.</v>
      </c>
      <c r="E35" s="4" t="str">
        <f>$A35&amp;": "&amp;E10</f>
        <v>Comments: Report is generally well written, topic is relevant and thoruoughly justified, and most analysis decisions are well supported.  Interpretation of results is thorough and the conclusions offeres a nice summary
- When discussing metnods - is best to avoid a "line by line" descriptoin and stick to the most important points.  eg., don't need to say things like - By using the “intersect” tool, we selectively retained the portions of DA boundaries that overlap with the BC
boundaries.  Its an obvious point and reasonable to assume the reader knows what an intersect is + from Fig 3 its clear the analysis was restricted to land areas.
- Also don't need to say things like "used the Select by attribute tool", the tool name is specific to Arc so isn't really  more broadly applicable.  Would be sufficent to say "selected DAs for X, Y, and/or Z criteria.
Visualzations are generally clean, concise, and well formattted. 
-For Fig 3 - since DAs and greenspace overlap, perhaps a different symbology would have been helpful - eg. show just the boundaries of greenspace areas or set the greenspace layer to 50% transparency so it doesn't completly cover the DAs.  Also, as is the color scheme could be difficult to interpret for someone with red-green colorblindness - they might assume the greenspace areas are DAs becuase purple (which has a lot of red in it) is easy for them to confuse with green.  Either strategy above would help with that.
- Flowchart is well put together, but being so small make it difficult to read even when zoomed in.  Would have been helpful to submit as a separate document on separate page in landscape format
Analysis methods are sound and mostly well justified.  I'm curious though how the classifications for the high marginalization DAs were determined.  I'm a bit surprised to see the DAs in Shaughnessy given that the area is filled with mansions?  Table 2 covers each individually, but how were they combined to idenfity the overall high marginalization areas?</v>
      </c>
      <c r="G35" s="4"/>
      <c r="H35" s="4"/>
      <c r="I35" s="4"/>
    </row>
    <row r="36" spans="1:9" x14ac:dyDescent="0.3">
      <c r="G36" s="4"/>
      <c r="H36" s="4"/>
      <c r="I36" s="4"/>
    </row>
    <row r="37" spans="1:9" x14ac:dyDescent="0.3">
      <c r="A37" s="1" t="s">
        <v>15</v>
      </c>
      <c r="B37" s="5">
        <f>AVERAGE(C23:DO23)</f>
        <v>162</v>
      </c>
    </row>
    <row r="38" spans="1:9" x14ac:dyDescent="0.3">
      <c r="A38" s="1" t="s">
        <v>16</v>
      </c>
      <c r="B38" s="5">
        <f>_xlfn.STDEV.P(C23:DO23)</f>
        <v>11.343133018115703</v>
      </c>
    </row>
    <row r="39" spans="1:9" x14ac:dyDescent="0.3">
      <c r="A39" s="1" t="s">
        <v>17</v>
      </c>
      <c r="B39" s="5">
        <f>MAX(C23:DO23)</f>
        <v>171</v>
      </c>
    </row>
    <row r="40" spans="1:9" x14ac:dyDescent="0.3">
      <c r="A40" s="1" t="s">
        <v>19</v>
      </c>
      <c r="B40" s="5">
        <f>_xlfn.QUARTILE.EXC(C23:DO23,3)</f>
        <v>171</v>
      </c>
    </row>
    <row r="41" spans="1:9" x14ac:dyDescent="0.3">
      <c r="A41" s="1" t="s">
        <v>21</v>
      </c>
      <c r="B41" s="5">
        <f>_xlfn.QUARTILE.EXC(C23:DO23,2)</f>
        <v>169</v>
      </c>
    </row>
    <row r="42" spans="1:9" x14ac:dyDescent="0.3">
      <c r="A42" s="1" t="s">
        <v>20</v>
      </c>
      <c r="B42" s="5">
        <f>_xlfn.QUARTILE.EXC(C23:DO23,1)</f>
        <v>146</v>
      </c>
    </row>
    <row r="43" spans="1:9" x14ac:dyDescent="0.3">
      <c r="A43" s="1" t="s">
        <v>18</v>
      </c>
      <c r="B43" s="5">
        <f>MIN(C23:DO23)</f>
        <v>146</v>
      </c>
    </row>
  </sheetData>
  <phoneticPr fontId="2" type="noConversion"/>
  <hyperlinks>
    <hyperlink ref="B1" r:id="rId1" location="rubric" xr:uid="{2FDA874D-FE54-486C-8772-9780550C54E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2021-12-07T18:49:38Z</dcterms:created>
  <dcterms:modified xsi:type="dcterms:W3CDTF">2023-06-28T22:38:16Z</dcterms:modified>
</cp:coreProperties>
</file>