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on/Dropbox/GCNet_SWVF/ancil/"/>
    </mc:Choice>
  </mc:AlternateContent>
  <xr:revisionPtr revIDLastSave="0" documentId="13_ncr:1_{1AE1C9DE-38EA-7F4C-A1F3-C9EC1F17B2E6}" xr6:coauthVersionLast="47" xr6:coauthVersionMax="47" xr10:uidLastSave="{00000000-0000-0000-0000-000000000000}"/>
  <bookViews>
    <workbookView xWindow="0" yWindow="1160" windowWidth="26300" windowHeight="11800" tabRatio="932" xr2:uid="{00000000-000D-0000-FFFF-FFFF00000000}"/>
  </bookViews>
  <sheets>
    <sheet name="CP1" sheetId="1" r:id="rId1"/>
    <sheet name="CP2" sheetId="2" r:id="rId2"/>
    <sheet name="DYE-2" sheetId="3" r:id="rId3"/>
    <sheet name="NASA-SE" sheetId="4" r:id="rId4"/>
    <sheet name="Summit" sheetId="5" r:id="rId5"/>
    <sheet name="NASA-E" sheetId="20" r:id="rId6"/>
    <sheet name="NASA-U" sheetId="15" r:id="rId7"/>
    <sheet name="SouthDome" sheetId="18" r:id="rId8"/>
    <sheet name="TUNU-N" sheetId="19" r:id="rId9"/>
    <sheet name="SwissCamp" sheetId="6" r:id="rId10"/>
    <sheet name="NUK_K" sheetId="7" r:id="rId11"/>
    <sheet name="KAN_U" sheetId="8" r:id="rId12"/>
    <sheet name="GITS" sheetId="9" r:id="rId13"/>
    <sheet name="Saddle" sheetId="11" r:id="rId14"/>
    <sheet name="Humboldt" sheetId="12" r:id="rId15"/>
    <sheet name="KULU" sheetId="13" r:id="rId16"/>
    <sheet name="NEEM" sheetId="16" r:id="rId17"/>
    <sheet name="NGRIP" sheetId="17" r:id="rId18"/>
    <sheet name="IMAU" sheetId="21" r:id="rId19"/>
    <sheet name="JAR" sheetId="22" r:id="rId20"/>
    <sheet name="MIT" sheetId="24" r:id="rId21"/>
    <sheet name="PROMICE" sheetId="23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3" l="1"/>
  <c r="N6" i="3"/>
  <c r="J6" i="3"/>
  <c r="H6" i="3"/>
  <c r="M6" i="3"/>
  <c r="I6" i="3"/>
  <c r="K6" i="3"/>
  <c r="N2" i="3"/>
  <c r="M2" i="3" s="1"/>
  <c r="I2" i="3" s="1"/>
  <c r="J2" i="3" s="1"/>
  <c r="H2" i="3"/>
  <c r="L2" i="3" s="1"/>
  <c r="P2" i="5"/>
  <c r="Q2" i="5" s="1"/>
  <c r="R2" i="5" s="1"/>
  <c r="S2" i="5" s="1"/>
  <c r="T2" i="5" s="1"/>
  <c r="U2" i="5" s="1"/>
  <c r="V2" i="5" s="1"/>
  <c r="W2" i="5" s="1"/>
  <c r="X2" i="5" s="1"/>
  <c r="P5" i="18"/>
  <c r="Q5" i="18" s="1"/>
  <c r="R5" i="18" s="1"/>
  <c r="S5" i="18" s="1"/>
  <c r="T5" i="18" s="1"/>
  <c r="U5" i="18" s="1"/>
  <c r="V5" i="18" s="1"/>
  <c r="W5" i="18" s="1"/>
  <c r="X5" i="18" s="1"/>
  <c r="G2" i="3" l="1"/>
  <c r="K2" i="3" s="1"/>
  <c r="P2" i="15"/>
  <c r="Q2" i="15" s="1"/>
  <c r="R2" i="15" s="1"/>
  <c r="S2" i="15" s="1"/>
  <c r="T2" i="15" s="1"/>
  <c r="U2" i="15" s="1"/>
  <c r="V2" i="15" s="1"/>
  <c r="W2" i="15" s="1"/>
  <c r="X2" i="15" s="1"/>
  <c r="P8" i="20" l="1"/>
  <c r="Q8" i="20" s="1"/>
  <c r="R8" i="20" s="1"/>
  <c r="S8" i="20" s="1"/>
  <c r="T8" i="20" s="1"/>
  <c r="U8" i="20" s="1"/>
  <c r="V8" i="20" s="1"/>
  <c r="W8" i="20" s="1"/>
  <c r="X8" i="20" s="1"/>
  <c r="P2" i="20"/>
  <c r="Q2" i="20" s="1"/>
  <c r="R2" i="20" s="1"/>
  <c r="S2" i="20" s="1"/>
  <c r="T2" i="20" s="1"/>
  <c r="U2" i="20" s="1"/>
  <c r="V2" i="20" s="1"/>
  <c r="W2" i="20" s="1"/>
  <c r="X2" i="20" s="1"/>
  <c r="P3" i="15"/>
  <c r="Q3" i="15" s="1"/>
  <c r="R3" i="15" s="1"/>
  <c r="S3" i="15" s="1"/>
  <c r="T3" i="15" s="1"/>
  <c r="U3" i="15" s="1"/>
  <c r="V3" i="15" s="1"/>
  <c r="W3" i="15" s="1"/>
  <c r="X3" i="15" s="1"/>
  <c r="Q7" i="15"/>
  <c r="R7" i="15" s="1"/>
  <c r="S7" i="15" s="1"/>
  <c r="T7" i="15" s="1"/>
  <c r="U7" i="15" s="1"/>
  <c r="V7" i="15" s="1"/>
  <c r="W7" i="15" s="1"/>
  <c r="X7" i="15" s="1"/>
  <c r="R6" i="18"/>
  <c r="S6" i="18" s="1"/>
  <c r="T6" i="18" s="1"/>
  <c r="U6" i="18" s="1"/>
  <c r="V6" i="18" s="1"/>
  <c r="W6" i="18" s="1"/>
  <c r="X6" i="18" s="1"/>
  <c r="P4" i="11" l="1"/>
  <c r="Q4" i="11" s="1"/>
  <c r="R4" i="11" s="1"/>
  <c r="S4" i="11" s="1"/>
  <c r="T4" i="11" s="1"/>
  <c r="U4" i="11" s="1"/>
  <c r="V4" i="11" s="1"/>
  <c r="W4" i="11" s="1"/>
  <c r="X4" i="11" s="1"/>
  <c r="P2" i="11"/>
  <c r="Q2" i="11" s="1"/>
  <c r="R2" i="11" s="1"/>
  <c r="S2" i="11" s="1"/>
  <c r="T2" i="11" s="1"/>
  <c r="U2" i="11" s="1"/>
  <c r="V2" i="11" s="1"/>
  <c r="W2" i="11" s="1"/>
  <c r="X2" i="11" s="1"/>
  <c r="F9" i="20" l="1"/>
  <c r="J6" i="19" l="1"/>
  <c r="F6" i="19"/>
  <c r="E7" i="8" l="1"/>
  <c r="O7" i="8" l="1"/>
  <c r="P7" i="8" s="1"/>
  <c r="Q7" i="8" s="1"/>
  <c r="R7" i="8" s="1"/>
  <c r="S7" i="8" s="1"/>
  <c r="T7" i="8" s="1"/>
  <c r="U7" i="8" s="1"/>
  <c r="V7" i="8" s="1"/>
  <c r="W7" i="8" s="1"/>
  <c r="X7" i="8" s="1"/>
  <c r="O9" i="8"/>
  <c r="P9" i="8"/>
  <c r="Q9" i="8" s="1"/>
  <c r="R9" i="8" s="1"/>
  <c r="S9" i="8" s="1"/>
  <c r="T9" i="8" s="1"/>
  <c r="U9" i="8" s="1"/>
  <c r="V9" i="8" s="1"/>
  <c r="W9" i="8" s="1"/>
  <c r="X9" i="8" s="1"/>
  <c r="O2" i="8"/>
  <c r="P2" i="8" s="1"/>
  <c r="Q2" i="8" s="1"/>
  <c r="R2" i="8" s="1"/>
  <c r="S2" i="8" s="1"/>
  <c r="T2" i="8" s="1"/>
  <c r="U2" i="8" s="1"/>
  <c r="V2" i="8" s="1"/>
  <c r="W2" i="8" s="1"/>
  <c r="X2" i="8" s="1"/>
</calcChain>
</file>

<file path=xl/sharedStrings.xml><?xml version="1.0" encoding="utf-8"?>
<sst xmlns="http://schemas.openxmlformats.org/spreadsheetml/2006/main" count="571" uniqueCount="28">
  <si>
    <t>Date (dd-mm-yyyy HH:MM)</t>
  </si>
  <si>
    <t>reported</t>
  </si>
  <si>
    <t>SR1 before (cm)</t>
  </si>
  <si>
    <t>SR1 after (cm)</t>
  </si>
  <si>
    <t>SR2 before (cm)</t>
  </si>
  <si>
    <t>SR2 after (cm)</t>
  </si>
  <si>
    <t>T1 before (cm)</t>
  </si>
  <si>
    <t>T1 after (cm)</t>
  </si>
  <si>
    <t>T2 before (cm)</t>
  </si>
  <si>
    <t>T2 after (cm)</t>
  </si>
  <si>
    <t>W1 before (cm)</t>
  </si>
  <si>
    <t>W1 after (cm)</t>
  </si>
  <si>
    <t>W2 before (cm)</t>
  </si>
  <si>
    <t>W2 after (cm)</t>
  </si>
  <si>
    <t>NewDepth1 (m)</t>
  </si>
  <si>
    <t>NewDepth2 (m)</t>
  </si>
  <si>
    <t>NewDepth3 (m)</t>
  </si>
  <si>
    <t>NewDepth4 (m)</t>
  </si>
  <si>
    <t>NewDepth5 (m)</t>
  </si>
  <si>
    <t>NewDepth6 (m)</t>
  </si>
  <si>
    <t>NewDepth7 (m)</t>
  </si>
  <si>
    <t>NewDepth8 (m)</t>
  </si>
  <si>
    <t>NewDepth9 (m)</t>
  </si>
  <si>
    <t>NewDepth10 (m)</t>
  </si>
  <si>
    <t>y</t>
  </si>
  <si>
    <t>Reported</t>
  </si>
  <si>
    <t>19-May-2009 21:00:00</t>
  </si>
  <si>
    <t>26-May-2005 14:00:00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</si>
</sst>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workbookViewId="0">
      <selection activeCell="A17" sqref="A17"/>
    </sheetView>
  </sheetViews>
  <sheetFormatPr baseColWidth="10" defaultColWidth="17.83203125" defaultRowHeight="15" x14ac:dyDescent="0.2"/>
  <cols>
    <col min="1" max="1" width="23.5" bestFit="1" customWidth="1"/>
    <col min="2" max="2" width="10.1640625" customWidth="1"/>
    <col min="3" max="3" width="14" bestFit="1" customWidth="1"/>
    <col min="4" max="4" width="12.5" bestFit="1" customWidth="1"/>
    <col min="5" max="5" width="11.1640625" customWidth="1"/>
    <col min="6" max="14" width="17.83203125" customWidth="1"/>
    <col min="15" max="17" width="13.83203125" bestFit="1" customWidth="1"/>
    <col min="18" max="18" width="10.5" customWidth="1"/>
    <col min="19" max="19" width="12" customWidth="1"/>
    <col min="20" max="20" width="10.33203125" customWidth="1"/>
    <col min="21" max="21" width="7.1640625" customWidth="1"/>
    <col min="22" max="22" width="10.83203125" customWidth="1"/>
    <col min="23" max="23" width="12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34799</v>
      </c>
      <c r="C2">
        <v>0</v>
      </c>
      <c r="D2">
        <v>0</v>
      </c>
      <c r="E2">
        <v>0</v>
      </c>
      <c r="F2">
        <v>0</v>
      </c>
      <c r="O2">
        <v>9.1</v>
      </c>
      <c r="P2">
        <v>8.1</v>
      </c>
      <c r="Q2">
        <v>7.1</v>
      </c>
      <c r="R2">
        <v>6.1</v>
      </c>
      <c r="S2">
        <v>5.0999999999999996</v>
      </c>
      <c r="T2">
        <v>4.0999999999999996</v>
      </c>
      <c r="U2">
        <v>3.1</v>
      </c>
      <c r="V2">
        <v>2.1</v>
      </c>
      <c r="W2">
        <v>1.1000000000000001</v>
      </c>
      <c r="X2">
        <v>0.1</v>
      </c>
    </row>
    <row r="3" spans="1:24" x14ac:dyDescent="0.2">
      <c r="A3" s="1">
        <v>35561</v>
      </c>
      <c r="C3">
        <v>0</v>
      </c>
      <c r="D3">
        <v>0</v>
      </c>
      <c r="E3">
        <v>0</v>
      </c>
      <c r="F3">
        <v>0</v>
      </c>
    </row>
    <row r="4" spans="1:24" x14ac:dyDescent="0.2">
      <c r="A4" s="1">
        <v>35945</v>
      </c>
      <c r="B4" t="s">
        <v>24</v>
      </c>
      <c r="C4">
        <v>0</v>
      </c>
      <c r="D4">
        <v>0</v>
      </c>
      <c r="E4">
        <v>0</v>
      </c>
      <c r="F4">
        <v>0</v>
      </c>
      <c r="G4">
        <v>41</v>
      </c>
      <c r="H4">
        <v>75</v>
      </c>
      <c r="I4">
        <v>106</v>
      </c>
      <c r="J4">
        <v>191</v>
      </c>
      <c r="K4">
        <v>47</v>
      </c>
      <c r="L4">
        <v>85</v>
      </c>
      <c r="M4">
        <v>112</v>
      </c>
      <c r="N4">
        <v>205</v>
      </c>
    </row>
    <row r="5" spans="1:24" x14ac:dyDescent="0.2">
      <c r="A5" s="1">
        <v>36017</v>
      </c>
      <c r="C5">
        <v>0</v>
      </c>
      <c r="D5">
        <v>0</v>
      </c>
      <c r="E5">
        <v>0</v>
      </c>
      <c r="F5">
        <v>0</v>
      </c>
    </row>
    <row r="6" spans="1:24" x14ac:dyDescent="0.2">
      <c r="A6" s="1">
        <v>36305.625</v>
      </c>
      <c r="B6" t="s">
        <v>24</v>
      </c>
      <c r="C6">
        <v>0</v>
      </c>
      <c r="D6">
        <v>-100</v>
      </c>
      <c r="E6">
        <v>0</v>
      </c>
      <c r="F6">
        <v>-110</v>
      </c>
      <c r="G6">
        <v>99</v>
      </c>
      <c r="H6">
        <v>324</v>
      </c>
      <c r="I6">
        <v>168</v>
      </c>
      <c r="J6">
        <v>444</v>
      </c>
      <c r="K6">
        <v>98</v>
      </c>
      <c r="L6">
        <v>323</v>
      </c>
      <c r="M6">
        <v>160</v>
      </c>
      <c r="N6">
        <v>443</v>
      </c>
      <c r="O6">
        <v>8.4</v>
      </c>
      <c r="P6">
        <v>9.4</v>
      </c>
      <c r="Q6">
        <v>7.4</v>
      </c>
      <c r="R6">
        <v>6.4</v>
      </c>
      <c r="S6">
        <v>5.4</v>
      </c>
      <c r="T6">
        <v>4.4000000000000004</v>
      </c>
      <c r="U6">
        <v>3.4</v>
      </c>
      <c r="V6">
        <v>2.4</v>
      </c>
      <c r="W6">
        <v>1.4</v>
      </c>
      <c r="X6">
        <v>0.4</v>
      </c>
    </row>
    <row r="7" spans="1:24" x14ac:dyDescent="0.2">
      <c r="A7" s="1">
        <v>36622</v>
      </c>
      <c r="B7" t="s">
        <v>24</v>
      </c>
      <c r="C7">
        <v>249</v>
      </c>
      <c r="D7">
        <v>249</v>
      </c>
      <c r="G7">
        <v>213</v>
      </c>
      <c r="H7">
        <v>213</v>
      </c>
      <c r="I7">
        <v>332</v>
      </c>
      <c r="J7">
        <v>332</v>
      </c>
      <c r="K7">
        <v>206</v>
      </c>
      <c r="L7">
        <v>206</v>
      </c>
      <c r="M7">
        <v>323</v>
      </c>
      <c r="N7">
        <v>323</v>
      </c>
    </row>
    <row r="8" spans="1:24" x14ac:dyDescent="0.2">
      <c r="A8" s="1">
        <v>37039</v>
      </c>
      <c r="B8" t="s">
        <v>24</v>
      </c>
      <c r="G8">
        <v>55</v>
      </c>
      <c r="H8">
        <v>269</v>
      </c>
      <c r="I8">
        <v>178</v>
      </c>
      <c r="J8">
        <v>392</v>
      </c>
      <c r="K8">
        <v>47</v>
      </c>
      <c r="L8">
        <v>261</v>
      </c>
      <c r="M8">
        <v>167</v>
      </c>
      <c r="N8">
        <v>381</v>
      </c>
    </row>
    <row r="9" spans="1:24" x14ac:dyDescent="0.2">
      <c r="A9" s="1">
        <v>37384</v>
      </c>
      <c r="B9" t="s">
        <v>24</v>
      </c>
      <c r="C9">
        <v>200</v>
      </c>
      <c r="D9">
        <v>200</v>
      </c>
      <c r="G9">
        <v>185</v>
      </c>
      <c r="H9">
        <v>185</v>
      </c>
      <c r="I9">
        <v>305</v>
      </c>
      <c r="J9">
        <v>305</v>
      </c>
      <c r="K9">
        <v>168</v>
      </c>
      <c r="L9">
        <v>168</v>
      </c>
      <c r="M9">
        <v>288</v>
      </c>
      <c r="N9">
        <v>288</v>
      </c>
    </row>
    <row r="10" spans="1:24" x14ac:dyDescent="0.2">
      <c r="A10" s="1">
        <v>37730.5</v>
      </c>
      <c r="B10" t="s">
        <v>24</v>
      </c>
      <c r="C10">
        <v>0</v>
      </c>
      <c r="D10">
        <v>-470</v>
      </c>
      <c r="E10">
        <v>0</v>
      </c>
      <c r="F10">
        <v>-510</v>
      </c>
      <c r="G10">
        <v>110</v>
      </c>
      <c r="H10">
        <v>110</v>
      </c>
      <c r="I10">
        <v>230</v>
      </c>
      <c r="J10">
        <v>230</v>
      </c>
      <c r="K10">
        <v>115</v>
      </c>
      <c r="L10">
        <v>115</v>
      </c>
      <c r="M10">
        <v>235</v>
      </c>
      <c r="N10">
        <v>235</v>
      </c>
    </row>
    <row r="11" spans="1:24" x14ac:dyDescent="0.2">
      <c r="A11" s="1">
        <v>38457.582638888889</v>
      </c>
      <c r="C11">
        <v>0</v>
      </c>
      <c r="D11">
        <v>0</v>
      </c>
      <c r="E11">
        <v>0</v>
      </c>
      <c r="F11">
        <v>50</v>
      </c>
      <c r="O11">
        <v>4.5999999999999996</v>
      </c>
      <c r="P11">
        <v>4.0999999999999996</v>
      </c>
      <c r="Q11">
        <v>3.6</v>
      </c>
      <c r="R11">
        <v>3.1</v>
      </c>
      <c r="S11">
        <v>2.6</v>
      </c>
      <c r="T11">
        <v>1.6</v>
      </c>
      <c r="U11">
        <v>2.1</v>
      </c>
      <c r="V11">
        <v>1.1000000000000001</v>
      </c>
      <c r="W11">
        <v>0.6</v>
      </c>
      <c r="X11">
        <v>0.1</v>
      </c>
    </row>
    <row r="12" spans="1:24" x14ac:dyDescent="0.2">
      <c r="A12" s="1">
        <v>38864.582638888889</v>
      </c>
      <c r="C12">
        <v>0</v>
      </c>
      <c r="D12">
        <v>0</v>
      </c>
      <c r="E12">
        <v>0</v>
      </c>
      <c r="F12">
        <v>0</v>
      </c>
    </row>
    <row r="13" spans="1:24" x14ac:dyDescent="0.2">
      <c r="A13" s="1">
        <v>40309.582638888889</v>
      </c>
      <c r="C13">
        <v>0</v>
      </c>
      <c r="D13">
        <v>170</v>
      </c>
      <c r="E13">
        <v>0</v>
      </c>
      <c r="F13">
        <v>0</v>
      </c>
      <c r="O13">
        <v>9.1</v>
      </c>
      <c r="P13">
        <v>8.1</v>
      </c>
      <c r="Q13">
        <v>7.1</v>
      </c>
      <c r="R13">
        <v>6.1</v>
      </c>
      <c r="S13">
        <v>5.0999999999999996</v>
      </c>
      <c r="T13">
        <v>4.0999999999999996</v>
      </c>
      <c r="U13">
        <v>3.1</v>
      </c>
      <c r="V13">
        <v>2.1</v>
      </c>
      <c r="W13">
        <v>1.1000000000000001</v>
      </c>
      <c r="X13">
        <v>0.1</v>
      </c>
    </row>
    <row r="14" spans="1:24" x14ac:dyDescent="0.2">
      <c r="A14" s="1">
        <v>41761.707638888889</v>
      </c>
      <c r="C14">
        <v>0</v>
      </c>
      <c r="D14">
        <v>-20</v>
      </c>
      <c r="E14">
        <v>0</v>
      </c>
      <c r="F14">
        <v>-1050</v>
      </c>
    </row>
    <row r="15" spans="1:24" x14ac:dyDescent="0.2">
      <c r="A15" s="1">
        <v>35945</v>
      </c>
      <c r="B15" t="s">
        <v>24</v>
      </c>
      <c r="C15">
        <v>46</v>
      </c>
      <c r="D15">
        <v>46</v>
      </c>
      <c r="E15">
        <v>172</v>
      </c>
      <c r="F15">
        <v>172</v>
      </c>
    </row>
    <row r="16" spans="1:24" x14ac:dyDescent="0.2">
      <c r="A16" s="1">
        <v>36305.625</v>
      </c>
      <c r="B16" t="s">
        <v>24</v>
      </c>
      <c r="C16">
        <v>-140</v>
      </c>
      <c r="D16">
        <v>-195</v>
      </c>
      <c r="E16">
        <v>30</v>
      </c>
      <c r="F16">
        <v>-160</v>
      </c>
    </row>
    <row r="17" spans="1:6" x14ac:dyDescent="0.2">
      <c r="A17" s="1">
        <v>42491</v>
      </c>
      <c r="C17">
        <v>0</v>
      </c>
      <c r="D17">
        <v>-1470</v>
      </c>
      <c r="E17">
        <v>0</v>
      </c>
      <c r="F17">
        <v>-200</v>
      </c>
    </row>
    <row r="18" spans="1:6" x14ac:dyDescent="0.2">
      <c r="A18" s="1">
        <v>42880</v>
      </c>
      <c r="C18">
        <v>0</v>
      </c>
      <c r="D18">
        <v>-250</v>
      </c>
      <c r="E18">
        <v>0</v>
      </c>
      <c r="F18">
        <v>-200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workbookViewId="0">
      <selection sqref="A1:XFD1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35065.416666666664</v>
      </c>
      <c r="B2">
        <v>0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5" max="15" width="16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4">
        <v>41848</v>
      </c>
      <c r="O2">
        <v>0.2</v>
      </c>
      <c r="P2">
        <v>1.2</v>
      </c>
      <c r="Q2">
        <v>2.2000000000000002</v>
      </c>
      <c r="R2">
        <v>3.2</v>
      </c>
      <c r="S2">
        <v>4.2</v>
      </c>
      <c r="T2">
        <v>5.2</v>
      </c>
      <c r="U2">
        <v>6.2</v>
      </c>
      <c r="V2">
        <v>7.2</v>
      </c>
      <c r="W2">
        <v>8.1999999999999993</v>
      </c>
      <c r="X2">
        <v>9.1999999999999993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9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25.6640625" customWidth="1"/>
    <col min="3" max="3" width="14.6640625" customWidth="1"/>
    <col min="4" max="4" width="17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39937.5</v>
      </c>
      <c r="C2">
        <v>266</v>
      </c>
      <c r="E2">
        <v>180</v>
      </c>
      <c r="F2">
        <v>180</v>
      </c>
      <c r="G2">
        <v>266</v>
      </c>
      <c r="I2">
        <v>180</v>
      </c>
      <c r="K2">
        <v>266</v>
      </c>
      <c r="M2">
        <v>180</v>
      </c>
      <c r="O2">
        <f>1-2.59</f>
        <v>-1.5899999999999999</v>
      </c>
      <c r="P2">
        <f>O2+1</f>
        <v>-0.58999999999999986</v>
      </c>
      <c r="Q2">
        <f t="shared" ref="Q2:X2" si="0">P2+1</f>
        <v>0.41000000000000014</v>
      </c>
      <c r="R2">
        <f t="shared" si="0"/>
        <v>1.4100000000000001</v>
      </c>
      <c r="S2">
        <f t="shared" si="0"/>
        <v>2.41</v>
      </c>
      <c r="T2">
        <f t="shared" si="0"/>
        <v>3.41</v>
      </c>
      <c r="U2">
        <f t="shared" si="0"/>
        <v>4.41</v>
      </c>
      <c r="V2">
        <f t="shared" si="0"/>
        <v>5.41</v>
      </c>
      <c r="W2">
        <f t="shared" si="0"/>
        <v>6.41</v>
      </c>
      <c r="X2">
        <f t="shared" si="0"/>
        <v>7.41</v>
      </c>
    </row>
    <row r="3" spans="1:24" x14ac:dyDescent="0.2">
      <c r="A3" s="2">
        <v>40314</v>
      </c>
      <c r="C3">
        <v>183</v>
      </c>
      <c r="D3">
        <v>183</v>
      </c>
      <c r="E3">
        <v>152</v>
      </c>
      <c r="F3">
        <v>140</v>
      </c>
      <c r="G3">
        <v>183</v>
      </c>
      <c r="H3">
        <v>183</v>
      </c>
      <c r="I3">
        <v>152</v>
      </c>
      <c r="J3">
        <v>140</v>
      </c>
      <c r="K3">
        <v>183</v>
      </c>
      <c r="L3">
        <v>183</v>
      </c>
      <c r="M3">
        <v>152</v>
      </c>
      <c r="N3">
        <v>140</v>
      </c>
    </row>
    <row r="4" spans="1:24" x14ac:dyDescent="0.2">
      <c r="A4" s="2">
        <v>40413.833333333336</v>
      </c>
      <c r="C4">
        <v>0</v>
      </c>
      <c r="D4">
        <v>0</v>
      </c>
      <c r="E4">
        <v>20</v>
      </c>
      <c r="F4">
        <v>70</v>
      </c>
    </row>
    <row r="5" spans="1:24" x14ac:dyDescent="0.2">
      <c r="A5" s="2">
        <v>40638</v>
      </c>
      <c r="D5">
        <v>130</v>
      </c>
      <c r="F5">
        <v>65</v>
      </c>
      <c r="H5">
        <v>130</v>
      </c>
      <c r="J5">
        <v>65</v>
      </c>
      <c r="L5">
        <v>130</v>
      </c>
      <c r="N5">
        <v>65</v>
      </c>
    </row>
    <row r="6" spans="1:24" x14ac:dyDescent="0.2">
      <c r="A6" s="2">
        <v>41031</v>
      </c>
      <c r="C6">
        <v>82</v>
      </c>
      <c r="D6">
        <v>82</v>
      </c>
      <c r="F6">
        <v>82</v>
      </c>
      <c r="G6">
        <v>82</v>
      </c>
      <c r="H6">
        <v>135</v>
      </c>
      <c r="J6">
        <v>72</v>
      </c>
      <c r="K6">
        <v>82</v>
      </c>
      <c r="L6">
        <v>135</v>
      </c>
      <c r="N6">
        <v>72</v>
      </c>
    </row>
    <row r="7" spans="1:24" x14ac:dyDescent="0.2">
      <c r="A7" s="2">
        <v>41392.75</v>
      </c>
      <c r="C7">
        <v>155</v>
      </c>
      <c r="D7">
        <v>155</v>
      </c>
      <c r="E7">
        <f>F7-16</f>
        <v>57</v>
      </c>
      <c r="F7">
        <v>73</v>
      </c>
      <c r="H7">
        <v>155</v>
      </c>
      <c r="J7">
        <v>73</v>
      </c>
      <c r="L7">
        <v>155</v>
      </c>
      <c r="N7">
        <v>73</v>
      </c>
      <c r="O7">
        <f>1-0.1</f>
        <v>0.9</v>
      </c>
      <c r="P7">
        <f>O7+1</f>
        <v>1.9</v>
      </c>
      <c r="Q7">
        <f t="shared" ref="Q7:X7" si="1">P7+1</f>
        <v>2.9</v>
      </c>
      <c r="R7">
        <f t="shared" si="1"/>
        <v>3.9</v>
      </c>
      <c r="S7">
        <f t="shared" si="1"/>
        <v>4.9000000000000004</v>
      </c>
      <c r="T7">
        <f t="shared" si="1"/>
        <v>5.9</v>
      </c>
      <c r="U7">
        <f t="shared" si="1"/>
        <v>6.9</v>
      </c>
      <c r="V7">
        <f t="shared" si="1"/>
        <v>7.9</v>
      </c>
      <c r="W7">
        <f t="shared" si="1"/>
        <v>8.9</v>
      </c>
      <c r="X7">
        <f t="shared" si="1"/>
        <v>9.9</v>
      </c>
    </row>
    <row r="8" spans="1:24" x14ac:dyDescent="0.2">
      <c r="A8" s="2">
        <v>41853.583333333336</v>
      </c>
      <c r="C8">
        <v>118</v>
      </c>
      <c r="D8">
        <v>118</v>
      </c>
      <c r="E8">
        <v>181</v>
      </c>
      <c r="F8">
        <v>25</v>
      </c>
      <c r="G8">
        <v>118</v>
      </c>
      <c r="H8">
        <v>118</v>
      </c>
      <c r="I8">
        <v>181</v>
      </c>
      <c r="J8">
        <v>25</v>
      </c>
      <c r="K8">
        <v>118</v>
      </c>
      <c r="L8">
        <v>118</v>
      </c>
      <c r="M8">
        <v>181</v>
      </c>
      <c r="N8">
        <v>25</v>
      </c>
    </row>
    <row r="9" spans="1:24" x14ac:dyDescent="0.2">
      <c r="A9" s="2">
        <v>42128.791666666664</v>
      </c>
      <c r="C9">
        <v>275.8</v>
      </c>
      <c r="D9">
        <v>68.8</v>
      </c>
      <c r="E9">
        <v>87.5</v>
      </c>
      <c r="F9">
        <v>130.80000000000001</v>
      </c>
      <c r="G9">
        <v>275.8</v>
      </c>
      <c r="H9">
        <v>68.8</v>
      </c>
      <c r="I9">
        <v>87.5</v>
      </c>
      <c r="J9">
        <v>130.80000000000001</v>
      </c>
      <c r="K9">
        <v>275.8</v>
      </c>
      <c r="L9">
        <v>68.8</v>
      </c>
      <c r="M9">
        <v>87.5</v>
      </c>
      <c r="N9">
        <v>130.80000000000001</v>
      </c>
      <c r="O9">
        <f>1-2.06</f>
        <v>-1.06</v>
      </c>
      <c r="P9">
        <f>O9+1</f>
        <v>-6.0000000000000053E-2</v>
      </c>
      <c r="Q9">
        <f t="shared" ref="Q9:X9" si="2">P9+1</f>
        <v>0.94</v>
      </c>
      <c r="R9">
        <f t="shared" si="2"/>
        <v>1.94</v>
      </c>
      <c r="S9">
        <f t="shared" si="2"/>
        <v>2.94</v>
      </c>
      <c r="T9">
        <f t="shared" si="2"/>
        <v>3.94</v>
      </c>
      <c r="U9">
        <f t="shared" si="2"/>
        <v>4.9399999999999995</v>
      </c>
      <c r="V9">
        <f t="shared" si="2"/>
        <v>5.9399999999999995</v>
      </c>
      <c r="W9">
        <f t="shared" si="2"/>
        <v>6.9399999999999995</v>
      </c>
      <c r="X9">
        <f t="shared" si="2"/>
        <v>7.9399999999999995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9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35521.875</v>
      </c>
      <c r="O2">
        <v>0.1</v>
      </c>
      <c r="P2">
        <f t="shared" ref="P2:X2" si="0">O2+1</f>
        <v>1.1000000000000001</v>
      </c>
      <c r="Q2">
        <f t="shared" si="0"/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35904.875</v>
      </c>
      <c r="O3">
        <v>9.1</v>
      </c>
      <c r="P3">
        <v>8.1</v>
      </c>
      <c r="Q3">
        <v>7.1</v>
      </c>
      <c r="R3">
        <v>6.1</v>
      </c>
      <c r="S3">
        <v>5.0999999999999996</v>
      </c>
      <c r="T3">
        <v>4.0999999999999996</v>
      </c>
      <c r="U3">
        <v>3.1</v>
      </c>
      <c r="V3">
        <v>2.1</v>
      </c>
      <c r="W3">
        <v>1.1000000000000001</v>
      </c>
      <c r="X3">
        <v>0.1</v>
      </c>
    </row>
    <row r="4" spans="1:24" x14ac:dyDescent="0.2">
      <c r="A4" s="2">
        <v>37047.875</v>
      </c>
      <c r="O4">
        <v>0.1</v>
      </c>
      <c r="P4">
        <f t="shared" ref="P4:X4" si="1">O4+1</f>
        <v>1.1000000000000001</v>
      </c>
      <c r="Q4">
        <f t="shared" si="1"/>
        <v>2.1</v>
      </c>
      <c r="R4">
        <f t="shared" si="1"/>
        <v>3.1</v>
      </c>
      <c r="S4">
        <f t="shared" si="1"/>
        <v>4.0999999999999996</v>
      </c>
      <c r="T4">
        <f t="shared" si="1"/>
        <v>5.0999999999999996</v>
      </c>
      <c r="U4">
        <f t="shared" si="1"/>
        <v>6.1</v>
      </c>
      <c r="V4">
        <f t="shared" si="1"/>
        <v>7.1</v>
      </c>
      <c r="W4">
        <f t="shared" si="1"/>
        <v>8.1</v>
      </c>
      <c r="X4">
        <f t="shared" si="1"/>
        <v>9.1</v>
      </c>
    </row>
    <row r="5" spans="1:24" x14ac:dyDescent="0.2">
      <c r="A5" s="2">
        <v>37742</v>
      </c>
      <c r="C5">
        <v>0</v>
      </c>
      <c r="D5">
        <v>-600</v>
      </c>
      <c r="E5">
        <v>0</v>
      </c>
      <c r="F5">
        <v>-600</v>
      </c>
    </row>
    <row r="6" spans="1:24" x14ac:dyDescent="0.2">
      <c r="A6" s="2">
        <v>40299</v>
      </c>
      <c r="C6">
        <v>0</v>
      </c>
      <c r="D6">
        <v>-650</v>
      </c>
      <c r="E6">
        <v>0</v>
      </c>
      <c r="F6">
        <v>-650</v>
      </c>
    </row>
    <row r="7" spans="1:24" x14ac:dyDescent="0.2">
      <c r="A7" s="2">
        <v>41415.666666666664</v>
      </c>
      <c r="C7">
        <v>0</v>
      </c>
      <c r="D7">
        <v>-400</v>
      </c>
      <c r="E7">
        <v>0</v>
      </c>
      <c r="F7">
        <v>-300</v>
      </c>
    </row>
    <row r="8" spans="1:24" x14ac:dyDescent="0.2">
      <c r="A8" s="2">
        <v>42144.666666666664</v>
      </c>
      <c r="C8">
        <v>0</v>
      </c>
      <c r="D8">
        <v>-180</v>
      </c>
      <c r="E8">
        <v>0</v>
      </c>
      <c r="F8">
        <v>-205</v>
      </c>
    </row>
    <row r="9" spans="1:24" x14ac:dyDescent="0.2">
      <c r="A9" s="2">
        <v>42516</v>
      </c>
      <c r="C9">
        <v>0</v>
      </c>
      <c r="D9">
        <v>-160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"/>
  <sheetViews>
    <sheetView workbookViewId="0">
      <selection sqref="A1:XFD2"/>
    </sheetView>
  </sheetViews>
  <sheetFormatPr baseColWidth="10" defaultColWidth="8.83203125" defaultRowHeight="15" x14ac:dyDescent="0.2"/>
  <cols>
    <col min="1" max="1" width="20.3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"/>
  <sheetViews>
    <sheetView workbookViewId="0">
      <selection activeCell="L2" sqref="L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3"/>
  <sheetViews>
    <sheetView topLeftCell="D1" workbookViewId="0">
      <selection activeCell="I18" sqref="I18"/>
    </sheetView>
  </sheetViews>
  <sheetFormatPr baseColWidth="10" defaultColWidth="8.83203125" defaultRowHeight="15" x14ac:dyDescent="0.2"/>
  <cols>
    <col min="1" max="1" width="29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37048.666666666664</v>
      </c>
    </row>
    <row r="3" spans="1:24" x14ac:dyDescent="0.2">
      <c r="A3" s="2">
        <v>38497</v>
      </c>
      <c r="B3" t="s">
        <v>24</v>
      </c>
      <c r="J3">
        <v>198</v>
      </c>
      <c r="N3">
        <v>191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"/>
  <sheetViews>
    <sheetView workbookViewId="0">
      <selection sqref="A1:XFD2"/>
    </sheetView>
  </sheetViews>
  <sheetFormatPr baseColWidth="10" defaultColWidth="8.83203125" defaultRowHeight="15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41740.458333333336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workbookViewId="0">
      <selection activeCell="A2" sqref="A2"/>
    </sheetView>
  </sheetViews>
  <sheetFormatPr baseColWidth="10" defaultColWidth="19.5" defaultRowHeight="15" x14ac:dyDescent="0.2"/>
  <cols>
    <col min="1" max="1" width="25.6640625" bestFit="1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35551</v>
      </c>
    </row>
    <row r="3" spans="1:24" x14ac:dyDescent="0.2">
      <c r="A3" s="1">
        <v>35945</v>
      </c>
      <c r="B3" t="s">
        <v>24</v>
      </c>
      <c r="C3">
        <v>51</v>
      </c>
      <c r="D3">
        <v>51</v>
      </c>
      <c r="E3">
        <v>51</v>
      </c>
      <c r="F3">
        <v>51</v>
      </c>
      <c r="G3">
        <v>25</v>
      </c>
      <c r="H3">
        <v>185</v>
      </c>
      <c r="I3">
        <v>205</v>
      </c>
      <c r="J3">
        <v>305</v>
      </c>
      <c r="K3">
        <v>85</v>
      </c>
      <c r="L3">
        <v>194</v>
      </c>
      <c r="M3">
        <v>205</v>
      </c>
      <c r="N3">
        <v>314</v>
      </c>
    </row>
    <row r="4" spans="1:24" x14ac:dyDescent="0.2">
      <c r="A4" s="1">
        <v>36308</v>
      </c>
      <c r="B4" t="s">
        <v>24</v>
      </c>
      <c r="G4">
        <v>56</v>
      </c>
      <c r="H4">
        <v>168</v>
      </c>
      <c r="I4">
        <v>173</v>
      </c>
      <c r="J4">
        <v>286</v>
      </c>
      <c r="K4">
        <v>62</v>
      </c>
      <c r="L4">
        <v>173</v>
      </c>
      <c r="M4">
        <v>182</v>
      </c>
      <c r="N4">
        <v>291</v>
      </c>
    </row>
    <row r="5" spans="1:24" x14ac:dyDescent="0.2">
      <c r="A5" s="1">
        <v>36680</v>
      </c>
      <c r="B5" t="s">
        <v>24</v>
      </c>
      <c r="G5">
        <v>36</v>
      </c>
      <c r="H5">
        <v>210</v>
      </c>
      <c r="I5">
        <v>148</v>
      </c>
      <c r="J5">
        <v>330</v>
      </c>
      <c r="K5">
        <v>44</v>
      </c>
      <c r="L5">
        <v>210</v>
      </c>
      <c r="M5">
        <v>162</v>
      </c>
      <c r="N5">
        <v>326</v>
      </c>
    </row>
    <row r="6" spans="1:24" x14ac:dyDescent="0.2">
      <c r="A6" s="1">
        <v>37040</v>
      </c>
      <c r="B6" t="s">
        <v>24</v>
      </c>
      <c r="G6">
        <v>38</v>
      </c>
      <c r="I6">
        <v>158</v>
      </c>
      <c r="K6">
        <v>35</v>
      </c>
      <c r="M6">
        <v>153</v>
      </c>
    </row>
    <row r="7" spans="1:24" x14ac:dyDescent="0.2">
      <c r="A7" s="1">
        <v>40327</v>
      </c>
      <c r="C7">
        <v>98</v>
      </c>
      <c r="D7">
        <v>270</v>
      </c>
      <c r="E7">
        <v>108</v>
      </c>
      <c r="F7">
        <v>370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31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35222.666666666664</v>
      </c>
    </row>
    <row r="3" spans="1:24" x14ac:dyDescent="0.2">
      <c r="A3" s="2">
        <v>37048.666666666664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9F0-91AD-439D-8DF8-69D4355C70BC}">
  <dimension ref="A1:X19"/>
  <sheetViews>
    <sheetView workbookViewId="0">
      <selection activeCell="E19" sqref="E19"/>
    </sheetView>
  </sheetViews>
  <sheetFormatPr baseColWidth="10" defaultColWidth="8.83203125" defaultRowHeight="15" x14ac:dyDescent="0.2"/>
  <cols>
    <col min="1" max="1" width="15.5" bestFit="1" customWidth="1"/>
    <col min="6" max="6" width="16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E2">
        <v>0</v>
      </c>
      <c r="F2">
        <v>-355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  <row r="3" spans="1:24" x14ac:dyDescent="0.2">
      <c r="A3" s="2">
        <v>40039.416666666664</v>
      </c>
      <c r="E3">
        <v>0</v>
      </c>
      <c r="F3">
        <v>260</v>
      </c>
    </row>
    <row r="4" spans="1:24" x14ac:dyDescent="0.2">
      <c r="A4" s="2">
        <v>41162.416666666664</v>
      </c>
      <c r="E4">
        <v>0</v>
      </c>
      <c r="F4">
        <v>120</v>
      </c>
    </row>
    <row r="5" spans="1:24" x14ac:dyDescent="0.2">
      <c r="A5" s="2">
        <v>40330</v>
      </c>
      <c r="E5">
        <v>0</v>
      </c>
      <c r="F5">
        <v>-100</v>
      </c>
    </row>
    <row r="6" spans="1:24" x14ac:dyDescent="0.2">
      <c r="A6" s="2">
        <v>40402</v>
      </c>
      <c r="E6">
        <v>0</v>
      </c>
      <c r="F6">
        <v>300</v>
      </c>
    </row>
    <row r="7" spans="1:24" x14ac:dyDescent="0.2">
      <c r="A7" s="2">
        <v>40544</v>
      </c>
      <c r="C7">
        <v>0</v>
      </c>
      <c r="D7">
        <v>300</v>
      </c>
    </row>
    <row r="8" spans="1:24" x14ac:dyDescent="0.2">
      <c r="A8" s="2">
        <v>40787</v>
      </c>
      <c r="C8">
        <v>0</v>
      </c>
      <c r="D8">
        <v>150</v>
      </c>
    </row>
    <row r="9" spans="1:24" x14ac:dyDescent="0.2">
      <c r="A9" s="2">
        <v>40725</v>
      </c>
      <c r="E9">
        <v>0</v>
      </c>
      <c r="F9">
        <v>250</v>
      </c>
    </row>
    <row r="10" spans="1:24" x14ac:dyDescent="0.2">
      <c r="A10" s="2">
        <v>41153</v>
      </c>
      <c r="C10">
        <v>0</v>
      </c>
      <c r="D10">
        <v>50</v>
      </c>
    </row>
    <row r="11" spans="1:24" x14ac:dyDescent="0.2">
      <c r="A11" s="2">
        <v>41030</v>
      </c>
      <c r="E11">
        <v>0</v>
      </c>
      <c r="F11">
        <v>-25</v>
      </c>
    </row>
    <row r="12" spans="1:24" x14ac:dyDescent="0.2">
      <c r="A12" s="2">
        <v>41157</v>
      </c>
      <c r="C12">
        <v>0</v>
      </c>
      <c r="D12">
        <v>70</v>
      </c>
      <c r="E12">
        <v>0</v>
      </c>
      <c r="F12">
        <v>70</v>
      </c>
    </row>
    <row r="13" spans="1:24" x14ac:dyDescent="0.2">
      <c r="A13" s="2">
        <v>41455</v>
      </c>
      <c r="E13">
        <v>0</v>
      </c>
      <c r="F13">
        <v>-25</v>
      </c>
    </row>
    <row r="14" spans="1:24" x14ac:dyDescent="0.2">
      <c r="A14" s="2">
        <v>41516</v>
      </c>
      <c r="E14">
        <v>0</v>
      </c>
      <c r="F14">
        <v>90</v>
      </c>
    </row>
    <row r="15" spans="1:24" x14ac:dyDescent="0.2">
      <c r="A15" s="2">
        <v>42186</v>
      </c>
      <c r="E15">
        <v>0</v>
      </c>
      <c r="F15">
        <v>25</v>
      </c>
    </row>
    <row r="16" spans="1:24" x14ac:dyDescent="0.2">
      <c r="A16" s="2">
        <v>41883</v>
      </c>
      <c r="C16">
        <v>0</v>
      </c>
      <c r="D16">
        <v>240</v>
      </c>
    </row>
    <row r="17" spans="1:6" x14ac:dyDescent="0.2">
      <c r="A17" s="2">
        <v>42248</v>
      </c>
      <c r="C17">
        <v>0</v>
      </c>
      <c r="D17">
        <v>0</v>
      </c>
    </row>
    <row r="18" spans="1:6" x14ac:dyDescent="0.2">
      <c r="A18" s="2">
        <v>42614</v>
      </c>
      <c r="C18">
        <v>0</v>
      </c>
      <c r="D18">
        <v>0</v>
      </c>
      <c r="E18">
        <v>0</v>
      </c>
      <c r="F18">
        <v>100</v>
      </c>
    </row>
    <row r="19" spans="1:6" x14ac:dyDescent="0.2">
      <c r="A19" s="2">
        <v>42979</v>
      </c>
      <c r="C19">
        <v>0</v>
      </c>
      <c r="D19"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60D7-B1C3-4EEA-9C59-8771C133C152}">
  <dimension ref="A1:X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2">
        <v>39183.458333333336</v>
      </c>
      <c r="O2">
        <v>0.1</v>
      </c>
      <c r="P2">
        <v>1.1000000000000001</v>
      </c>
      <c r="Q2">
        <v>2.1</v>
      </c>
      <c r="R2">
        <v>3.1</v>
      </c>
      <c r="S2">
        <v>4.0999999999999996</v>
      </c>
      <c r="T2">
        <v>5.0999999999999996</v>
      </c>
      <c r="U2">
        <v>6.1</v>
      </c>
      <c r="V2">
        <v>7.1</v>
      </c>
      <c r="W2">
        <v>8.1</v>
      </c>
      <c r="X2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5"/>
  <sheetViews>
    <sheetView zoomScale="70" zoomScaleNormal="70" workbookViewId="0">
      <selection activeCell="L6" sqref="L6"/>
    </sheetView>
  </sheetViews>
  <sheetFormatPr baseColWidth="10" defaultColWidth="23.1640625" defaultRowHeight="15" x14ac:dyDescent="0.2"/>
  <cols>
    <col min="2" max="2" width="5.1640625" customWidth="1"/>
    <col min="3" max="3" width="10" customWidth="1"/>
    <col min="4" max="4" width="8.1640625" customWidth="1"/>
    <col min="5" max="5" width="13.1640625" customWidth="1"/>
    <col min="6" max="7" width="14.5" bestFit="1" customWidth="1"/>
    <col min="8" max="8" width="12.5" bestFit="1" customWidth="1"/>
    <col min="9" max="9" width="14.83203125" bestFit="1" customWidth="1"/>
    <col min="10" max="10" width="13" bestFit="1" customWidth="1"/>
    <col min="11" max="11" width="15" bestFit="1" customWidth="1"/>
    <col min="12" max="12" width="13.1640625" bestFit="1" customWidth="1"/>
    <col min="13" max="13" width="15.5" bestFit="1" customWidth="1"/>
    <col min="14" max="14" width="13.5" bestFit="1" customWidth="1"/>
    <col min="15" max="15" width="15.1640625" customWidth="1"/>
    <col min="16" max="16" width="17.5" customWidth="1"/>
    <col min="17" max="17" width="19.33203125" customWidth="1"/>
    <col min="18" max="18" width="17.5" customWidth="1"/>
  </cols>
  <sheetData>
    <row r="1" spans="1:24" x14ac:dyDescent="0.2">
      <c r="A1" t="s">
        <v>0</v>
      </c>
      <c r="B1" t="s">
        <v>25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 s="1">
        <v>35231</v>
      </c>
      <c r="C2">
        <v>0</v>
      </c>
      <c r="D2">
        <v>0</v>
      </c>
      <c r="E2">
        <v>0</v>
      </c>
      <c r="F2">
        <v>0</v>
      </c>
      <c r="G2" s="8">
        <f>H2</f>
        <v>217</v>
      </c>
      <c r="H2" s="8">
        <f>175+42</f>
        <v>217</v>
      </c>
      <c r="I2" s="8">
        <f>M2</f>
        <v>364</v>
      </c>
      <c r="J2" s="8">
        <f>I2</f>
        <v>364</v>
      </c>
      <c r="K2" s="8">
        <f>G2</f>
        <v>217</v>
      </c>
      <c r="L2" s="8">
        <f>H2</f>
        <v>217</v>
      </c>
      <c r="M2" s="8">
        <f>N2</f>
        <v>364</v>
      </c>
      <c r="N2" s="8">
        <f>175+189</f>
        <v>364</v>
      </c>
      <c r="O2">
        <v>0.12</v>
      </c>
      <c r="P2">
        <v>1.32</v>
      </c>
      <c r="Q2">
        <v>2.3199999999999998</v>
      </c>
      <c r="R2">
        <v>3.32</v>
      </c>
      <c r="S2">
        <v>4.32</v>
      </c>
      <c r="T2">
        <v>5.32</v>
      </c>
      <c r="U2">
        <v>6.32</v>
      </c>
      <c r="V2">
        <v>7.32</v>
      </c>
      <c r="W2">
        <v>8.32</v>
      </c>
      <c r="X2">
        <v>9.32</v>
      </c>
    </row>
    <row r="3" spans="1:24" x14ac:dyDescent="0.2">
      <c r="A3" s="1">
        <v>35538</v>
      </c>
      <c r="G3" s="8">
        <v>125</v>
      </c>
      <c r="H3" s="8">
        <v>125</v>
      </c>
      <c r="I3" s="8"/>
      <c r="J3" s="8"/>
      <c r="K3" s="8">
        <v>125</v>
      </c>
      <c r="L3" s="8">
        <v>125</v>
      </c>
      <c r="M3" s="8"/>
      <c r="N3" s="8"/>
    </row>
    <row r="4" spans="1:24" x14ac:dyDescent="0.2">
      <c r="A4" s="3">
        <v>35584</v>
      </c>
      <c r="C4">
        <v>0</v>
      </c>
      <c r="D4">
        <v>-100</v>
      </c>
      <c r="E4">
        <v>0</v>
      </c>
      <c r="F4">
        <v>-110</v>
      </c>
      <c r="O4">
        <v>9.1999999999999993</v>
      </c>
      <c r="P4">
        <v>1.5</v>
      </c>
      <c r="Q4">
        <v>2.2000000000000002</v>
      </c>
      <c r="R4">
        <v>3.2</v>
      </c>
      <c r="S4">
        <v>4.2</v>
      </c>
      <c r="T4">
        <v>5.2</v>
      </c>
      <c r="U4">
        <v>0.8</v>
      </c>
      <c r="V4">
        <v>6</v>
      </c>
      <c r="W4">
        <v>7</v>
      </c>
      <c r="X4">
        <v>1.1000000000000001</v>
      </c>
    </row>
    <row r="5" spans="1:24" x14ac:dyDescent="0.2">
      <c r="A5" s="1">
        <v>35583.5</v>
      </c>
    </row>
    <row r="6" spans="1:24" x14ac:dyDescent="0.2">
      <c r="A6" s="1">
        <v>35911</v>
      </c>
      <c r="G6" s="8">
        <v>42</v>
      </c>
      <c r="H6" s="8">
        <f>42+128</f>
        <v>170</v>
      </c>
      <c r="I6" s="8">
        <f>42+114+24</f>
        <v>180</v>
      </c>
      <c r="J6" s="8">
        <f>42+112+128</f>
        <v>282</v>
      </c>
      <c r="K6" s="8">
        <f>45+24</f>
        <v>69</v>
      </c>
      <c r="L6" s="8">
        <f>42+128</f>
        <v>170</v>
      </c>
      <c r="M6" s="8">
        <f>44.5+114+24</f>
        <v>182.5</v>
      </c>
      <c r="N6" s="8">
        <f>42+112+128</f>
        <v>282</v>
      </c>
    </row>
    <row r="7" spans="1:24" x14ac:dyDescent="0.2">
      <c r="A7" s="1">
        <v>36267</v>
      </c>
      <c r="B7" t="s">
        <v>24</v>
      </c>
      <c r="G7">
        <v>95</v>
      </c>
      <c r="H7">
        <v>95</v>
      </c>
      <c r="I7">
        <v>112</v>
      </c>
      <c r="J7">
        <v>112</v>
      </c>
      <c r="K7">
        <v>100</v>
      </c>
      <c r="L7">
        <v>100</v>
      </c>
      <c r="M7">
        <v>212.5</v>
      </c>
      <c r="N7">
        <v>212.5</v>
      </c>
    </row>
    <row r="8" spans="1:24" x14ac:dyDescent="0.2">
      <c r="A8" s="1">
        <v>36658.5</v>
      </c>
      <c r="B8" t="s">
        <v>24</v>
      </c>
      <c r="C8">
        <v>47</v>
      </c>
      <c r="D8">
        <v>47</v>
      </c>
      <c r="E8">
        <v>210</v>
      </c>
      <c r="F8">
        <v>210</v>
      </c>
      <c r="G8">
        <v>19</v>
      </c>
      <c r="H8">
        <v>19</v>
      </c>
      <c r="I8">
        <v>131</v>
      </c>
      <c r="J8">
        <v>131</v>
      </c>
      <c r="K8">
        <v>26</v>
      </c>
      <c r="L8">
        <v>26</v>
      </c>
      <c r="M8">
        <v>140</v>
      </c>
      <c r="N8">
        <v>140</v>
      </c>
      <c r="O8">
        <v>9.3000000000000007</v>
      </c>
      <c r="P8">
        <v>8.3000000000000007</v>
      </c>
      <c r="Q8">
        <v>7.3</v>
      </c>
      <c r="R8">
        <v>6.3</v>
      </c>
      <c r="S8">
        <v>5.3</v>
      </c>
      <c r="T8">
        <v>1.3</v>
      </c>
      <c r="U8">
        <v>3.3</v>
      </c>
      <c r="V8">
        <v>2.2999999999999998</v>
      </c>
      <c r="W8">
        <v>4.3</v>
      </c>
      <c r="X8">
        <v>0.3</v>
      </c>
    </row>
    <row r="9" spans="1:24" x14ac:dyDescent="0.2">
      <c r="A9" s="1">
        <v>37057.541666666664</v>
      </c>
      <c r="B9" t="s">
        <v>24</v>
      </c>
      <c r="C9">
        <v>0</v>
      </c>
      <c r="D9">
        <v>-310</v>
      </c>
      <c r="E9">
        <v>0</v>
      </c>
      <c r="F9">
        <v>-359</v>
      </c>
      <c r="G9">
        <v>140</v>
      </c>
      <c r="H9">
        <v>140</v>
      </c>
      <c r="I9">
        <v>250</v>
      </c>
      <c r="J9">
        <v>250</v>
      </c>
      <c r="K9">
        <v>134</v>
      </c>
      <c r="L9">
        <v>134</v>
      </c>
      <c r="M9">
        <v>244</v>
      </c>
      <c r="N9">
        <v>244</v>
      </c>
    </row>
    <row r="10" spans="1:24" x14ac:dyDescent="0.2">
      <c r="A10" s="1">
        <v>37396</v>
      </c>
      <c r="B10" t="s">
        <v>24</v>
      </c>
      <c r="G10">
        <v>57</v>
      </c>
      <c r="H10">
        <v>57</v>
      </c>
      <c r="I10">
        <v>104</v>
      </c>
      <c r="J10">
        <v>104</v>
      </c>
      <c r="K10">
        <v>67</v>
      </c>
      <c r="L10">
        <v>67</v>
      </c>
      <c r="M10">
        <v>114</v>
      </c>
      <c r="N10">
        <v>114</v>
      </c>
    </row>
    <row r="11" spans="1:24" x14ac:dyDescent="0.2">
      <c r="A11" s="1">
        <v>37750</v>
      </c>
      <c r="B11" t="s">
        <v>24</v>
      </c>
      <c r="C11">
        <v>0</v>
      </c>
      <c r="D11">
        <v>-140</v>
      </c>
      <c r="E11">
        <v>0</v>
      </c>
      <c r="F11">
        <v>0</v>
      </c>
      <c r="O11">
        <v>11.3</v>
      </c>
      <c r="P11">
        <v>10.3</v>
      </c>
      <c r="Q11">
        <v>9.3000000000000007</v>
      </c>
      <c r="R11">
        <v>8.3000000000000007</v>
      </c>
      <c r="S11">
        <v>7.3</v>
      </c>
      <c r="T11">
        <v>6.3</v>
      </c>
      <c r="U11">
        <v>5.3</v>
      </c>
      <c r="V11">
        <v>4.3</v>
      </c>
      <c r="W11">
        <v>3.3</v>
      </c>
      <c r="X11">
        <v>2.2999999999999998</v>
      </c>
    </row>
    <row r="12" spans="1:24" x14ac:dyDescent="0.2">
      <c r="A12" s="1">
        <v>38139</v>
      </c>
      <c r="E12">
        <v>0</v>
      </c>
      <c r="F12">
        <v>-75</v>
      </c>
    </row>
    <row r="13" spans="1:24" x14ac:dyDescent="0.2">
      <c r="A13" s="1">
        <v>41784.666666666664</v>
      </c>
      <c r="C13">
        <v>0</v>
      </c>
      <c r="D13">
        <v>0</v>
      </c>
      <c r="E13">
        <v>0</v>
      </c>
      <c r="F13">
        <v>-600</v>
      </c>
    </row>
    <row r="14" spans="1:24" x14ac:dyDescent="0.2">
      <c r="A14" s="1">
        <v>42125</v>
      </c>
      <c r="C14">
        <v>0</v>
      </c>
      <c r="D14">
        <v>0</v>
      </c>
      <c r="E14">
        <v>0</v>
      </c>
      <c r="F14">
        <v>0</v>
      </c>
    </row>
    <row r="15" spans="1:24" x14ac:dyDescent="0.2">
      <c r="A15" s="1">
        <v>42880</v>
      </c>
      <c r="E15">
        <v>0</v>
      </c>
      <c r="F15">
        <v>-200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4"/>
  <sheetViews>
    <sheetView topLeftCell="A2" workbookViewId="0">
      <selection activeCell="A12" sqref="A12:XFD12"/>
    </sheetView>
  </sheetViews>
  <sheetFormatPr baseColWidth="10" defaultColWidth="8.83203125" defaultRowHeight="15" x14ac:dyDescent="0.2"/>
  <cols>
    <col min="1" max="1" width="17.33203125" customWidth="1"/>
    <col min="3" max="3" width="7.1640625" customWidth="1"/>
    <col min="4" max="4" width="6.83203125" customWidth="1"/>
    <col min="5" max="5" width="7.33203125" customWidth="1"/>
    <col min="6" max="9" width="7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35909.832638888889</v>
      </c>
      <c r="C2">
        <v>0</v>
      </c>
      <c r="D2">
        <v>-15</v>
      </c>
      <c r="E2">
        <v>0</v>
      </c>
      <c r="F2">
        <v>0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x14ac:dyDescent="0.2">
      <c r="A3" s="2">
        <v>36271.041666666664</v>
      </c>
      <c r="B3" t="s">
        <v>24</v>
      </c>
      <c r="C3">
        <v>0</v>
      </c>
      <c r="D3">
        <v>0</v>
      </c>
      <c r="E3">
        <v>0</v>
      </c>
      <c r="F3">
        <v>0</v>
      </c>
      <c r="G3">
        <v>160</v>
      </c>
      <c r="H3">
        <v>160</v>
      </c>
      <c r="I3">
        <v>310</v>
      </c>
      <c r="J3">
        <v>310</v>
      </c>
      <c r="K3">
        <v>165</v>
      </c>
      <c r="L3">
        <v>165</v>
      </c>
      <c r="M3">
        <v>314</v>
      </c>
      <c r="N3">
        <v>314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</row>
    <row r="4" spans="1:24" x14ac:dyDescent="0.2">
      <c r="A4" s="2">
        <v>37048.666666666664</v>
      </c>
      <c r="B4" t="s">
        <v>24</v>
      </c>
      <c r="C4">
        <v>0</v>
      </c>
      <c r="D4">
        <v>0</v>
      </c>
      <c r="E4">
        <v>0</v>
      </c>
      <c r="F4">
        <v>0</v>
      </c>
      <c r="G4">
        <v>130</v>
      </c>
      <c r="H4">
        <v>130</v>
      </c>
      <c r="I4">
        <v>250</v>
      </c>
      <c r="J4">
        <v>250</v>
      </c>
      <c r="K4">
        <v>128</v>
      </c>
      <c r="L4">
        <v>128</v>
      </c>
      <c r="M4">
        <v>249</v>
      </c>
      <c r="N4">
        <v>249</v>
      </c>
      <c r="O4">
        <v>10</v>
      </c>
      <c r="P4">
        <v>9</v>
      </c>
      <c r="Q4">
        <v>8</v>
      </c>
      <c r="R4">
        <v>7</v>
      </c>
      <c r="S4">
        <v>6</v>
      </c>
      <c r="T4">
        <v>5</v>
      </c>
      <c r="U4">
        <v>4</v>
      </c>
      <c r="V4">
        <v>3</v>
      </c>
      <c r="W4">
        <v>2</v>
      </c>
      <c r="X4">
        <v>1</v>
      </c>
    </row>
    <row r="5" spans="1:24" x14ac:dyDescent="0.2">
      <c r="A5" s="2">
        <v>37394.5</v>
      </c>
      <c r="B5" t="s">
        <v>24</v>
      </c>
      <c r="G5">
        <v>273</v>
      </c>
      <c r="H5">
        <v>273</v>
      </c>
      <c r="K5">
        <v>270</v>
      </c>
      <c r="L5">
        <v>270</v>
      </c>
    </row>
    <row r="6" spans="1:24" x14ac:dyDescent="0.2">
      <c r="A6" s="2">
        <v>37751</v>
      </c>
      <c r="B6" t="s">
        <v>24</v>
      </c>
      <c r="G6">
        <v>10</v>
      </c>
      <c r="H6">
        <v>10</v>
      </c>
      <c r="I6">
        <v>125</v>
      </c>
      <c r="J6">
        <v>125</v>
      </c>
      <c r="K6">
        <v>0</v>
      </c>
      <c r="L6">
        <v>0</v>
      </c>
      <c r="M6">
        <v>125</v>
      </c>
      <c r="N6">
        <v>125</v>
      </c>
    </row>
    <row r="7" spans="1:24" x14ac:dyDescent="0.2">
      <c r="A7" s="2">
        <v>38147.541666666664</v>
      </c>
      <c r="C7">
        <v>0</v>
      </c>
      <c r="D7">
        <v>0</v>
      </c>
      <c r="E7">
        <v>0</v>
      </c>
      <c r="F7">
        <v>0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</row>
    <row r="8" spans="1:24" x14ac:dyDescent="0.2">
      <c r="A8" s="2">
        <v>38499.583333333336</v>
      </c>
      <c r="C8">
        <v>0</v>
      </c>
      <c r="D8">
        <v>0</v>
      </c>
      <c r="E8">
        <v>0</v>
      </c>
      <c r="F8">
        <v>0</v>
      </c>
      <c r="O8">
        <v>10</v>
      </c>
      <c r="P8">
        <v>9</v>
      </c>
      <c r="Q8">
        <v>8</v>
      </c>
      <c r="R8">
        <v>7</v>
      </c>
      <c r="S8">
        <v>6</v>
      </c>
      <c r="T8">
        <v>5</v>
      </c>
      <c r="U8">
        <v>4</v>
      </c>
      <c r="V8">
        <v>3</v>
      </c>
      <c r="W8">
        <v>2</v>
      </c>
      <c r="X8">
        <v>1</v>
      </c>
    </row>
    <row r="9" spans="1:24" x14ac:dyDescent="0.2">
      <c r="A9" s="2">
        <v>39268.791666666664</v>
      </c>
      <c r="C9">
        <v>0</v>
      </c>
      <c r="D9">
        <v>-1306</v>
      </c>
      <c r="E9">
        <v>0</v>
      </c>
      <c r="F9">
        <v>-1330</v>
      </c>
    </row>
    <row r="10" spans="1:24" x14ac:dyDescent="0.2">
      <c r="A10" s="2">
        <v>39270.5</v>
      </c>
      <c r="C10">
        <v>0</v>
      </c>
      <c r="D10">
        <v>0</v>
      </c>
      <c r="E10">
        <v>0</v>
      </c>
      <c r="F10">
        <v>0</v>
      </c>
      <c r="O10">
        <v>1</v>
      </c>
      <c r="P10">
        <v>2</v>
      </c>
      <c r="Q10">
        <v>3</v>
      </c>
      <c r="R10">
        <v>4</v>
      </c>
      <c r="S10">
        <v>5</v>
      </c>
      <c r="T10">
        <v>6</v>
      </c>
      <c r="U10">
        <v>7</v>
      </c>
      <c r="V10">
        <v>8</v>
      </c>
      <c r="W10">
        <v>9</v>
      </c>
      <c r="X10">
        <v>10</v>
      </c>
    </row>
    <row r="11" spans="1:24" x14ac:dyDescent="0.2">
      <c r="A11" s="2">
        <v>39814</v>
      </c>
      <c r="C11">
        <v>0</v>
      </c>
      <c r="D11">
        <v>-373</v>
      </c>
      <c r="E11">
        <v>0</v>
      </c>
      <c r="F11">
        <v>-150</v>
      </c>
    </row>
    <row r="12" spans="1:24" x14ac:dyDescent="0.2">
      <c r="A12" s="2">
        <v>40298.958333333336</v>
      </c>
      <c r="C12">
        <v>0</v>
      </c>
      <c r="D12">
        <v>0</v>
      </c>
      <c r="E12">
        <v>0</v>
      </c>
      <c r="F12">
        <v>-200</v>
      </c>
    </row>
    <row r="13" spans="1:24" x14ac:dyDescent="0.2">
      <c r="A13" s="2">
        <v>41784.832638888889</v>
      </c>
      <c r="C13">
        <v>0</v>
      </c>
      <c r="D13">
        <v>0</v>
      </c>
      <c r="E13">
        <v>0</v>
      </c>
      <c r="F13">
        <v>-505</v>
      </c>
    </row>
    <row r="14" spans="1:24" x14ac:dyDescent="0.2">
      <c r="A14" s="2">
        <v>42512</v>
      </c>
      <c r="C14">
        <v>0</v>
      </c>
      <c r="D14">
        <v>-800</v>
      </c>
      <c r="E14">
        <v>0</v>
      </c>
      <c r="F14">
        <v>-300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baseColWidth="10" defaultColWidth="8.83203125" defaultRowHeight="15" x14ac:dyDescent="0.2"/>
  <cols>
    <col min="1" max="1" width="20" bestFit="1" customWidth="1"/>
    <col min="3" max="3" width="7.5" customWidth="1"/>
    <col min="4" max="4" width="6.83203125" customWidth="1"/>
    <col min="5" max="5" width="7.33203125" customWidth="1"/>
    <col min="6" max="6" width="6.83203125" customWidth="1"/>
    <col min="7" max="7" width="7" customWidth="1"/>
    <col min="8" max="8" width="6.83203125" customWidth="1"/>
    <col min="9" max="9" width="7.1640625" customWidth="1"/>
    <col min="10" max="10" width="7" customWidth="1"/>
    <col min="11" max="13" width="6.83203125" customWidth="1"/>
    <col min="14" max="14" width="7" customWidth="1"/>
    <col min="15" max="15" width="9.332031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">
      <c r="A2" s="2">
        <v>35198.458333333336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35458.375</v>
      </c>
      <c r="B3" t="s">
        <v>24</v>
      </c>
    </row>
    <row r="4" spans="1:24" x14ac:dyDescent="0.2">
      <c r="A4" s="2">
        <v>36288.791666666664</v>
      </c>
      <c r="B4" t="s">
        <v>24</v>
      </c>
      <c r="G4">
        <v>55</v>
      </c>
      <c r="H4">
        <v>188</v>
      </c>
      <c r="I4">
        <v>168</v>
      </c>
      <c r="J4">
        <v>308</v>
      </c>
      <c r="K4">
        <v>70</v>
      </c>
      <c r="L4">
        <v>180</v>
      </c>
      <c r="M4">
        <v>180</v>
      </c>
      <c r="N4">
        <v>300</v>
      </c>
    </row>
    <row r="5" spans="1:24" x14ac:dyDescent="0.2">
      <c r="A5" s="2">
        <v>36289</v>
      </c>
      <c r="C5">
        <v>0</v>
      </c>
      <c r="D5">
        <v>0</v>
      </c>
      <c r="E5">
        <v>0</v>
      </c>
      <c r="F5">
        <v>-5</v>
      </c>
      <c r="O5">
        <v>9.1</v>
      </c>
      <c r="P5">
        <v>8.1</v>
      </c>
      <c r="Q5">
        <v>7.1</v>
      </c>
      <c r="R5">
        <v>6.1</v>
      </c>
      <c r="S5">
        <v>5.0999999999999996</v>
      </c>
      <c r="T5">
        <v>4.0999999999999996</v>
      </c>
      <c r="U5">
        <v>3.1</v>
      </c>
      <c r="V5">
        <v>2.1</v>
      </c>
      <c r="W5">
        <v>1.1000000000000001</v>
      </c>
      <c r="X5">
        <v>0.1</v>
      </c>
    </row>
    <row r="6" spans="1:24" x14ac:dyDescent="0.2">
      <c r="A6" s="2">
        <v>36678</v>
      </c>
      <c r="B6" t="s">
        <v>24</v>
      </c>
      <c r="G6">
        <v>116</v>
      </c>
      <c r="H6">
        <v>116</v>
      </c>
      <c r="I6">
        <v>232</v>
      </c>
      <c r="J6">
        <v>232</v>
      </c>
      <c r="K6">
        <v>110</v>
      </c>
      <c r="L6">
        <v>110</v>
      </c>
      <c r="M6">
        <v>233</v>
      </c>
      <c r="N6">
        <v>233</v>
      </c>
      <c r="O6">
        <v>9.1</v>
      </c>
      <c r="P6">
        <v>8.1</v>
      </c>
      <c r="Q6">
        <v>7.1</v>
      </c>
      <c r="R6">
        <v>6.1</v>
      </c>
      <c r="S6">
        <v>5.0999999999999996</v>
      </c>
      <c r="T6">
        <v>4.0999999999999996</v>
      </c>
      <c r="U6">
        <v>3.1</v>
      </c>
      <c r="V6">
        <v>2.1</v>
      </c>
      <c r="W6">
        <v>1.1000000000000001</v>
      </c>
      <c r="X6">
        <v>0.1</v>
      </c>
    </row>
    <row r="7" spans="1:24" x14ac:dyDescent="0.2">
      <c r="A7" s="2">
        <v>37052.447916666664</v>
      </c>
      <c r="B7" t="s">
        <v>24</v>
      </c>
      <c r="G7">
        <v>48</v>
      </c>
      <c r="H7">
        <v>108</v>
      </c>
      <c r="I7">
        <v>169</v>
      </c>
      <c r="J7">
        <v>100</v>
      </c>
      <c r="K7">
        <v>44</v>
      </c>
      <c r="L7">
        <v>288</v>
      </c>
      <c r="M7">
        <v>165</v>
      </c>
      <c r="N7">
        <v>280</v>
      </c>
    </row>
    <row r="8" spans="1:24" x14ac:dyDescent="0.2">
      <c r="A8" s="2">
        <v>37773</v>
      </c>
      <c r="B8" t="s">
        <v>24</v>
      </c>
      <c r="G8">
        <v>156</v>
      </c>
      <c r="H8">
        <v>156</v>
      </c>
      <c r="K8">
        <v>153</v>
      </c>
      <c r="L8">
        <v>153</v>
      </c>
      <c r="M8">
        <v>271</v>
      </c>
      <c r="N8">
        <v>271</v>
      </c>
    </row>
    <row r="9" spans="1:24" x14ac:dyDescent="0.2">
      <c r="A9" s="2">
        <v>38086.416666666664</v>
      </c>
      <c r="C9">
        <v>0</v>
      </c>
      <c r="D9">
        <v>0</v>
      </c>
      <c r="E9">
        <v>0</v>
      </c>
      <c r="F9">
        <v>30</v>
      </c>
    </row>
    <row r="10" spans="1:24" x14ac:dyDescent="0.2">
      <c r="A10" s="2" t="s">
        <v>27</v>
      </c>
      <c r="B10" t="s">
        <v>24</v>
      </c>
      <c r="C10">
        <v>0</v>
      </c>
      <c r="D10">
        <v>0</v>
      </c>
      <c r="E10">
        <v>0</v>
      </c>
      <c r="F10">
        <v>-10</v>
      </c>
      <c r="G10">
        <v>38</v>
      </c>
      <c r="I10">
        <v>152</v>
      </c>
      <c r="K10">
        <v>32</v>
      </c>
      <c r="M10">
        <v>155</v>
      </c>
    </row>
    <row r="11" spans="1:24" x14ac:dyDescent="0.2">
      <c r="A11" t="s">
        <v>26</v>
      </c>
      <c r="C11">
        <v>0</v>
      </c>
      <c r="D11">
        <v>-20</v>
      </c>
      <c r="E11">
        <v>0</v>
      </c>
      <c r="F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9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6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7" customFormat="1" x14ac:dyDescent="0.2">
      <c r="A2" s="6">
        <v>35554.958333333336</v>
      </c>
      <c r="C2" s="7">
        <v>0</v>
      </c>
      <c r="D2" s="7">
        <v>0</v>
      </c>
      <c r="E2" s="7">
        <v>0</v>
      </c>
      <c r="F2" s="7">
        <v>0</v>
      </c>
      <c r="O2">
        <v>0.1</v>
      </c>
      <c r="P2">
        <f>O2+1</f>
        <v>1.1000000000000001</v>
      </c>
      <c r="Q2">
        <f t="shared" ref="Q2:X2" si="0">P2+1</f>
        <v>2.1</v>
      </c>
      <c r="R2">
        <f t="shared" si="0"/>
        <v>3.1</v>
      </c>
      <c r="S2">
        <f t="shared" si="0"/>
        <v>4.0999999999999996</v>
      </c>
      <c r="T2">
        <f t="shared" si="0"/>
        <v>5.0999999999999996</v>
      </c>
      <c r="U2">
        <f t="shared" si="0"/>
        <v>6.1</v>
      </c>
      <c r="V2">
        <f t="shared" si="0"/>
        <v>7.1</v>
      </c>
      <c r="W2">
        <f t="shared" si="0"/>
        <v>8.1</v>
      </c>
      <c r="X2">
        <f t="shared" si="0"/>
        <v>9.1</v>
      </c>
    </row>
    <row r="3" spans="1:24" x14ac:dyDescent="0.2">
      <c r="A3" s="2">
        <v>36300.746527777781</v>
      </c>
      <c r="B3" t="s">
        <v>24</v>
      </c>
      <c r="C3">
        <v>90</v>
      </c>
      <c r="D3">
        <v>90</v>
      </c>
      <c r="E3">
        <v>0</v>
      </c>
      <c r="F3">
        <v>0</v>
      </c>
      <c r="G3">
        <v>150</v>
      </c>
      <c r="H3">
        <v>150</v>
      </c>
      <c r="I3">
        <v>290</v>
      </c>
      <c r="J3">
        <v>290</v>
      </c>
      <c r="K3">
        <v>140</v>
      </c>
      <c r="L3">
        <v>140</v>
      </c>
      <c r="M3">
        <v>280</v>
      </c>
      <c r="N3">
        <v>280</v>
      </c>
    </row>
    <row r="4" spans="1:24" x14ac:dyDescent="0.2">
      <c r="A4" s="2">
        <v>37050.541666666664</v>
      </c>
      <c r="B4" t="s">
        <v>24</v>
      </c>
      <c r="C4">
        <v>0</v>
      </c>
      <c r="D4">
        <v>20</v>
      </c>
      <c r="E4">
        <v>0</v>
      </c>
      <c r="F4">
        <v>0</v>
      </c>
      <c r="G4">
        <v>62</v>
      </c>
      <c r="H4">
        <v>62</v>
      </c>
      <c r="I4">
        <v>202</v>
      </c>
      <c r="J4">
        <v>202</v>
      </c>
      <c r="K4">
        <v>60</v>
      </c>
      <c r="L4">
        <v>223</v>
      </c>
      <c r="M4">
        <v>200</v>
      </c>
      <c r="N4">
        <v>200</v>
      </c>
    </row>
    <row r="5" spans="1:24" x14ac:dyDescent="0.2">
      <c r="A5" s="2">
        <v>37771.819444444445</v>
      </c>
      <c r="B5" t="s">
        <v>24</v>
      </c>
      <c r="G5">
        <v>227</v>
      </c>
      <c r="H5">
        <v>230</v>
      </c>
      <c r="I5">
        <v>367</v>
      </c>
      <c r="J5">
        <v>370</v>
      </c>
      <c r="K5">
        <v>227</v>
      </c>
      <c r="L5">
        <v>230</v>
      </c>
      <c r="M5">
        <v>367</v>
      </c>
      <c r="N5">
        <v>374</v>
      </c>
    </row>
    <row r="6" spans="1:24" x14ac:dyDescent="0.2">
      <c r="A6" s="2">
        <v>40087.625</v>
      </c>
      <c r="C6">
        <v>0</v>
      </c>
      <c r="D6">
        <v>-470</v>
      </c>
      <c r="E6">
        <v>0</v>
      </c>
      <c r="F6">
        <v>-450</v>
      </c>
    </row>
    <row r="7" spans="1:24" x14ac:dyDescent="0.2">
      <c r="A7" s="2">
        <v>40299.625</v>
      </c>
      <c r="C7">
        <v>0</v>
      </c>
      <c r="D7">
        <v>-50</v>
      </c>
    </row>
    <row r="8" spans="1:24" x14ac:dyDescent="0.2">
      <c r="A8" s="2">
        <v>40678.625</v>
      </c>
      <c r="O8">
        <v>9.1</v>
      </c>
      <c r="P8">
        <f>O8-1</f>
        <v>8.1</v>
      </c>
      <c r="Q8">
        <f t="shared" ref="Q8:X8" si="1">P8-1</f>
        <v>7.1</v>
      </c>
      <c r="R8">
        <f t="shared" si="1"/>
        <v>6.1</v>
      </c>
      <c r="S8">
        <f t="shared" si="1"/>
        <v>5.0999999999999996</v>
      </c>
      <c r="T8">
        <f t="shared" si="1"/>
        <v>4.0999999999999996</v>
      </c>
      <c r="U8">
        <f t="shared" si="1"/>
        <v>3.0999999999999996</v>
      </c>
      <c r="V8">
        <f t="shared" si="1"/>
        <v>2.0999999999999996</v>
      </c>
      <c r="W8">
        <f t="shared" si="1"/>
        <v>1.0999999999999996</v>
      </c>
      <c r="X8">
        <f t="shared" si="1"/>
        <v>9.9999999999999645E-2</v>
      </c>
    </row>
    <row r="9" spans="1:24" x14ac:dyDescent="0.2">
      <c r="A9" s="2">
        <v>42139.625</v>
      </c>
      <c r="C9">
        <v>0</v>
      </c>
      <c r="D9">
        <v>0</v>
      </c>
      <c r="E9">
        <v>0</v>
      </c>
      <c r="F9">
        <f>-50</f>
        <v>-50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2"/>
  <sheetViews>
    <sheetView workbookViewId="0">
      <selection activeCell="R12" sqref="R12"/>
    </sheetView>
  </sheetViews>
  <sheetFormatPr baseColWidth="10" defaultColWidth="8.83203125" defaultRowHeight="15" x14ac:dyDescent="0.2"/>
  <cols>
    <col min="1" max="1" width="15.5" bestFit="1" customWidth="1"/>
    <col min="3" max="14" width="7" customWidth="1"/>
    <col min="15" max="15" width="9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34832.666666666664</v>
      </c>
      <c r="O2" s="5">
        <v>9.1</v>
      </c>
      <c r="P2" s="5">
        <f>O2-1</f>
        <v>8.1</v>
      </c>
      <c r="Q2" s="5">
        <f t="shared" ref="Q2" si="0">P2-1</f>
        <v>7.1</v>
      </c>
      <c r="R2" s="5">
        <f t="shared" ref="R2" si="1">Q2-1</f>
        <v>6.1</v>
      </c>
      <c r="S2" s="5">
        <f t="shared" ref="S2" si="2">R2-1</f>
        <v>5.0999999999999996</v>
      </c>
      <c r="T2" s="5">
        <f t="shared" ref="T2" si="3">S2-1</f>
        <v>4.0999999999999996</v>
      </c>
      <c r="U2" s="5">
        <f t="shared" ref="U2" si="4">T2-1</f>
        <v>3.0999999999999996</v>
      </c>
      <c r="V2" s="5">
        <f t="shared" ref="V2" si="5">U2-1</f>
        <v>2.0999999999999996</v>
      </c>
      <c r="W2" s="5">
        <f t="shared" ref="W2" si="6">V2-1</f>
        <v>1.0999999999999996</v>
      </c>
      <c r="X2" s="5">
        <f t="shared" ref="X2" si="7">W2-1</f>
        <v>9.9999999999999645E-2</v>
      </c>
    </row>
    <row r="3" spans="1:24" s="5" customFormat="1" x14ac:dyDescent="0.2">
      <c r="A3" s="2">
        <v>35563.666666666664</v>
      </c>
      <c r="O3" s="5">
        <v>9.1</v>
      </c>
      <c r="P3" s="5">
        <f>O3-1</f>
        <v>8.1</v>
      </c>
      <c r="Q3" s="5">
        <f t="shared" ref="Q3:X3" si="8">P3-1</f>
        <v>7.1</v>
      </c>
      <c r="R3" s="5">
        <f t="shared" si="8"/>
        <v>6.1</v>
      </c>
      <c r="S3" s="5">
        <f t="shared" si="8"/>
        <v>5.0999999999999996</v>
      </c>
      <c r="T3" s="5">
        <f t="shared" si="8"/>
        <v>4.0999999999999996</v>
      </c>
      <c r="U3" s="5">
        <f t="shared" si="8"/>
        <v>3.0999999999999996</v>
      </c>
      <c r="V3" s="5">
        <f t="shared" si="8"/>
        <v>2.0999999999999996</v>
      </c>
      <c r="W3" s="5">
        <f t="shared" si="8"/>
        <v>1.0999999999999996</v>
      </c>
      <c r="X3" s="5">
        <f t="shared" si="8"/>
        <v>9.9999999999999645E-2</v>
      </c>
    </row>
    <row r="4" spans="1:24" x14ac:dyDescent="0.2">
      <c r="A4" s="2">
        <v>36293.666666666664</v>
      </c>
      <c r="B4" t="s">
        <v>24</v>
      </c>
      <c r="G4">
        <v>25</v>
      </c>
      <c r="H4">
        <v>290</v>
      </c>
      <c r="I4">
        <v>168</v>
      </c>
      <c r="J4">
        <v>433</v>
      </c>
      <c r="K4">
        <v>50</v>
      </c>
      <c r="L4">
        <v>315</v>
      </c>
      <c r="M4">
        <v>180</v>
      </c>
      <c r="N4">
        <v>445</v>
      </c>
    </row>
    <row r="5" spans="1:24" x14ac:dyDescent="0.2">
      <c r="A5" s="1">
        <v>37773.791666666664</v>
      </c>
      <c r="B5" t="s">
        <v>24</v>
      </c>
      <c r="H5">
        <v>263</v>
      </c>
      <c r="I5">
        <v>118</v>
      </c>
      <c r="J5">
        <v>438</v>
      </c>
      <c r="L5">
        <v>263</v>
      </c>
      <c r="M5">
        <v>122</v>
      </c>
      <c r="N5">
        <v>438</v>
      </c>
    </row>
    <row r="6" spans="1:24" x14ac:dyDescent="0.2">
      <c r="A6" s="2">
        <v>37775.666666666664</v>
      </c>
      <c r="C6">
        <v>0</v>
      </c>
      <c r="D6">
        <v>-800</v>
      </c>
      <c r="E6">
        <v>0</v>
      </c>
      <c r="F6">
        <v>-800</v>
      </c>
    </row>
    <row r="7" spans="1:24" x14ac:dyDescent="0.2">
      <c r="A7" s="2">
        <v>38497.020833333336</v>
      </c>
      <c r="B7" t="s">
        <v>24</v>
      </c>
      <c r="G7">
        <v>47</v>
      </c>
      <c r="H7">
        <v>227</v>
      </c>
      <c r="I7">
        <v>127</v>
      </c>
      <c r="J7">
        <v>307</v>
      </c>
      <c r="O7">
        <v>0.1</v>
      </c>
      <c r="P7" s="5">
        <v>1.1000000000000001</v>
      </c>
      <c r="Q7" s="5">
        <f t="shared" ref="Q7:X7" si="9">P7+1</f>
        <v>2.1</v>
      </c>
      <c r="R7" s="5">
        <f t="shared" si="9"/>
        <v>3.1</v>
      </c>
      <c r="S7" s="5">
        <f t="shared" si="9"/>
        <v>4.0999999999999996</v>
      </c>
      <c r="T7" s="5">
        <f t="shared" si="9"/>
        <v>5.0999999999999996</v>
      </c>
      <c r="U7" s="5">
        <f t="shared" si="9"/>
        <v>6.1</v>
      </c>
      <c r="V7" s="5">
        <f t="shared" si="9"/>
        <v>7.1</v>
      </c>
      <c r="W7" s="5">
        <f t="shared" si="9"/>
        <v>8.1</v>
      </c>
      <c r="X7" s="5">
        <f t="shared" si="9"/>
        <v>9.1</v>
      </c>
    </row>
    <row r="8" spans="1:24" x14ac:dyDescent="0.2">
      <c r="A8" s="2">
        <v>38833.020833333336</v>
      </c>
      <c r="C8">
        <v>0</v>
      </c>
      <c r="D8">
        <v>627</v>
      </c>
      <c r="E8">
        <v>0</v>
      </c>
      <c r="F8">
        <v>0</v>
      </c>
    </row>
    <row r="9" spans="1:24" x14ac:dyDescent="0.2">
      <c r="A9" s="2">
        <v>39923.666666666664</v>
      </c>
      <c r="C9">
        <v>0</v>
      </c>
      <c r="D9">
        <v>-1100</v>
      </c>
      <c r="E9">
        <v>0</v>
      </c>
      <c r="F9">
        <v>-470</v>
      </c>
    </row>
    <row r="10" spans="1:24" x14ac:dyDescent="0.2">
      <c r="A10" s="2">
        <v>40695.916666666664</v>
      </c>
      <c r="C10">
        <v>0</v>
      </c>
      <c r="D10">
        <v>-170</v>
      </c>
      <c r="E10">
        <v>0</v>
      </c>
      <c r="F10">
        <v>-158</v>
      </c>
    </row>
    <row r="11" spans="1:24" x14ac:dyDescent="0.2">
      <c r="A11" s="2">
        <v>41790</v>
      </c>
      <c r="C11">
        <v>0</v>
      </c>
      <c r="D11">
        <v>-500</v>
      </c>
    </row>
    <row r="12" spans="1:24" x14ac:dyDescent="0.2">
      <c r="A12" s="2">
        <v>42019</v>
      </c>
      <c r="E12">
        <v>0</v>
      </c>
      <c r="F12">
        <v>-350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0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15.5" bestFit="1" customWidth="1"/>
    <col min="2" max="2" width="8.1640625" bestFit="1" customWidth="1"/>
    <col min="3" max="3" width="6.6640625" customWidth="1"/>
    <col min="4" max="4" width="7.33203125" customWidth="1"/>
    <col min="5" max="7" width="7" customWidth="1"/>
    <col min="8" max="8" width="6.83203125" customWidth="1"/>
    <col min="9" max="13" width="7" customWidth="1"/>
    <col min="14" max="14" width="7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35542.541666666664</v>
      </c>
      <c r="O2">
        <v>9.3699999999999992</v>
      </c>
      <c r="P2">
        <v>8.3699999999999992</v>
      </c>
      <c r="Q2">
        <v>7.37</v>
      </c>
      <c r="R2">
        <v>6.37</v>
      </c>
      <c r="S2">
        <v>5.37</v>
      </c>
      <c r="T2">
        <v>4.37</v>
      </c>
      <c r="U2">
        <v>3.37</v>
      </c>
      <c r="V2">
        <v>2.37</v>
      </c>
      <c r="W2">
        <v>1.37</v>
      </c>
      <c r="X2">
        <v>0.37</v>
      </c>
    </row>
    <row r="3" spans="1:24" x14ac:dyDescent="0.2">
      <c r="A3" s="2">
        <v>36272.541666666664</v>
      </c>
      <c r="B3" t="s">
        <v>24</v>
      </c>
      <c r="G3">
        <v>180</v>
      </c>
      <c r="H3">
        <v>335</v>
      </c>
      <c r="I3">
        <v>290</v>
      </c>
      <c r="J3">
        <v>445</v>
      </c>
      <c r="K3">
        <v>180</v>
      </c>
      <c r="L3">
        <v>345</v>
      </c>
      <c r="M3">
        <v>290</v>
      </c>
      <c r="N3">
        <v>455</v>
      </c>
    </row>
    <row r="4" spans="1:24" x14ac:dyDescent="0.2">
      <c r="A4" s="2">
        <v>37016.840277777781</v>
      </c>
      <c r="B4" t="s">
        <v>24</v>
      </c>
      <c r="G4">
        <v>39</v>
      </c>
      <c r="H4">
        <v>39</v>
      </c>
      <c r="I4">
        <v>150</v>
      </c>
      <c r="J4">
        <v>150</v>
      </c>
      <c r="K4">
        <v>58</v>
      </c>
      <c r="L4">
        <v>58</v>
      </c>
      <c r="M4">
        <v>106</v>
      </c>
      <c r="N4">
        <v>106</v>
      </c>
    </row>
    <row r="5" spans="1:24" x14ac:dyDescent="0.2">
      <c r="A5" s="2">
        <v>37742.541666666664</v>
      </c>
      <c r="B5" t="s">
        <v>24</v>
      </c>
      <c r="G5">
        <v>71</v>
      </c>
      <c r="H5">
        <v>71</v>
      </c>
      <c r="K5">
        <v>84</v>
      </c>
      <c r="L5">
        <v>84</v>
      </c>
      <c r="O5">
        <v>5.0999999999999996</v>
      </c>
      <c r="P5">
        <f>O5+1</f>
        <v>6.1</v>
      </c>
      <c r="Q5">
        <f t="shared" ref="Q5:X5" si="0">P5+1</f>
        <v>7.1</v>
      </c>
      <c r="R5">
        <f t="shared" si="0"/>
        <v>8.1</v>
      </c>
      <c r="S5">
        <f t="shared" si="0"/>
        <v>9.1</v>
      </c>
      <c r="T5">
        <f t="shared" si="0"/>
        <v>10.1</v>
      </c>
      <c r="U5">
        <f t="shared" si="0"/>
        <v>11.1</v>
      </c>
      <c r="V5">
        <f t="shared" si="0"/>
        <v>12.1</v>
      </c>
      <c r="W5">
        <f t="shared" si="0"/>
        <v>13.1</v>
      </c>
      <c r="X5">
        <f t="shared" si="0"/>
        <v>14.1</v>
      </c>
    </row>
    <row r="6" spans="1:24" x14ac:dyDescent="0.2">
      <c r="A6" s="2">
        <v>38498.833333333336</v>
      </c>
      <c r="B6" t="s">
        <v>24</v>
      </c>
      <c r="C6">
        <v>0</v>
      </c>
      <c r="D6">
        <v>-1225</v>
      </c>
      <c r="E6">
        <v>0</v>
      </c>
      <c r="F6">
        <v>-1225</v>
      </c>
      <c r="G6">
        <v>22</v>
      </c>
      <c r="I6">
        <v>134</v>
      </c>
      <c r="K6">
        <v>35</v>
      </c>
      <c r="M6">
        <v>140</v>
      </c>
      <c r="O6">
        <v>0.2</v>
      </c>
      <c r="P6">
        <v>0.2</v>
      </c>
      <c r="Q6">
        <v>0.46</v>
      </c>
      <c r="R6">
        <f t="shared" ref="R6:X6" si="1">Q6+1</f>
        <v>1.46</v>
      </c>
      <c r="S6">
        <f t="shared" si="1"/>
        <v>2.46</v>
      </c>
      <c r="T6">
        <f t="shared" si="1"/>
        <v>3.46</v>
      </c>
      <c r="U6">
        <f t="shared" si="1"/>
        <v>4.46</v>
      </c>
      <c r="V6">
        <f t="shared" si="1"/>
        <v>5.46</v>
      </c>
      <c r="W6">
        <f t="shared" si="1"/>
        <v>6.46</v>
      </c>
      <c r="X6">
        <f t="shared" si="1"/>
        <v>7.46</v>
      </c>
    </row>
    <row r="7" spans="1:24" x14ac:dyDescent="0.2">
      <c r="A7" s="2">
        <v>39277.041666666664</v>
      </c>
      <c r="C7">
        <v>0</v>
      </c>
      <c r="D7">
        <v>-340</v>
      </c>
      <c r="E7">
        <v>0</v>
      </c>
      <c r="F7">
        <v>-340</v>
      </c>
    </row>
    <row r="8" spans="1:24" x14ac:dyDescent="0.2">
      <c r="A8" s="2">
        <v>39949.75</v>
      </c>
      <c r="C8">
        <v>0</v>
      </c>
      <c r="D8">
        <v>40</v>
      </c>
      <c r="E8">
        <v>0</v>
      </c>
      <c r="F8">
        <v>40</v>
      </c>
    </row>
    <row r="9" spans="1:24" x14ac:dyDescent="0.2">
      <c r="A9" s="2">
        <v>41784.833333333336</v>
      </c>
      <c r="C9">
        <v>0</v>
      </c>
      <c r="D9">
        <v>-990</v>
      </c>
      <c r="E9">
        <v>0</v>
      </c>
      <c r="F9">
        <v>0</v>
      </c>
    </row>
    <row r="10" spans="1:24" x14ac:dyDescent="0.2">
      <c r="A10" s="2">
        <v>42878</v>
      </c>
      <c r="C10">
        <v>0</v>
      </c>
      <c r="D10">
        <v>-230</v>
      </c>
      <c r="E10">
        <v>0</v>
      </c>
      <c r="F10">
        <v>-230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8"/>
  <sheetViews>
    <sheetView workbookViewId="0">
      <selection activeCell="R5" sqref="R5"/>
    </sheetView>
  </sheetViews>
  <sheetFormatPr baseColWidth="10" defaultColWidth="8.83203125" defaultRowHeight="15" x14ac:dyDescent="0.2"/>
  <cols>
    <col min="1" max="1" width="16" bestFit="1" customWidth="1"/>
    <col min="2" max="2" width="8.1640625" bestFit="1" customWidth="1"/>
    <col min="5" max="5" width="7" customWidth="1"/>
    <col min="6" max="6" width="6.83203125" customWidth="1"/>
    <col min="7" max="7" width="7" customWidth="1"/>
    <col min="8" max="8" width="7.1640625" customWidth="1"/>
    <col min="9" max="9" width="7" customWidth="1"/>
    <col min="10" max="10" width="7.1640625" customWidth="1"/>
    <col min="11" max="11" width="6.6640625" customWidth="1"/>
    <col min="12" max="12" width="7.1640625" customWidth="1"/>
    <col min="13" max="14" width="7" customWidth="1"/>
    <col min="15" max="15" width="10" customWidth="1"/>
    <col min="16" max="17" width="8.1640625" customWidth="1"/>
  </cols>
  <sheetData>
    <row r="1" spans="1:24" s="5" customFormat="1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s="5" customFormat="1" x14ac:dyDescent="0.2">
      <c r="A2" s="2">
        <v>34839.8125</v>
      </c>
      <c r="O2">
        <v>10</v>
      </c>
      <c r="P2">
        <v>9</v>
      </c>
      <c r="Q2">
        <v>8</v>
      </c>
      <c r="R2">
        <v>7</v>
      </c>
      <c r="S2">
        <v>6</v>
      </c>
      <c r="T2">
        <v>5</v>
      </c>
      <c r="U2">
        <v>4</v>
      </c>
      <c r="V2">
        <v>3</v>
      </c>
      <c r="W2">
        <v>2</v>
      </c>
      <c r="X2">
        <v>1</v>
      </c>
    </row>
    <row r="3" spans="1:24" s="5" customFormat="1" x14ac:dyDescent="0.2">
      <c r="A3" s="2">
        <v>35570.8125</v>
      </c>
      <c r="O3">
        <v>10</v>
      </c>
      <c r="P3">
        <v>9</v>
      </c>
      <c r="Q3">
        <v>8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</row>
    <row r="4" spans="1:24" x14ac:dyDescent="0.2">
      <c r="A4" s="2">
        <v>36300.8125</v>
      </c>
      <c r="B4" t="s">
        <v>24</v>
      </c>
      <c r="G4">
        <v>95</v>
      </c>
      <c r="H4">
        <v>95</v>
      </c>
      <c r="I4">
        <v>230</v>
      </c>
      <c r="J4">
        <v>230</v>
      </c>
      <c r="K4">
        <v>85</v>
      </c>
      <c r="L4">
        <v>85</v>
      </c>
      <c r="M4">
        <v>220</v>
      </c>
      <c r="N4">
        <v>220</v>
      </c>
    </row>
    <row r="5" spans="1:24" x14ac:dyDescent="0.2">
      <c r="A5" s="2">
        <v>37050.78125</v>
      </c>
      <c r="B5" t="s">
        <v>24</v>
      </c>
      <c r="C5">
        <v>25</v>
      </c>
      <c r="D5">
        <v>25</v>
      </c>
      <c r="E5">
        <v>70</v>
      </c>
      <c r="F5">
        <v>70</v>
      </c>
      <c r="G5">
        <v>1</v>
      </c>
      <c r="H5">
        <v>1</v>
      </c>
      <c r="I5">
        <v>36</v>
      </c>
      <c r="J5">
        <v>36</v>
      </c>
      <c r="K5">
        <v>0</v>
      </c>
      <c r="L5">
        <v>0</v>
      </c>
      <c r="M5">
        <v>140</v>
      </c>
      <c r="N5">
        <v>140</v>
      </c>
    </row>
    <row r="6" spans="1:24" x14ac:dyDescent="0.2">
      <c r="A6" s="2">
        <v>37774.8125</v>
      </c>
      <c r="B6" t="s">
        <v>24</v>
      </c>
      <c r="C6">
        <v>153</v>
      </c>
      <c r="D6">
        <v>205</v>
      </c>
      <c r="F6">
        <f>205+88</f>
        <v>293</v>
      </c>
      <c r="G6">
        <v>124</v>
      </c>
      <c r="H6">
        <v>230</v>
      </c>
      <c r="J6">
        <f>230+88</f>
        <v>318</v>
      </c>
    </row>
    <row r="7" spans="1:24" x14ac:dyDescent="0.2">
      <c r="A7" s="2">
        <v>38276.708333333336</v>
      </c>
      <c r="C7">
        <v>0</v>
      </c>
      <c r="D7">
        <v>-350</v>
      </c>
      <c r="E7">
        <v>0</v>
      </c>
      <c r="F7">
        <v>-300</v>
      </c>
    </row>
    <row r="8" spans="1:24" x14ac:dyDescent="0.2">
      <c r="A8" s="2">
        <v>42153</v>
      </c>
      <c r="C8">
        <v>0</v>
      </c>
      <c r="D8">
        <v>-50</v>
      </c>
      <c r="E8">
        <v>0</v>
      </c>
      <c r="F8"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CP1</vt:lpstr>
      <vt:lpstr>CP2</vt:lpstr>
      <vt:lpstr>DYE-2</vt:lpstr>
      <vt:lpstr>NASA-SE</vt:lpstr>
      <vt:lpstr>Summit</vt:lpstr>
      <vt:lpstr>NASA-E</vt:lpstr>
      <vt:lpstr>NASA-U</vt:lpstr>
      <vt:lpstr>SouthDome</vt:lpstr>
      <vt:lpstr>TUNU-N</vt:lpstr>
      <vt:lpstr>SwissCamp</vt:lpstr>
      <vt:lpstr>NUK_K</vt:lpstr>
      <vt:lpstr>KAN_U</vt:lpstr>
      <vt:lpstr>GITS</vt:lpstr>
      <vt:lpstr>Saddle</vt:lpstr>
      <vt:lpstr>Humboldt</vt:lpstr>
      <vt:lpstr>KULU</vt:lpstr>
      <vt:lpstr>NEEM</vt:lpstr>
      <vt:lpstr>NGRIP</vt:lpstr>
      <vt:lpstr>IMAU</vt:lpstr>
      <vt:lpstr>JAR</vt:lpstr>
      <vt:lpstr>MIT</vt:lpstr>
      <vt:lpstr>PROMICE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Vandecrux</dc:creator>
  <cp:lastModifiedBy>Jason Eric Box</cp:lastModifiedBy>
  <dcterms:created xsi:type="dcterms:W3CDTF">2017-07-11T08:31:04Z</dcterms:created>
  <dcterms:modified xsi:type="dcterms:W3CDTF">2022-03-14T06:12:18Z</dcterms:modified>
</cp:coreProperties>
</file>